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2-4" sheetId="1" r:id="rId1"/>
    <sheet name="5-6 (3m)" sheetId="2" r:id="rId2"/>
    <sheet name="7-8 (9m)" sheetId="3" r:id="rId3"/>
    <sheet name="9" sheetId="4" r:id="rId4"/>
    <sheet name="10" sheetId="5" r:id="rId5"/>
    <sheet name="11-13" sheetId="6" r:id="rId6"/>
  </sheets>
  <definedNames/>
  <calcPr fullCalcOnLoad="1"/>
</workbook>
</file>

<file path=xl/sharedStrings.xml><?xml version="1.0" encoding="utf-8"?>
<sst xmlns="http://schemas.openxmlformats.org/spreadsheetml/2006/main" count="553" uniqueCount="314">
  <si>
    <t>Energy Absolute Public Company Limited</t>
  </si>
  <si>
    <t xml:space="preserve">Statement of Financial Position </t>
  </si>
  <si>
    <t>As at 30 September 2021</t>
  </si>
  <si>
    <t>Consolidated</t>
  </si>
  <si>
    <t>Separate</t>
  </si>
  <si>
    <t>financial information</t>
  </si>
  <si>
    <t>Unaudited</t>
  </si>
  <si>
    <t>Audited</t>
  </si>
  <si>
    <t>30 September</t>
  </si>
  <si>
    <t>31 December</t>
  </si>
  <si>
    <t>Notes</t>
  </si>
  <si>
    <t>Baht’000</t>
  </si>
  <si>
    <t>Assets</t>
  </si>
  <si>
    <t>Current assets</t>
  </si>
  <si>
    <t xml:space="preserve">Cash and cash equivalents </t>
  </si>
  <si>
    <t xml:space="preserve">Deposits at financial institutions </t>
  </si>
  <si>
    <t>used as collateral</t>
  </si>
  <si>
    <t>Trade accounts receivable, net</t>
  </si>
  <si>
    <t>Current portion of finance lease receivables, net</t>
  </si>
  <si>
    <t>Other accounts receivable, net</t>
  </si>
  <si>
    <t xml:space="preserve">Short-term loans to other parties and </t>
  </si>
  <si>
    <t>related parties, net</t>
  </si>
  <si>
    <t xml:space="preserve">Current portion of long-term loans </t>
  </si>
  <si>
    <t>to an other party and related parties</t>
  </si>
  <si>
    <t>Inventories, net</t>
  </si>
  <si>
    <t>Total current assets</t>
  </si>
  <si>
    <t>Non-current assets</t>
  </si>
  <si>
    <t>Finance lease receivables, net</t>
  </si>
  <si>
    <t xml:space="preserve">Financial assets measured at fair value </t>
  </si>
  <si>
    <t>through other comprehensive income</t>
  </si>
  <si>
    <t>Investments in subsidiaries</t>
  </si>
  <si>
    <t xml:space="preserve">Investments in associates </t>
  </si>
  <si>
    <t xml:space="preserve">Investment in joint ventures </t>
  </si>
  <si>
    <t>Long-term loans to other parties</t>
  </si>
  <si>
    <t>and related parties</t>
  </si>
  <si>
    <t>Investment properties, net</t>
  </si>
  <si>
    <t>Property, plant and equipment, net</t>
  </si>
  <si>
    <t>Right-of-use assets, net</t>
  </si>
  <si>
    <t>Goodwill</t>
  </si>
  <si>
    <t>Intangible assets, net</t>
  </si>
  <si>
    <t>Deferred tax assets, net</t>
  </si>
  <si>
    <t>Other non-current assets, net</t>
  </si>
  <si>
    <t>Total non-current assets</t>
  </si>
  <si>
    <t>Total assets</t>
  </si>
  <si>
    <t>Director ________________________________________________</t>
  </si>
  <si>
    <t>The accompanying condensed notes to the interim financial information are an integral part of this interim financial information.</t>
  </si>
  <si>
    <t>Liabilities and equity</t>
  </si>
  <si>
    <t>Current liabilities</t>
  </si>
  <si>
    <t>Short-term loans from financial institutions, net</t>
  </si>
  <si>
    <t>Trade accounts payable</t>
  </si>
  <si>
    <t>Other accounts payable</t>
  </si>
  <si>
    <t xml:space="preserve">Construction payables and payables </t>
  </si>
  <si>
    <t>for purchase of assets</t>
  </si>
  <si>
    <t>Short-term loans from other parties</t>
  </si>
  <si>
    <t xml:space="preserve">Current portion of long-term loans from </t>
  </si>
  <si>
    <t>financial institutions, net</t>
  </si>
  <si>
    <t>Derivative liabilities</t>
  </si>
  <si>
    <t>Current portion of lease liabilities, net</t>
  </si>
  <si>
    <t xml:space="preserve">Current portion of long-term loan </t>
  </si>
  <si>
    <t>from a related party</t>
  </si>
  <si>
    <t>Current portion of debentures, net</t>
  </si>
  <si>
    <t>Income tax payable</t>
  </si>
  <si>
    <t>Retention for constructions</t>
  </si>
  <si>
    <t>Total current liabilities</t>
  </si>
  <si>
    <t>Non-current liabilities</t>
  </si>
  <si>
    <t>Long-term loans from financial institutions, net</t>
  </si>
  <si>
    <t>Long-term loan from a related party</t>
  </si>
  <si>
    <t>Debentures, net</t>
  </si>
  <si>
    <t>Lease liabilities, net</t>
  </si>
  <si>
    <t>Deferred tax liabilities, net</t>
  </si>
  <si>
    <t>Retirement benefit obligations</t>
  </si>
  <si>
    <t xml:space="preserve">Advance receipts for land rental </t>
  </si>
  <si>
    <t>from related parties</t>
  </si>
  <si>
    <t>Provision for decommissioning costs</t>
  </si>
  <si>
    <t>Other non-current liabilities</t>
  </si>
  <si>
    <t>Total non-current liabilities</t>
  </si>
  <si>
    <t>Total liabilities</t>
  </si>
  <si>
    <r>
      <rPr>
        <b/>
        <sz val="10"/>
        <rFont val="Arial"/>
        <family val="2"/>
      </rPr>
      <t xml:space="preserve">Liabilities and equity </t>
    </r>
    <r>
      <rPr>
        <sz val="10"/>
        <rFont val="Arial"/>
        <family val="2"/>
      </rPr>
      <t>(continued)</t>
    </r>
  </si>
  <si>
    <t>Equity</t>
  </si>
  <si>
    <t>Share capital</t>
  </si>
  <si>
    <t>Authorised share capital</t>
  </si>
  <si>
    <t xml:space="preserve">- 3,730,000,000 ordinary shares </t>
  </si>
  <si>
    <t xml:space="preserve">   at par value of Baht 0.10 per share</t>
  </si>
  <si>
    <t>Issued and paid-up share capital</t>
  </si>
  <si>
    <t>- 3,730,000,000 ordinary shares</t>
  </si>
  <si>
    <t xml:space="preserve">   paid-up at Baht 0.10 per share</t>
  </si>
  <si>
    <t>Premium on share capital</t>
  </si>
  <si>
    <t xml:space="preserve">Retained earnings </t>
  </si>
  <si>
    <t xml:space="preserve">Appropriated </t>
  </si>
  <si>
    <t>- Legal reserve</t>
  </si>
  <si>
    <t>Unappropriated</t>
  </si>
  <si>
    <t>Other components of equity</t>
  </si>
  <si>
    <t>Equity attributable to owners of the parent</t>
  </si>
  <si>
    <t>Non-controlling interests</t>
  </si>
  <si>
    <t>Total equity</t>
  </si>
  <si>
    <t>Total liabilities and equity</t>
  </si>
  <si>
    <t>Statement of Comprehensive Income</t>
  </si>
  <si>
    <t>For the three-month period ended 30 September 2021</t>
  </si>
  <si>
    <t>Note</t>
  </si>
  <si>
    <t>Revenue from sales and services</t>
  </si>
  <si>
    <t>Revenue from subsidy for adders</t>
  </si>
  <si>
    <t>Dividend income</t>
  </si>
  <si>
    <t>Other income</t>
  </si>
  <si>
    <t>Total revenue</t>
  </si>
  <si>
    <t>Cost of sales and services</t>
  </si>
  <si>
    <t>Selling expenses</t>
  </si>
  <si>
    <t>Administrative expenses</t>
  </si>
  <si>
    <t>Gain on remeasurement of financial instruments, net</t>
  </si>
  <si>
    <t>Currency exchange gains, net</t>
  </si>
  <si>
    <t>Finance costs</t>
  </si>
  <si>
    <t>Total expenses</t>
  </si>
  <si>
    <t xml:space="preserve">Share of profit (losses) from investments in </t>
  </si>
  <si>
    <t>associates and joint ventures, net</t>
  </si>
  <si>
    <t>Profit before income tax</t>
  </si>
  <si>
    <t>Income tax</t>
  </si>
  <si>
    <t>Profit for the period</t>
  </si>
  <si>
    <t>Other comprehensive income (expense)</t>
  </si>
  <si>
    <t xml:space="preserve">Items that will not be reclassified </t>
  </si>
  <si>
    <t>subsequently to profit or loss</t>
  </si>
  <si>
    <t xml:space="preserve">   Gains (losses) in fair value of equity investments </t>
  </si>
  <si>
    <t xml:space="preserve">   at fair value through </t>
  </si>
  <si>
    <t xml:space="preserve">   other comprehensive income, net</t>
  </si>
  <si>
    <t xml:space="preserve">   Income tax on item that will not be reclassified</t>
  </si>
  <si>
    <t xml:space="preserve">   subsequently to profit or loss</t>
  </si>
  <si>
    <t xml:space="preserve">Total items that will not be reclassified </t>
  </si>
  <si>
    <t>to profit or loss</t>
  </si>
  <si>
    <t xml:space="preserve">Items that will be reclassified </t>
  </si>
  <si>
    <t xml:space="preserve">   Share of other comprehensive income from</t>
  </si>
  <si>
    <t xml:space="preserve">   associates and joint ventures accounted</t>
  </si>
  <si>
    <t xml:space="preserve">   for using the equity method, net</t>
  </si>
  <si>
    <t xml:space="preserve">   Currency translation differences</t>
  </si>
  <si>
    <t xml:space="preserve">   Income tax on items that will be reclassified</t>
  </si>
  <si>
    <t xml:space="preserve">Total items that will be reclassified </t>
  </si>
  <si>
    <t xml:space="preserve">Other comprehensive income (expense) </t>
  </si>
  <si>
    <t>for the period, net of tax</t>
  </si>
  <si>
    <t>Total comprehensive income for the period</t>
  </si>
  <si>
    <t>Profit (loss) attributable to</t>
  </si>
  <si>
    <t>Owners of the parent</t>
  </si>
  <si>
    <t>Total comprehensive income (expense) attributable to</t>
  </si>
  <si>
    <t xml:space="preserve">Earnings per share </t>
  </si>
  <si>
    <t>Basic earnings per share (Baht per share)</t>
  </si>
  <si>
    <t>For the nine-month period ended 30 September 2021</t>
  </si>
  <si>
    <t>Share of losses from investments in associates</t>
  </si>
  <si>
    <t>and joint ventures, net</t>
  </si>
  <si>
    <t xml:space="preserve">   Share of other comprehensive income (expense) </t>
  </si>
  <si>
    <t xml:space="preserve">   from associates and joint ventures accounted</t>
  </si>
  <si>
    <t>Statement of Changes in Equity</t>
  </si>
  <si>
    <t>Consolidated financial information</t>
  </si>
  <si>
    <t>Attributable to owners of the parent</t>
  </si>
  <si>
    <t>Share of other</t>
  </si>
  <si>
    <t>Discount</t>
  </si>
  <si>
    <t>comprehensive</t>
  </si>
  <si>
    <t>from changes</t>
  </si>
  <si>
    <t>income</t>
  </si>
  <si>
    <t>Issued and</t>
  </si>
  <si>
    <t>in shareholding</t>
  </si>
  <si>
    <t xml:space="preserve">Remeasurements </t>
  </si>
  <si>
    <t>Change in fair value</t>
  </si>
  <si>
    <t>Currency</t>
  </si>
  <si>
    <t>(expense) of</t>
  </si>
  <si>
    <t>Total other</t>
  </si>
  <si>
    <t xml:space="preserve"> paid-up</t>
  </si>
  <si>
    <t>Premium on</t>
  </si>
  <si>
    <t>Retained earnings</t>
  </si>
  <si>
    <t xml:space="preserve">interests in </t>
  </si>
  <si>
    <t xml:space="preserve">of post-employment </t>
  </si>
  <si>
    <t>of investments in</t>
  </si>
  <si>
    <t>translation</t>
  </si>
  <si>
    <t>associates and</t>
  </si>
  <si>
    <t>components</t>
  </si>
  <si>
    <t>Total owners</t>
  </si>
  <si>
    <t>Non-controlling</t>
  </si>
  <si>
    <t>Total</t>
  </si>
  <si>
    <t>share capital</t>
  </si>
  <si>
    <t xml:space="preserve"> share capital</t>
  </si>
  <si>
    <t>Legal reserve</t>
  </si>
  <si>
    <t xml:space="preserve"> subsidiaries</t>
  </si>
  <si>
    <t>benefit obligations</t>
  </si>
  <si>
    <t>equity instruments</t>
  </si>
  <si>
    <t>differences</t>
  </si>
  <si>
    <t>joint ventures</t>
  </si>
  <si>
    <t>of equity</t>
  </si>
  <si>
    <t>of the parent</t>
  </si>
  <si>
    <t>interests</t>
  </si>
  <si>
    <t xml:space="preserve"> equity</t>
  </si>
  <si>
    <t>Opening balance as at 1 January 2020</t>
  </si>
  <si>
    <t>Changes in equity for the period</t>
  </si>
  <si>
    <t>Acquisitions of indirect subsidiaries</t>
  </si>
  <si>
    <t xml:space="preserve">Capital contributions by non-controlling </t>
  </si>
  <si>
    <t>interests of subsidiaries</t>
  </si>
  <si>
    <t>Dividend paid</t>
  </si>
  <si>
    <t>Total comprehensive income (expense)</t>
  </si>
  <si>
    <t>for the period</t>
  </si>
  <si>
    <t>Closing balance as at 30 September 2020</t>
  </si>
  <si>
    <t>Opening balance as at 1 January 2021</t>
  </si>
  <si>
    <t>Capital increase and call for paid-up of subsidiaries</t>
  </si>
  <si>
    <t>Change in shareholding interests in a subsidiary</t>
  </si>
  <si>
    <t>Closing balance as at 30 September 2021</t>
  </si>
  <si>
    <t>Separate financial information</t>
  </si>
  <si>
    <t>Other component of equity</t>
  </si>
  <si>
    <t>Remeasurements</t>
  </si>
  <si>
    <t>of post-employment</t>
  </si>
  <si>
    <t>of an investment in</t>
  </si>
  <si>
    <t>an equity instrument</t>
  </si>
  <si>
    <t>equity</t>
  </si>
  <si>
    <t>Total comprehensive income (expense) for the period</t>
  </si>
  <si>
    <t xml:space="preserve">Statement of Cash Flows </t>
  </si>
  <si>
    <t>2021</t>
  </si>
  <si>
    <t>2020</t>
  </si>
  <si>
    <t>Cash flows from operating activities</t>
  </si>
  <si>
    <t>Profit before income tax for the period</t>
  </si>
  <si>
    <t>Adjustments to reconcile profit before income tax</t>
  </si>
  <si>
    <t>to net cash provided by operations, net:</t>
  </si>
  <si>
    <t xml:space="preserve">   </t>
  </si>
  <si>
    <t>- Depreciation and amortisation</t>
  </si>
  <si>
    <t>- Losses on impairment of assets</t>
  </si>
  <si>
    <t>- Gains on remeasurement of financial instruments</t>
  </si>
  <si>
    <t>- Interest income</t>
  </si>
  <si>
    <t>- Dividend income</t>
  </si>
  <si>
    <t>- Finance costs</t>
  </si>
  <si>
    <t>- Retirement benefit expenses</t>
  </si>
  <si>
    <t>- Share of losses from investments in associates</t>
  </si>
  <si>
    <t xml:space="preserve">  and joint ventures</t>
  </si>
  <si>
    <t>- Gains on change in shareholding interests in</t>
  </si>
  <si>
    <t xml:space="preserve">   an associate</t>
  </si>
  <si>
    <t>- Losses on disposals of an investment in a subsidiary</t>
  </si>
  <si>
    <t>- Losses (gains) on disposals of property, plant</t>
  </si>
  <si>
    <t xml:space="preserve">   and equipment</t>
  </si>
  <si>
    <t>- Gains on disposals of assets from finance lease</t>
  </si>
  <si>
    <t>- Losses on write-off of intangible assets</t>
  </si>
  <si>
    <t>- Losses on write-off of equipment</t>
  </si>
  <si>
    <t xml:space="preserve">- Allowance for decrease in value of inventories </t>
  </si>
  <si>
    <t xml:space="preserve">   and supplies</t>
  </si>
  <si>
    <t>- Unrealised losses (gain) on exchange rates</t>
  </si>
  <si>
    <t>- Write-off deferred financing fee</t>
  </si>
  <si>
    <t xml:space="preserve">  of long-term loans from a financial institution</t>
  </si>
  <si>
    <t xml:space="preserve">- Amortisation of advance receipts for </t>
  </si>
  <si>
    <t xml:space="preserve">  land rental from related parties</t>
  </si>
  <si>
    <t>Cash flows before changes in operating assets</t>
  </si>
  <si>
    <t>and liabilities</t>
  </si>
  <si>
    <t>Change in operating assets and liabilities:</t>
  </si>
  <si>
    <t>- Trade accounts receivable</t>
  </si>
  <si>
    <t>- Other accounts receivable</t>
  </si>
  <si>
    <t>- Inventories</t>
  </si>
  <si>
    <t>- Other non-current assets</t>
  </si>
  <si>
    <t>- Trade accounts payable</t>
  </si>
  <si>
    <t>- Other accounts payable</t>
  </si>
  <si>
    <t>- Other non-current liabilities</t>
  </si>
  <si>
    <t>Cash generated from (used in) operations</t>
  </si>
  <si>
    <t>- Income tax paid</t>
  </si>
  <si>
    <t xml:space="preserve">Net cash receipts from (payments in) </t>
  </si>
  <si>
    <t xml:space="preserve">   operating activities</t>
  </si>
  <si>
    <t>Cash flows from investing activities</t>
  </si>
  <si>
    <t>Deposits at financial institutions used as collateral</t>
  </si>
  <si>
    <t xml:space="preserve">Proceeds from short-term loans to related parties </t>
  </si>
  <si>
    <t xml:space="preserve">Payments for short-term loans to related parties </t>
  </si>
  <si>
    <t>Proceeds from long-term loans to related parties</t>
  </si>
  <si>
    <t>Payments for long-term loans to related parties</t>
  </si>
  <si>
    <t>Payments for an investment in financial assets measured</t>
  </si>
  <si>
    <t>at fair value through other comprehensive income</t>
  </si>
  <si>
    <t>Proceeds from acquisitions of indirect subsidiaries</t>
  </si>
  <si>
    <t>Payments for acquisitions of indirect subsidiaries</t>
  </si>
  <si>
    <t>Payments for investments in subsidiaries</t>
  </si>
  <si>
    <t>Proceeds from disposals of an investment in a subsidiary</t>
  </si>
  <si>
    <t>Payments for investments in an associate</t>
  </si>
  <si>
    <t>Advance payment for purchase of investment in an associate</t>
  </si>
  <si>
    <t>Payments for an investment in a joint venture</t>
  </si>
  <si>
    <t>Payments for purchases of investment property</t>
  </si>
  <si>
    <t>Payments for purchases of property, plant and equipment</t>
  </si>
  <si>
    <t>Proceeds from disposals of machine and equipment</t>
  </si>
  <si>
    <t>Payments for purchases of intangible assets</t>
  </si>
  <si>
    <t xml:space="preserve">Proceeds from advance receipts </t>
  </si>
  <si>
    <t>for land rental from related parties</t>
  </si>
  <si>
    <t>Proceeds from dividend income</t>
  </si>
  <si>
    <t>Proceeds from interest income</t>
  </si>
  <si>
    <t>Proceeds from finance lease receivables</t>
  </si>
  <si>
    <t>Interest paid capitalised in property, plant and equipment</t>
  </si>
  <si>
    <t>Net cash receipts from (payments in) investing activities</t>
  </si>
  <si>
    <t>Cash flows from financing activities</t>
  </si>
  <si>
    <t>Proceeds from short-term loans from financial institutions</t>
  </si>
  <si>
    <t>Payments for short-term loans from financial institutions</t>
  </si>
  <si>
    <t>Proceeds from long-term loans from financial institutions</t>
  </si>
  <si>
    <t>Payments for long-term loans from financial institutions</t>
  </si>
  <si>
    <t>Payments for deferred financing fee of</t>
  </si>
  <si>
    <t>long-term loan from financial institutions</t>
  </si>
  <si>
    <t>Proceeds from short-term loans</t>
  </si>
  <si>
    <t>from other parties and related parties</t>
  </si>
  <si>
    <t>Payments for short-term loans</t>
  </si>
  <si>
    <t xml:space="preserve"> </t>
  </si>
  <si>
    <t>Proceeds from long-term loan from a related party</t>
  </si>
  <si>
    <t>Payments from long-term loan from a related party</t>
  </si>
  <si>
    <t>Payments for lease liabilities</t>
  </si>
  <si>
    <t>Proceeds from issuing debentures</t>
  </si>
  <si>
    <t>Payments for repayment of debentures</t>
  </si>
  <si>
    <t>Payments for deferred financing fee of debentures</t>
  </si>
  <si>
    <t xml:space="preserve">Proceeds from paid-up ordinary shares of subsidiaries </t>
  </si>
  <si>
    <t>from non-controlling interest</t>
  </si>
  <si>
    <t>Interest paid</t>
  </si>
  <si>
    <t xml:space="preserve">   investing activities</t>
  </si>
  <si>
    <t>Net increase (decrease) in cash and cash equivalents</t>
  </si>
  <si>
    <t>Beginning balance</t>
  </si>
  <si>
    <t>Currency translation differences on cash and cash equivalents</t>
  </si>
  <si>
    <t xml:space="preserve">Ending balance </t>
  </si>
  <si>
    <t>Cash and cash equivalents are made up as follows:</t>
  </si>
  <si>
    <t>- Cash on hand and deposits at financial</t>
  </si>
  <si>
    <t>institutions - maturities within three months</t>
  </si>
  <si>
    <t>Supplymentary information:</t>
  </si>
  <si>
    <t xml:space="preserve">- Changes in construction payables and </t>
  </si>
  <si>
    <t xml:space="preserve">   payables for purchase of assets</t>
  </si>
  <si>
    <t xml:space="preserve">   (including retention for constructions)</t>
  </si>
  <si>
    <t>-</t>
  </si>
  <si>
    <t>- Decommissioning costs</t>
  </si>
  <si>
    <t>- Changes in right-of-use assets</t>
  </si>
  <si>
    <t>- Reclassification of deferred financing fee</t>
  </si>
</sst>
</file>

<file path=xl/styles.xml><?xml version="1.0" encoding="utf-8"?>
<styleSheet xmlns="http://schemas.openxmlformats.org/spreadsheetml/2006/main">
  <numFmts count="18">
    <numFmt numFmtId="164" formatCode="General"/>
    <numFmt numFmtId="165" formatCode="_-* #,##0.00_-;\-* #,##0.00_-;_-* \-??_-;_-@_-"/>
    <numFmt numFmtId="166" formatCode="_(* #,##0.00_);_(* \(#,##0.00\);_(* \-??_);_(@_)"/>
    <numFmt numFmtId="167" formatCode="#,##0.00\ ;&quot; (&quot;#,##0.00\);&quot; -&quot;#\ ;@\ "/>
    <numFmt numFmtId="168" formatCode="_(* #,##0.00_);_(* \(#,##0.00\);_(* \-??_);_(@_)"/>
    <numFmt numFmtId="169" formatCode="_-* #,##0.00_-;\-* #,##0.00_-;_-* \-??_-;_-@_-"/>
    <numFmt numFmtId="170" formatCode="&quot; $&quot;#,##0\ ;&quot; $(&quot;#,##0\);&quot; $- &quot;;@\ "/>
    <numFmt numFmtId="171" formatCode="General\ "/>
    <numFmt numFmtId="172" formatCode="[$$]#,##0.00_);\([$$]#,##0.00\)"/>
    <numFmt numFmtId="173" formatCode="0%"/>
    <numFmt numFmtId="174" formatCode="#,##0;\(#,##0\)"/>
    <numFmt numFmtId="175" formatCode="#,##0;\(#,##0\);\-"/>
    <numFmt numFmtId="176" formatCode="@"/>
    <numFmt numFmtId="177" formatCode="_(* #,##0_);_(* \(#,##0\);_(* \-_);_(@_)"/>
    <numFmt numFmtId="178" formatCode="_(* #,##0_);_(* \(#,##0\);_(* \-??_);_(@_)"/>
    <numFmt numFmtId="179" formatCode="#,##0.0;\(#,##0.0\)"/>
    <numFmt numFmtId="180" formatCode="#,##0.00;\(#,##0.00\);\-"/>
    <numFmt numFmtId="181" formatCode="General"/>
  </numFmts>
  <fonts count="15">
    <font>
      <sz val="11"/>
      <color indexed="8"/>
      <name val="Tahom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name val="Tahoma"/>
      <family val="2"/>
    </font>
    <font>
      <u val="single"/>
      <sz val="10"/>
      <color indexed="30"/>
      <name val="Georgia"/>
      <family val="1"/>
    </font>
    <font>
      <sz val="10"/>
      <name val="Cordia New"/>
      <family val="2"/>
    </font>
    <font>
      <sz val="14"/>
      <color indexed="8"/>
      <name val="Browallia New"/>
      <family val="2"/>
    </font>
    <font>
      <sz val="14"/>
      <name val="Cordia New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66" fontId="2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67" fontId="1" fillId="0" borderId="0" applyFill="0" applyBorder="0" applyProtection="0">
      <alignment/>
    </xf>
    <xf numFmtId="165" fontId="2" fillId="0" borderId="0" applyFill="0" applyBorder="0" applyProtection="0">
      <alignment/>
    </xf>
    <xf numFmtId="166" fontId="0" fillId="0" borderId="0" applyBorder="0" applyProtection="0">
      <alignment/>
    </xf>
    <xf numFmtId="166" fontId="0" fillId="0" borderId="0" applyBorder="0" applyProtection="0">
      <alignment/>
    </xf>
    <xf numFmtId="165" fontId="1" fillId="0" borderId="0" applyFill="0" applyBorder="0" applyProtection="0">
      <alignment/>
    </xf>
    <xf numFmtId="165" fontId="2" fillId="0" borderId="0" applyFill="0" applyBorder="0" applyProtection="0">
      <alignment/>
    </xf>
    <xf numFmtId="166" fontId="2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70" fontId="1" fillId="0" borderId="0" applyFill="0" applyBorder="0" applyProtection="0">
      <alignment/>
    </xf>
    <xf numFmtId="167" fontId="1" fillId="0" borderId="0" applyFill="0" applyBorder="0" applyProtection="0">
      <alignment/>
    </xf>
    <xf numFmtId="167" fontId="1" fillId="0" borderId="0" applyFill="0" applyBorder="0" applyProtection="0">
      <alignment/>
    </xf>
    <xf numFmtId="165" fontId="2" fillId="0" borderId="0" applyFill="0" applyBorder="0" applyProtection="0">
      <alignment/>
    </xf>
    <xf numFmtId="165" fontId="2" fillId="0" borderId="0" applyFill="0" applyBorder="0" applyProtection="0">
      <alignment/>
    </xf>
    <xf numFmtId="170" fontId="1" fillId="0" borderId="0" applyFill="0" applyBorder="0" applyProtection="0">
      <alignment/>
    </xf>
    <xf numFmtId="170" fontId="1" fillId="0" borderId="0" applyBorder="0" applyProtection="0">
      <alignment/>
    </xf>
    <xf numFmtId="164" fontId="3" fillId="0" borderId="0" applyBorder="0" applyProtection="0">
      <alignment/>
    </xf>
    <xf numFmtId="171" fontId="1" fillId="0" borderId="0">
      <alignment/>
      <protection/>
    </xf>
    <xf numFmtId="164" fontId="4" fillId="0" borderId="0" applyNumberFormat="0" applyFill="0" applyBorder="0">
      <alignment/>
      <protection locked="0"/>
    </xf>
    <xf numFmtId="164" fontId="5" fillId="0" borderId="0">
      <alignment/>
      <protection/>
    </xf>
    <xf numFmtId="172" fontId="6" fillId="0" borderId="0">
      <alignment/>
      <protection/>
    </xf>
    <xf numFmtId="164" fontId="5" fillId="0" borderId="0">
      <alignment/>
      <protection/>
    </xf>
    <xf numFmtId="172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72" fontId="6" fillId="0" borderId="0">
      <alignment/>
      <protection/>
    </xf>
    <xf numFmtId="164" fontId="5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73" fontId="2" fillId="0" borderId="0" applyFill="0" applyBorder="0" applyProtection="0">
      <alignment/>
    </xf>
    <xf numFmtId="164" fontId="3" fillId="0" borderId="0" applyBorder="0" applyProtection="0">
      <alignment/>
    </xf>
    <xf numFmtId="164" fontId="7" fillId="0" borderId="0">
      <alignment/>
      <protection/>
    </xf>
  </cellStyleXfs>
  <cellXfs count="286">
    <xf numFmtId="164" fontId="0" fillId="0" borderId="0" xfId="0" applyAlignment="1">
      <alignment/>
    </xf>
    <xf numFmtId="174" fontId="1" fillId="0" borderId="0" xfId="0" applyNumberFormat="1" applyFont="1" applyAlignment="1">
      <alignment horizontal="left" vertical="center"/>
    </xf>
    <xf numFmtId="174" fontId="1" fillId="0" borderId="0" xfId="0" applyNumberFormat="1" applyFont="1" applyAlignment="1">
      <alignment horizontal="center" vertical="center"/>
    </xf>
    <xf numFmtId="175" fontId="1" fillId="0" borderId="0" xfId="0" applyNumberFormat="1" applyFont="1" applyAlignment="1">
      <alignment horizontal="right" vertical="center"/>
    </xf>
    <xf numFmtId="174" fontId="1" fillId="0" borderId="0" xfId="0" applyNumberFormat="1" applyFont="1" applyAlignment="1">
      <alignment vertical="center"/>
    </xf>
    <xf numFmtId="174" fontId="8" fillId="0" borderId="0" xfId="0" applyNumberFormat="1" applyFont="1" applyAlignment="1">
      <alignment horizontal="left" vertical="center"/>
    </xf>
    <xf numFmtId="174" fontId="8" fillId="0" borderId="1" xfId="0" applyNumberFormat="1" applyFont="1" applyFill="1" applyBorder="1" applyAlignment="1">
      <alignment horizontal="left" vertical="center"/>
    </xf>
    <xf numFmtId="174" fontId="8" fillId="0" borderId="1" xfId="0" applyNumberFormat="1" applyFont="1" applyBorder="1" applyAlignment="1">
      <alignment horizontal="left" vertical="center"/>
    </xf>
    <xf numFmtId="174" fontId="1" fillId="0" borderId="1" xfId="0" applyNumberFormat="1" applyFont="1" applyBorder="1" applyAlignment="1">
      <alignment horizontal="center" vertical="center"/>
    </xf>
    <xf numFmtId="174" fontId="1" fillId="0" borderId="1" xfId="0" applyNumberFormat="1" applyFont="1" applyBorder="1" applyAlignment="1">
      <alignment horizontal="left" vertical="center"/>
    </xf>
    <xf numFmtId="175" fontId="1" fillId="0" borderId="1" xfId="0" applyNumberFormat="1" applyFont="1" applyBorder="1" applyAlignment="1">
      <alignment horizontal="right" vertical="center"/>
    </xf>
    <xf numFmtId="175" fontId="8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8" fillId="0" borderId="0" xfId="0" applyNumberFormat="1" applyFont="1" applyAlignment="1">
      <alignment vertical="center"/>
    </xf>
    <xf numFmtId="175" fontId="8" fillId="0" borderId="1" xfId="0" applyNumberFormat="1" applyFont="1" applyFill="1" applyBorder="1" applyAlignment="1">
      <alignment horizontal="right" vertical="center"/>
    </xf>
    <xf numFmtId="174" fontId="8" fillId="0" borderId="0" xfId="0" applyNumberFormat="1" applyFont="1" applyFill="1" applyBorder="1" applyAlignment="1">
      <alignment horizontal="right" vertical="center"/>
    </xf>
    <xf numFmtId="175" fontId="8" fillId="0" borderId="0" xfId="0" applyNumberFormat="1" applyFont="1" applyAlignment="1">
      <alignment horizontal="right" vertical="center"/>
    </xf>
    <xf numFmtId="174" fontId="8" fillId="0" borderId="0" xfId="0" applyNumberFormat="1" applyFont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4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right" vertical="center"/>
    </xf>
    <xf numFmtId="164" fontId="8" fillId="0" borderId="0" xfId="0" applyFont="1" applyAlignment="1">
      <alignment horizontal="left" vertical="center"/>
    </xf>
    <xf numFmtId="174" fontId="8" fillId="0" borderId="1" xfId="0" applyNumberFormat="1" applyFont="1" applyBorder="1" applyAlignment="1">
      <alignment horizontal="center" vertical="center"/>
    </xf>
    <xf numFmtId="175" fontId="8" fillId="0" borderId="1" xfId="50" applyNumberFormat="1" applyFont="1" applyBorder="1" applyAlignment="1">
      <alignment horizontal="right" vertical="center"/>
      <protection/>
    </xf>
    <xf numFmtId="175" fontId="8" fillId="2" borderId="0" xfId="50" applyNumberFormat="1" applyFont="1" applyFill="1" applyAlignment="1">
      <alignment horizontal="right" vertical="center"/>
      <protection/>
    </xf>
    <xf numFmtId="175" fontId="8" fillId="0" borderId="0" xfId="50" applyNumberFormat="1" applyFont="1" applyAlignment="1">
      <alignment horizontal="right" vertical="center"/>
      <protection/>
    </xf>
    <xf numFmtId="175" fontId="1" fillId="2" borderId="0" xfId="0" applyNumberFormat="1" applyFont="1" applyFill="1" applyAlignment="1">
      <alignment horizontal="right" vertical="center"/>
    </xf>
    <xf numFmtId="164" fontId="8" fillId="0" borderId="0" xfId="0" applyFont="1" applyAlignment="1">
      <alignment vertical="center"/>
    </xf>
    <xf numFmtId="177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165" fontId="1" fillId="2" borderId="0" xfId="30" applyFont="1" applyFill="1" applyBorder="1" applyAlignment="1" applyProtection="1">
      <alignment horizontal="right" vertical="center" wrapText="1"/>
      <protection/>
    </xf>
    <xf numFmtId="165" fontId="1" fillId="0" borderId="0" xfId="30" applyFont="1" applyFill="1" applyBorder="1" applyAlignment="1" applyProtection="1">
      <alignment horizontal="right" vertical="center" wrapText="1"/>
      <protection/>
    </xf>
    <xf numFmtId="174" fontId="9" fillId="0" borderId="0" xfId="0" applyNumberFormat="1" applyFont="1" applyFill="1" applyAlignment="1">
      <alignment horizontal="left" vertical="center"/>
    </xf>
    <xf numFmtId="174" fontId="9" fillId="0" borderId="0" xfId="0" applyNumberFormat="1" applyFont="1" applyFill="1" applyAlignment="1">
      <alignment horizontal="center" vertical="center"/>
    </xf>
    <xf numFmtId="174" fontId="9" fillId="0" borderId="0" xfId="0" applyNumberFormat="1" applyFont="1" applyAlignment="1">
      <alignment horizontal="left" vertical="center"/>
    </xf>
    <xf numFmtId="175" fontId="9" fillId="2" borderId="0" xfId="0" applyNumberFormat="1" applyFont="1" applyFill="1" applyAlignment="1">
      <alignment horizontal="right" vertical="center"/>
    </xf>
    <xf numFmtId="177" fontId="9" fillId="0" borderId="0" xfId="0" applyNumberFormat="1" applyFont="1" applyAlignment="1">
      <alignment horizontal="left" vertical="center"/>
    </xf>
    <xf numFmtId="175" fontId="9" fillId="0" borderId="0" xfId="0" applyNumberFormat="1" applyFont="1" applyAlignment="1">
      <alignment horizontal="right" vertical="center"/>
    </xf>
    <xf numFmtId="175" fontId="9" fillId="0" borderId="0" xfId="0" applyNumberFormat="1" applyFont="1" applyFill="1" applyAlignment="1">
      <alignment horizontal="right" vertical="center"/>
    </xf>
    <xf numFmtId="174" fontId="9" fillId="0" borderId="0" xfId="0" applyNumberFormat="1" applyFont="1" applyAlignment="1">
      <alignment vertical="center"/>
    </xf>
    <xf numFmtId="174" fontId="1" fillId="2" borderId="0" xfId="0" applyNumberFormat="1" applyFont="1" applyFill="1" applyAlignment="1">
      <alignment vertical="center"/>
    </xf>
    <xf numFmtId="178" fontId="1" fillId="0" borderId="0" xfId="30" applyNumberFormat="1" applyFont="1" applyFill="1" applyBorder="1" applyAlignment="1" applyProtection="1">
      <alignment horizontal="right" vertical="center" wrapText="1"/>
      <protection/>
    </xf>
    <xf numFmtId="175" fontId="1" fillId="2" borderId="1" xfId="0" applyNumberFormat="1" applyFont="1" applyFill="1" applyBorder="1" applyAlignment="1">
      <alignment horizontal="right" vertical="center"/>
    </xf>
    <xf numFmtId="175" fontId="1" fillId="2" borderId="1" xfId="0" applyNumberFormat="1" applyFont="1" applyFill="1" applyBorder="1" applyAlignment="1">
      <alignment horizontal="right"/>
    </xf>
    <xf numFmtId="175" fontId="1" fillId="0" borderId="0" xfId="0" applyNumberFormat="1" applyFont="1" applyAlignment="1">
      <alignment horizontal="right"/>
    </xf>
    <xf numFmtId="174" fontId="1" fillId="0" borderId="1" xfId="0" applyNumberFormat="1" applyFont="1" applyBorder="1" applyAlignment="1">
      <alignment/>
    </xf>
    <xf numFmtId="164" fontId="8" fillId="0" borderId="0" xfId="55" applyFont="1" applyAlignment="1">
      <alignment vertical="center"/>
      <protection/>
    </xf>
    <xf numFmtId="174" fontId="1" fillId="2" borderId="0" xfId="0" applyNumberFormat="1" applyFont="1" applyFill="1" applyAlignment="1">
      <alignment horizontal="right" vertical="center"/>
    </xf>
    <xf numFmtId="174" fontId="1" fillId="0" borderId="0" xfId="0" applyNumberFormat="1" applyFont="1" applyAlignment="1">
      <alignment horizontal="right" vertical="center"/>
    </xf>
    <xf numFmtId="179" fontId="1" fillId="0" borderId="0" xfId="0" applyNumberFormat="1" applyFont="1" applyAlignment="1">
      <alignment horizontal="center" vertical="center"/>
    </xf>
    <xf numFmtId="175" fontId="1" fillId="2" borderId="2" xfId="0" applyNumberFormat="1" applyFont="1" applyFill="1" applyBorder="1" applyAlignment="1">
      <alignment horizontal="right" vertical="center"/>
    </xf>
    <xf numFmtId="175" fontId="1" fillId="0" borderId="2" xfId="0" applyNumberFormat="1" applyFont="1" applyBorder="1" applyAlignment="1">
      <alignment horizontal="right" vertical="center"/>
    </xf>
    <xf numFmtId="164" fontId="1" fillId="0" borderId="1" xfId="56" applyNumberFormat="1" applyFont="1" applyBorder="1" applyAlignment="1">
      <alignment horizontal="left" vertical="center" shrinkToFit="1"/>
      <protection/>
    </xf>
    <xf numFmtId="177" fontId="1" fillId="0" borderId="1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center" vertical="center"/>
    </xf>
    <xf numFmtId="175" fontId="8" fillId="2" borderId="0" xfId="0" applyNumberFormat="1" applyFont="1" applyFill="1" applyAlignment="1">
      <alignment horizontal="right" vertical="center"/>
    </xf>
    <xf numFmtId="177" fontId="8" fillId="0" borderId="0" xfId="0" applyNumberFormat="1" applyFont="1" applyAlignment="1">
      <alignment horizontal="left" vertical="center"/>
    </xf>
    <xf numFmtId="177" fontId="8" fillId="0" borderId="0" xfId="0" applyNumberFormat="1" applyFont="1" applyAlignment="1">
      <alignment horizontal="center" vertical="center"/>
    </xf>
    <xf numFmtId="175" fontId="1" fillId="0" borderId="0" xfId="47" applyNumberFormat="1" applyFont="1" applyAlignment="1">
      <alignment horizontal="right" vertical="center"/>
      <protection/>
    </xf>
    <xf numFmtId="175" fontId="1" fillId="2" borderId="0" xfId="47" applyNumberFormat="1" applyFont="1" applyFill="1" applyAlignment="1">
      <alignment horizontal="right" vertical="center"/>
      <protection/>
    </xf>
    <xf numFmtId="175" fontId="1" fillId="2" borderId="1" xfId="47" applyNumberFormat="1" applyFont="1" applyFill="1" applyBorder="1" applyAlignment="1">
      <alignment horizontal="right" vertical="center"/>
      <protection/>
    </xf>
    <xf numFmtId="175" fontId="1" fillId="0" borderId="1" xfId="47" applyNumberFormat="1" applyFont="1" applyBorder="1" applyAlignment="1">
      <alignment horizontal="right" vertical="center"/>
      <protection/>
    </xf>
    <xf numFmtId="175" fontId="1" fillId="0" borderId="0" xfId="0" applyNumberFormat="1" applyFont="1" applyBorder="1" applyAlignment="1">
      <alignment horizontal="right" vertical="center"/>
    </xf>
    <xf numFmtId="174" fontId="1" fillId="0" borderId="1" xfId="0" applyNumberFormat="1" applyFont="1" applyBorder="1" applyAlignment="1">
      <alignment vertical="center"/>
    </xf>
    <xf numFmtId="174" fontId="1" fillId="0" borderId="0" xfId="54" applyNumberFormat="1" applyFont="1" applyFill="1" applyBorder="1" applyAlignment="1">
      <alignment horizontal="left" vertical="center"/>
      <protection/>
    </xf>
    <xf numFmtId="174" fontId="1" fillId="0" borderId="0" xfId="54" applyNumberFormat="1" applyFont="1" applyFill="1" applyBorder="1" applyAlignment="1">
      <alignment horizontal="center" vertical="center"/>
      <protection/>
    </xf>
    <xf numFmtId="175" fontId="1" fillId="0" borderId="0" xfId="54" applyNumberFormat="1" applyFont="1" applyFill="1" applyBorder="1" applyAlignment="1">
      <alignment horizontal="right" vertical="center"/>
      <protection/>
    </xf>
    <xf numFmtId="174" fontId="1" fillId="0" borderId="0" xfId="54" applyNumberFormat="1" applyFont="1" applyFill="1" applyBorder="1" applyAlignment="1">
      <alignment vertical="center"/>
      <protection/>
    </xf>
    <xf numFmtId="174" fontId="8" fillId="0" borderId="0" xfId="54" applyNumberFormat="1" applyFont="1" applyFill="1" applyBorder="1" applyAlignment="1">
      <alignment horizontal="left" vertical="center"/>
      <protection/>
    </xf>
    <xf numFmtId="177" fontId="1" fillId="0" borderId="0" xfId="54" applyNumberFormat="1" applyFont="1" applyFill="1" applyBorder="1" applyAlignment="1">
      <alignment horizontal="left" vertical="center"/>
      <protection/>
    </xf>
    <xf numFmtId="177" fontId="1" fillId="0" borderId="0" xfId="54" applyNumberFormat="1" applyFont="1" applyFill="1" applyBorder="1" applyAlignment="1">
      <alignment horizontal="center" vertical="center"/>
      <protection/>
    </xf>
    <xf numFmtId="174" fontId="8" fillId="0" borderId="0" xfId="45" applyNumberFormat="1" applyFont="1" applyFill="1" applyBorder="1" applyAlignment="1">
      <alignment horizontal="right" vertical="center"/>
      <protection/>
    </xf>
    <xf numFmtId="174" fontId="8" fillId="0" borderId="1" xfId="57" applyNumberFormat="1" applyFont="1" applyFill="1" applyBorder="1" applyAlignment="1">
      <alignment horizontal="left" vertical="center"/>
      <protection/>
    </xf>
    <xf numFmtId="174" fontId="8" fillId="0" borderId="1" xfId="54" applyNumberFormat="1" applyFont="1" applyFill="1" applyBorder="1" applyAlignment="1">
      <alignment horizontal="left" vertical="center"/>
      <protection/>
    </xf>
    <xf numFmtId="174" fontId="1" fillId="0" borderId="1" xfId="54" applyNumberFormat="1" applyFont="1" applyFill="1" applyBorder="1" applyAlignment="1">
      <alignment horizontal="center" vertical="center"/>
      <protection/>
    </xf>
    <xf numFmtId="174" fontId="1" fillId="0" borderId="1" xfId="54" applyNumberFormat="1" applyFont="1" applyFill="1" applyBorder="1" applyAlignment="1">
      <alignment horizontal="left" vertical="center"/>
      <protection/>
    </xf>
    <xf numFmtId="175" fontId="1" fillId="0" borderId="1" xfId="54" applyNumberFormat="1" applyFont="1" applyFill="1" applyBorder="1" applyAlignment="1">
      <alignment horizontal="right" vertical="center"/>
      <protection/>
    </xf>
    <xf numFmtId="177" fontId="1" fillId="0" borderId="1" xfId="54" applyNumberFormat="1" applyFont="1" applyFill="1" applyBorder="1" applyAlignment="1">
      <alignment horizontal="left" vertical="center"/>
      <protection/>
    </xf>
    <xf numFmtId="177" fontId="1" fillId="0" borderId="1" xfId="54" applyNumberFormat="1" applyFont="1" applyFill="1" applyBorder="1" applyAlignment="1">
      <alignment horizontal="center" vertical="center"/>
      <protection/>
    </xf>
    <xf numFmtId="174" fontId="8" fillId="0" borderId="0" xfId="57" applyNumberFormat="1" applyFont="1" applyFill="1" applyBorder="1" applyAlignment="1">
      <alignment horizontal="left" vertical="center"/>
      <protection/>
    </xf>
    <xf numFmtId="174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horizontal="left" vertical="center"/>
    </xf>
    <xf numFmtId="174" fontId="8" fillId="0" borderId="0" xfId="0" applyNumberFormat="1" applyFont="1" applyFill="1" applyBorder="1" applyAlignment="1">
      <alignment vertical="center"/>
    </xf>
    <xf numFmtId="174" fontId="8" fillId="0" borderId="0" xfId="0" applyNumberFormat="1" applyFont="1" applyFill="1" applyBorder="1" applyAlignment="1">
      <alignment horizontal="left" vertical="center"/>
    </xf>
    <xf numFmtId="174" fontId="1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left" vertical="center"/>
    </xf>
    <xf numFmtId="174" fontId="8" fillId="0" borderId="0" xfId="0" applyNumberFormat="1" applyFont="1" applyFill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center" vertical="center"/>
    </xf>
    <xf numFmtId="175" fontId="8" fillId="0" borderId="1" xfId="50" applyNumberFormat="1" applyFont="1" applyFill="1" applyBorder="1" applyAlignment="1">
      <alignment horizontal="right" vertical="center"/>
      <protection/>
    </xf>
    <xf numFmtId="175" fontId="8" fillId="2" borderId="0" xfId="50" applyNumberFormat="1" applyFont="1" applyFill="1" applyBorder="1" applyAlignment="1">
      <alignment horizontal="right" vertical="center"/>
      <protection/>
    </xf>
    <xf numFmtId="175" fontId="8" fillId="0" borderId="0" xfId="50" applyNumberFormat="1" applyFont="1" applyFill="1" applyBorder="1" applyAlignment="1">
      <alignment horizontal="right" vertical="center"/>
      <protection/>
    </xf>
    <xf numFmtId="175" fontId="1" fillId="2" borderId="0" xfId="54" applyNumberFormat="1" applyFont="1" applyFill="1" applyBorder="1" applyAlignment="1">
      <alignment horizontal="right" vertical="center"/>
      <protection/>
    </xf>
    <xf numFmtId="177" fontId="1" fillId="0" borderId="0" xfId="54" applyNumberFormat="1" applyFont="1" applyFill="1" applyBorder="1" applyAlignment="1">
      <alignment horizontal="right" vertical="center"/>
      <protection/>
    </xf>
    <xf numFmtId="175" fontId="1" fillId="0" borderId="0" xfId="54" applyNumberFormat="1" applyFont="1" applyFill="1" applyAlignment="1">
      <alignment horizontal="right" vertical="center"/>
      <protection/>
    </xf>
    <xf numFmtId="177" fontId="1" fillId="0" borderId="0" xfId="54" applyNumberFormat="1" applyFont="1" applyFill="1" applyAlignment="1">
      <alignment horizontal="right" vertical="center"/>
      <protection/>
    </xf>
    <xf numFmtId="175" fontId="1" fillId="2" borderId="0" xfId="54" applyNumberFormat="1" applyFont="1" applyFill="1" applyAlignment="1">
      <alignment horizontal="right" vertical="center"/>
      <protection/>
    </xf>
    <xf numFmtId="174" fontId="1" fillId="0" borderId="0" xfId="54" applyNumberFormat="1" applyFont="1" applyFill="1" applyAlignment="1">
      <alignment vertical="center"/>
      <protection/>
    </xf>
    <xf numFmtId="175" fontId="1" fillId="0" borderId="0" xfId="0" applyNumberFormat="1" applyFont="1" applyFill="1" applyAlignment="1">
      <alignment horizontal="right" vertical="center"/>
    </xf>
    <xf numFmtId="179" fontId="1" fillId="0" borderId="0" xfId="54" applyNumberFormat="1" applyFont="1" applyFill="1" applyBorder="1" applyAlignment="1">
      <alignment horizontal="center" vertical="center"/>
      <protection/>
    </xf>
    <xf numFmtId="175" fontId="1" fillId="2" borderId="1" xfId="54" applyNumberFormat="1" applyFont="1" applyFill="1" applyBorder="1" applyAlignment="1">
      <alignment horizontal="right" vertical="center"/>
      <protection/>
    </xf>
    <xf numFmtId="177" fontId="1" fillId="0" borderId="0" xfId="54" applyNumberFormat="1" applyFont="1" applyFill="1" applyAlignment="1">
      <alignment horizontal="left" vertical="center"/>
      <protection/>
    </xf>
    <xf numFmtId="174" fontId="8" fillId="0" borderId="0" xfId="54" applyNumberFormat="1" applyFont="1" applyFill="1" applyBorder="1" applyAlignment="1">
      <alignment vertical="center"/>
      <protection/>
    </xf>
    <xf numFmtId="175" fontId="1" fillId="2" borderId="2" xfId="56" applyNumberFormat="1" applyFont="1" applyFill="1" applyBorder="1" applyAlignment="1">
      <alignment vertical="center"/>
      <protection/>
    </xf>
    <xf numFmtId="164" fontId="1" fillId="0" borderId="0" xfId="56" applyFont="1" applyFill="1" applyBorder="1" applyAlignment="1">
      <alignment vertical="center"/>
      <protection/>
    </xf>
    <xf numFmtId="175" fontId="1" fillId="0" borderId="2" xfId="56" applyNumberFormat="1" applyFont="1" applyFill="1" applyBorder="1" applyAlignment="1">
      <alignment vertical="center"/>
      <protection/>
    </xf>
    <xf numFmtId="180" fontId="1" fillId="0" borderId="0" xfId="54" applyNumberFormat="1" applyFont="1" applyFill="1" applyBorder="1" applyAlignment="1">
      <alignment horizontal="right" vertical="center"/>
      <protection/>
    </xf>
    <xf numFmtId="180" fontId="1" fillId="0" borderId="0" xfId="54" applyNumberFormat="1" applyFont="1" applyFill="1" applyAlignment="1">
      <alignment horizontal="right" vertical="center"/>
      <protection/>
    </xf>
    <xf numFmtId="174" fontId="1" fillId="0" borderId="0" xfId="49" applyNumberFormat="1" applyFont="1" applyFill="1" applyBorder="1" applyAlignment="1">
      <alignment horizontal="left" vertical="center"/>
      <protection/>
    </xf>
    <xf numFmtId="180" fontId="1" fillId="2" borderId="0" xfId="54" applyNumberFormat="1" applyFont="1" applyFill="1" applyBorder="1" applyAlignment="1">
      <alignment horizontal="right" vertical="center"/>
      <protection/>
    </xf>
    <xf numFmtId="164" fontId="1" fillId="2" borderId="0" xfId="56" applyFont="1" applyFill="1" applyBorder="1" applyAlignment="1">
      <alignment vertical="center"/>
      <protection/>
    </xf>
    <xf numFmtId="174" fontId="8" fillId="0" borderId="0" xfId="49" applyNumberFormat="1" applyFont="1" applyFill="1" applyBorder="1" applyAlignment="1">
      <alignment horizontal="left" vertical="center"/>
      <protection/>
    </xf>
    <xf numFmtId="175" fontId="1" fillId="2" borderId="2" xfId="54" applyNumberFormat="1" applyFont="1" applyFill="1" applyBorder="1" applyAlignment="1">
      <alignment horizontal="right" vertical="center"/>
      <protection/>
    </xf>
    <xf numFmtId="175" fontId="1" fillId="0" borderId="2" xfId="54" applyNumberFormat="1" applyFont="1" applyFill="1" applyBorder="1" applyAlignment="1">
      <alignment horizontal="right" vertical="center"/>
      <protection/>
    </xf>
    <xf numFmtId="174" fontId="1" fillId="0" borderId="0" xfId="49" applyNumberFormat="1" applyFont="1" applyFill="1" applyBorder="1" applyAlignment="1">
      <alignment horizontal="center" vertical="center"/>
      <protection/>
    </xf>
    <xf numFmtId="175" fontId="1" fillId="0" borderId="0" xfId="49" applyNumberFormat="1" applyFont="1" applyFill="1" applyBorder="1" applyAlignment="1">
      <alignment horizontal="right" vertical="center"/>
      <protection/>
    </xf>
    <xf numFmtId="175" fontId="1" fillId="2" borderId="0" xfId="49" applyNumberFormat="1" applyFont="1" applyFill="1" applyBorder="1" applyAlignment="1">
      <alignment horizontal="right" vertical="center"/>
      <protection/>
    </xf>
    <xf numFmtId="180" fontId="1" fillId="2" borderId="0" xfId="49" applyNumberFormat="1" applyFont="1" applyFill="1" applyBorder="1" applyAlignment="1">
      <alignment horizontal="right" vertical="center"/>
      <protection/>
    </xf>
    <xf numFmtId="180" fontId="1" fillId="0" borderId="0" xfId="49" applyNumberFormat="1" applyFont="1" applyFill="1" applyBorder="1" applyAlignment="1">
      <alignment horizontal="right" vertical="center"/>
      <protection/>
    </xf>
    <xf numFmtId="180" fontId="1" fillId="0" borderId="0" xfId="49" applyNumberFormat="1" applyFont="1" applyFill="1" applyAlignment="1">
      <alignment horizontal="right" vertical="center"/>
      <protection/>
    </xf>
    <xf numFmtId="180" fontId="1" fillId="2" borderId="0" xfId="49" applyNumberFormat="1" applyFont="1" applyFill="1" applyAlignment="1">
      <alignment horizontal="right" vertical="center"/>
      <protection/>
    </xf>
    <xf numFmtId="177" fontId="1" fillId="0" borderId="0" xfId="49" applyNumberFormat="1" applyFont="1" applyFill="1" applyBorder="1" applyAlignment="1">
      <alignment horizontal="center" vertical="center"/>
      <protection/>
    </xf>
    <xf numFmtId="177" fontId="1" fillId="0" borderId="0" xfId="49" applyNumberFormat="1" applyFont="1" applyFill="1" applyBorder="1" applyAlignment="1">
      <alignment horizontal="left" vertical="center"/>
      <protection/>
    </xf>
    <xf numFmtId="165" fontId="1" fillId="0" borderId="0" xfId="15" applyFont="1" applyFill="1" applyBorder="1" applyAlignment="1" applyProtection="1">
      <alignment horizontal="right" vertical="center" wrapText="1"/>
      <protection/>
    </xf>
    <xf numFmtId="164" fontId="1" fillId="0" borderId="0" xfId="56" applyFont="1" applyFill="1" applyAlignment="1">
      <alignment vertical="center"/>
      <protection/>
    </xf>
    <xf numFmtId="164" fontId="1" fillId="0" borderId="0" xfId="56" applyNumberFormat="1" applyFont="1" applyFill="1" applyAlignment="1">
      <alignment horizontal="center" vertical="center"/>
      <protection/>
    </xf>
    <xf numFmtId="164" fontId="1" fillId="0" borderId="0" xfId="56" applyFont="1" applyFill="1" applyAlignment="1">
      <alignment horizontal="right" vertical="center"/>
      <protection/>
    </xf>
    <xf numFmtId="175" fontId="1" fillId="0" borderId="0" xfId="56" applyNumberFormat="1" applyFont="1" applyFill="1" applyAlignment="1">
      <alignment horizontal="right" vertical="center"/>
      <protection/>
    </xf>
    <xf numFmtId="174" fontId="8" fillId="0" borderId="0" xfId="47" applyNumberFormat="1" applyFont="1" applyFill="1" applyBorder="1" applyAlignment="1">
      <alignment horizontal="left" vertical="center"/>
      <protection/>
    </xf>
    <xf numFmtId="164" fontId="8" fillId="0" borderId="0" xfId="56" applyFont="1" applyFill="1" applyAlignment="1">
      <alignment vertical="center"/>
      <protection/>
    </xf>
    <xf numFmtId="174" fontId="8" fillId="0" borderId="1" xfId="58" applyNumberFormat="1" applyFont="1" applyFill="1" applyBorder="1" applyAlignment="1">
      <alignment horizontal="left" vertical="center"/>
      <protection/>
    </xf>
    <xf numFmtId="164" fontId="8" fillId="0" borderId="1" xfId="56" applyFont="1" applyFill="1" applyBorder="1" applyAlignment="1">
      <alignment vertical="center"/>
      <protection/>
    </xf>
    <xf numFmtId="164" fontId="1" fillId="0" borderId="1" xfId="56" applyNumberFormat="1" applyFont="1" applyFill="1" applyBorder="1" applyAlignment="1">
      <alignment horizontal="center" vertical="center"/>
      <protection/>
    </xf>
    <xf numFmtId="164" fontId="1" fillId="0" borderId="1" xfId="56" applyFont="1" applyFill="1" applyBorder="1" applyAlignment="1">
      <alignment horizontal="right" vertical="center"/>
      <protection/>
    </xf>
    <xf numFmtId="175" fontId="1" fillId="0" borderId="1" xfId="56" applyNumberFormat="1" applyFont="1" applyFill="1" applyBorder="1" applyAlignment="1">
      <alignment horizontal="right" vertical="center"/>
      <protection/>
    </xf>
    <xf numFmtId="164" fontId="10" fillId="0" borderId="0" xfId="56" applyFont="1" applyFill="1" applyBorder="1" applyAlignment="1">
      <alignment vertical="center"/>
      <protection/>
    </xf>
    <xf numFmtId="164" fontId="11" fillId="0" borderId="0" xfId="56" applyFont="1" applyFill="1" applyBorder="1" applyAlignment="1">
      <alignment horizontal="right" vertical="center"/>
      <protection/>
    </xf>
    <xf numFmtId="164" fontId="11" fillId="0" borderId="0" xfId="56" applyFont="1" applyFill="1" applyBorder="1" applyAlignment="1">
      <alignment horizontal="center" vertical="center"/>
      <protection/>
    </xf>
    <xf numFmtId="175" fontId="11" fillId="0" borderId="1" xfId="56" applyNumberFormat="1" applyFont="1" applyFill="1" applyBorder="1" applyAlignment="1">
      <alignment horizontal="right" vertical="center"/>
      <protection/>
    </xf>
    <xf numFmtId="164" fontId="11" fillId="0" borderId="1" xfId="56" applyFont="1" applyFill="1" applyBorder="1" applyAlignment="1">
      <alignment horizontal="right" vertical="center"/>
      <protection/>
    </xf>
    <xf numFmtId="164" fontId="10" fillId="0" borderId="0" xfId="56" applyFont="1" applyFill="1" applyAlignment="1">
      <alignment vertical="center"/>
      <protection/>
    </xf>
    <xf numFmtId="175" fontId="11" fillId="0" borderId="3" xfId="56" applyNumberFormat="1" applyFont="1" applyFill="1" applyBorder="1" applyAlignment="1">
      <alignment horizontal="center" vertical="center"/>
      <protection/>
    </xf>
    <xf numFmtId="175" fontId="11" fillId="0" borderId="0" xfId="56" applyNumberFormat="1" applyFont="1" applyFill="1" applyBorder="1" applyAlignment="1">
      <alignment vertical="center"/>
      <protection/>
    </xf>
    <xf numFmtId="175" fontId="11" fillId="0" borderId="0" xfId="56" applyNumberFormat="1" applyFont="1" applyFill="1" applyBorder="1" applyAlignment="1">
      <alignment horizontal="right" vertical="center"/>
      <protection/>
    </xf>
    <xf numFmtId="175" fontId="11" fillId="0" borderId="0" xfId="56" applyNumberFormat="1" applyFont="1" applyFill="1" applyBorder="1" applyAlignment="1">
      <alignment horizontal="center" vertical="center"/>
      <protection/>
    </xf>
    <xf numFmtId="175" fontId="10" fillId="0" borderId="0" xfId="56" applyNumberFormat="1" applyFont="1" applyFill="1" applyAlignment="1">
      <alignment horizontal="right" vertical="center"/>
      <protection/>
    </xf>
    <xf numFmtId="164" fontId="10" fillId="0" borderId="0" xfId="56" applyFont="1" applyFill="1" applyAlignment="1">
      <alignment horizontal="right" vertical="center"/>
      <protection/>
    </xf>
    <xf numFmtId="164" fontId="11" fillId="0" borderId="3" xfId="56" applyFont="1" applyFill="1" applyBorder="1" applyAlignment="1">
      <alignment horizontal="center" vertical="center"/>
      <protection/>
    </xf>
    <xf numFmtId="164" fontId="11" fillId="0" borderId="0" xfId="56" applyFont="1" applyFill="1" applyBorder="1" applyAlignment="1">
      <alignment vertical="center"/>
      <protection/>
    </xf>
    <xf numFmtId="164" fontId="10" fillId="0" borderId="0" xfId="56" applyFont="1" applyFill="1" applyAlignment="1">
      <alignment/>
      <protection/>
    </xf>
    <xf numFmtId="164" fontId="11" fillId="0" borderId="0" xfId="56" applyFont="1" applyFill="1" applyAlignment="1">
      <alignment horizontal="center"/>
      <protection/>
    </xf>
    <xf numFmtId="164" fontId="11" fillId="0" borderId="0" xfId="22" applyNumberFormat="1" applyFont="1" applyFill="1" applyBorder="1" applyAlignment="1" applyProtection="1">
      <alignment horizontal="right"/>
      <protection/>
    </xf>
    <xf numFmtId="164" fontId="11" fillId="0" borderId="0" xfId="47" applyNumberFormat="1" applyFont="1" applyFill="1" applyBorder="1" applyAlignment="1">
      <alignment horizontal="right"/>
      <protection/>
    </xf>
    <xf numFmtId="164" fontId="10" fillId="0" borderId="0" xfId="56" applyNumberFormat="1" applyFont="1" applyFill="1" applyAlignment="1">
      <alignment/>
      <protection/>
    </xf>
    <xf numFmtId="164" fontId="11" fillId="0" borderId="0" xfId="56" applyFont="1" applyFill="1" applyAlignment="1">
      <alignment horizontal="center" vertical="center"/>
      <protection/>
    </xf>
    <xf numFmtId="164" fontId="10" fillId="0" borderId="0" xfId="56" applyNumberFormat="1" applyFont="1" applyFill="1" applyAlignment="1">
      <alignment vertical="center"/>
      <protection/>
    </xf>
    <xf numFmtId="164" fontId="11" fillId="0" borderId="0" xfId="22" applyNumberFormat="1" applyFont="1" applyFill="1" applyBorder="1" applyAlignment="1" applyProtection="1">
      <alignment horizontal="right" vertical="center"/>
      <protection/>
    </xf>
    <xf numFmtId="164" fontId="11" fillId="0" borderId="0" xfId="56" applyFont="1" applyFill="1" applyAlignment="1">
      <alignment horizontal="right" vertical="center"/>
      <protection/>
    </xf>
    <xf numFmtId="164" fontId="11" fillId="0" borderId="0" xfId="56" applyNumberFormat="1" applyFont="1" applyFill="1" applyAlignment="1">
      <alignment horizontal="right" vertical="center"/>
      <protection/>
    </xf>
    <xf numFmtId="164" fontId="11" fillId="0" borderId="0" xfId="47" applyNumberFormat="1" applyFont="1" applyFill="1" applyBorder="1" applyAlignment="1">
      <alignment horizontal="right" vertical="center"/>
      <protection/>
    </xf>
    <xf numFmtId="164" fontId="10" fillId="0" borderId="0" xfId="56" applyNumberFormat="1" applyFont="1" applyFill="1" applyAlignment="1">
      <alignment horizontal="right" vertical="center"/>
      <protection/>
    </xf>
    <xf numFmtId="175" fontId="11" fillId="0" borderId="1" xfId="22" applyNumberFormat="1" applyFont="1" applyFill="1" applyBorder="1" applyAlignment="1" applyProtection="1">
      <alignment horizontal="center"/>
      <protection/>
    </xf>
    <xf numFmtId="174" fontId="11" fillId="0" borderId="1" xfId="47" applyNumberFormat="1" applyFont="1" applyFill="1" applyBorder="1" applyAlignment="1">
      <alignment horizontal="center" vertical="center"/>
      <protection/>
    </xf>
    <xf numFmtId="174" fontId="11" fillId="0" borderId="0" xfId="47" applyNumberFormat="1" applyFont="1" applyFill="1" applyBorder="1" applyAlignment="1">
      <alignment horizontal="center" vertical="center"/>
      <protection/>
    </xf>
    <xf numFmtId="164" fontId="11" fillId="0" borderId="1" xfId="50" applyNumberFormat="1" applyFont="1" applyFill="1" applyBorder="1" applyAlignment="1">
      <alignment horizontal="right" vertical="center"/>
      <protection/>
    </xf>
    <xf numFmtId="174" fontId="11" fillId="0" borderId="0" xfId="47" applyNumberFormat="1" applyFont="1" applyFill="1" applyBorder="1" applyAlignment="1">
      <alignment horizontal="left" vertical="center"/>
      <protection/>
    </xf>
    <xf numFmtId="164" fontId="10" fillId="0" borderId="0" xfId="56" applyFont="1" applyFill="1" applyAlignment="1">
      <alignment horizontal="center" vertical="center"/>
      <protection/>
    </xf>
    <xf numFmtId="175" fontId="10" fillId="0" borderId="0" xfId="56" applyNumberFormat="1" applyFont="1" applyFill="1" applyBorder="1" applyAlignment="1">
      <alignment horizontal="right" vertical="center"/>
      <protection/>
    </xf>
    <xf numFmtId="175" fontId="10" fillId="0" borderId="0" xfId="15" applyNumberFormat="1" applyFont="1" applyFill="1" applyBorder="1" applyAlignment="1" applyProtection="1">
      <alignment horizontal="right" vertical="center"/>
      <protection/>
    </xf>
    <xf numFmtId="174" fontId="11" fillId="0" borderId="0" xfId="47" applyNumberFormat="1" applyFont="1" applyAlignment="1">
      <alignment horizontal="left" vertical="center"/>
      <protection/>
    </xf>
    <xf numFmtId="164" fontId="10" fillId="0" borderId="0" xfId="56" applyFont="1" applyAlignment="1">
      <alignment vertical="center"/>
      <protection/>
    </xf>
    <xf numFmtId="164" fontId="10" fillId="0" borderId="0" xfId="56" applyFont="1" applyAlignment="1">
      <alignment horizontal="center" vertical="center"/>
      <protection/>
    </xf>
    <xf numFmtId="175" fontId="10" fillId="0" borderId="0" xfId="15" applyNumberFormat="1" applyFont="1" applyFill="1" applyBorder="1" applyAlignment="1" applyProtection="1">
      <alignment vertical="center"/>
      <protection/>
    </xf>
    <xf numFmtId="175" fontId="10" fillId="0" borderId="0" xfId="56" applyNumberFormat="1" applyFont="1" applyFill="1" applyAlignment="1">
      <alignment vertical="center"/>
      <protection/>
    </xf>
    <xf numFmtId="174" fontId="10" fillId="0" borderId="0" xfId="47" applyNumberFormat="1" applyFont="1" applyAlignment="1">
      <alignment horizontal="left" vertical="center"/>
      <protection/>
    </xf>
    <xf numFmtId="175" fontId="10" fillId="0" borderId="1" xfId="56" applyNumberFormat="1" applyFont="1" applyFill="1" applyBorder="1" applyAlignment="1">
      <alignment horizontal="right" vertical="center"/>
      <protection/>
    </xf>
    <xf numFmtId="175" fontId="10" fillId="0" borderId="1" xfId="15" applyNumberFormat="1" applyFont="1" applyFill="1" applyBorder="1" applyAlignment="1" applyProtection="1">
      <alignment vertical="center"/>
      <protection/>
    </xf>
    <xf numFmtId="175" fontId="10" fillId="0" borderId="1" xfId="56" applyNumberFormat="1" applyFont="1" applyFill="1" applyBorder="1" applyAlignment="1">
      <alignment vertical="center"/>
      <protection/>
    </xf>
    <xf numFmtId="175" fontId="10" fillId="0" borderId="1" xfId="15" applyNumberFormat="1" applyFont="1" applyFill="1" applyBorder="1" applyAlignment="1" applyProtection="1">
      <alignment horizontal="right" vertical="center"/>
      <protection/>
    </xf>
    <xf numFmtId="174" fontId="10" fillId="0" borderId="0" xfId="47" applyNumberFormat="1" applyFont="1" applyAlignment="1">
      <alignment vertical="center"/>
      <protection/>
    </xf>
    <xf numFmtId="175" fontId="10" fillId="0" borderId="2" xfId="56" applyNumberFormat="1" applyFont="1" applyFill="1" applyBorder="1" applyAlignment="1">
      <alignment horizontal="right" vertical="center"/>
      <protection/>
    </xf>
    <xf numFmtId="175" fontId="10" fillId="2" borderId="0" xfId="15" applyNumberFormat="1" applyFont="1" applyFill="1" applyBorder="1" applyAlignment="1" applyProtection="1">
      <alignment vertical="center"/>
      <protection/>
    </xf>
    <xf numFmtId="175" fontId="10" fillId="2" borderId="0" xfId="56" applyNumberFormat="1" applyFont="1" applyFill="1" applyAlignment="1">
      <alignment vertical="center"/>
      <protection/>
    </xf>
    <xf numFmtId="174" fontId="10" fillId="0" borderId="0" xfId="47" applyNumberFormat="1" applyFont="1" applyFill="1" applyBorder="1" applyAlignment="1">
      <alignment horizontal="left" vertical="center"/>
      <protection/>
    </xf>
    <xf numFmtId="174" fontId="10" fillId="0" borderId="0" xfId="47" applyNumberFormat="1" applyFont="1" applyFill="1" applyAlignment="1">
      <alignment vertical="center"/>
      <protection/>
    </xf>
    <xf numFmtId="175" fontId="10" fillId="2" borderId="4" xfId="56" applyNumberFormat="1" applyFont="1" applyFill="1" applyBorder="1" applyAlignment="1">
      <alignment horizontal="right" vertical="center"/>
      <protection/>
    </xf>
    <xf numFmtId="175" fontId="10" fillId="2" borderId="2" xfId="56" applyNumberFormat="1" applyFont="1" applyFill="1" applyBorder="1" applyAlignment="1">
      <alignment horizontal="right" vertical="center"/>
      <protection/>
    </xf>
    <xf numFmtId="164" fontId="1" fillId="0" borderId="0" xfId="56" applyFont="1" applyFill="1" applyAlignment="1">
      <alignment horizontal="center" vertical="center"/>
      <protection/>
    </xf>
    <xf numFmtId="175" fontId="1" fillId="0" borderId="0" xfId="56" applyNumberFormat="1" applyFont="1" applyFill="1" applyBorder="1" applyAlignment="1">
      <alignment horizontal="right" vertical="center"/>
      <protection/>
    </xf>
    <xf numFmtId="175" fontId="1" fillId="0" borderId="0" xfId="15" applyNumberFormat="1" applyFont="1" applyFill="1" applyBorder="1" applyAlignment="1" applyProtection="1">
      <alignment horizontal="right" vertical="center"/>
      <protection/>
    </xf>
    <xf numFmtId="164" fontId="1" fillId="0" borderId="1" xfId="56" applyFont="1" applyFill="1" applyBorder="1" applyAlignment="1">
      <alignment vertical="center"/>
      <protection/>
    </xf>
    <xf numFmtId="174" fontId="1" fillId="0" borderId="0" xfId="47" applyNumberFormat="1" applyFont="1" applyFill="1" applyBorder="1" applyAlignment="1">
      <alignment horizontal="left" vertical="center"/>
      <protection/>
    </xf>
    <xf numFmtId="174" fontId="1" fillId="0" borderId="0" xfId="47" applyNumberFormat="1" applyFont="1" applyFill="1" applyBorder="1" applyAlignment="1">
      <alignment horizontal="center" vertical="center"/>
      <protection/>
    </xf>
    <xf numFmtId="174" fontId="1" fillId="0" borderId="0" xfId="47" applyNumberFormat="1" applyFont="1" applyFill="1" applyBorder="1" applyAlignment="1">
      <alignment horizontal="right" vertical="center"/>
      <protection/>
    </xf>
    <xf numFmtId="174" fontId="1" fillId="0" borderId="0" xfId="47" applyNumberFormat="1" applyFont="1" applyFill="1" applyBorder="1" applyAlignment="1">
      <alignment vertical="center"/>
      <protection/>
    </xf>
    <xf numFmtId="174" fontId="8" fillId="0" borderId="1" xfId="47" applyNumberFormat="1" applyFont="1" applyFill="1" applyBorder="1" applyAlignment="1">
      <alignment horizontal="left" vertical="center"/>
      <protection/>
    </xf>
    <xf numFmtId="174" fontId="1" fillId="0" borderId="1" xfId="47" applyNumberFormat="1" applyFont="1" applyFill="1" applyBorder="1" applyAlignment="1">
      <alignment horizontal="center" vertical="center"/>
      <protection/>
    </xf>
    <xf numFmtId="174" fontId="1" fillId="0" borderId="1" xfId="47" applyNumberFormat="1" applyFont="1" applyFill="1" applyBorder="1" applyAlignment="1">
      <alignment horizontal="right" vertical="center"/>
      <protection/>
    </xf>
    <xf numFmtId="174" fontId="1" fillId="0" borderId="1" xfId="47" applyNumberFormat="1" applyFont="1" applyFill="1" applyBorder="1" applyAlignment="1">
      <alignment horizontal="left" vertical="center"/>
      <protection/>
    </xf>
    <xf numFmtId="175" fontId="1" fillId="0" borderId="0" xfId="47" applyNumberFormat="1" applyFont="1" applyFill="1" applyBorder="1" applyAlignment="1">
      <alignment horizontal="center" vertical="center"/>
      <protection/>
    </xf>
    <xf numFmtId="175" fontId="1" fillId="0" borderId="0" xfId="47" applyNumberFormat="1" applyFont="1" applyFill="1" applyBorder="1" applyAlignment="1">
      <alignment horizontal="right" vertical="center"/>
      <protection/>
    </xf>
    <xf numFmtId="174" fontId="8" fillId="0" borderId="0" xfId="47" applyNumberFormat="1" applyFont="1" applyFill="1" applyBorder="1" applyAlignment="1">
      <alignment horizontal="right" vertical="center"/>
      <protection/>
    </xf>
    <xf numFmtId="174" fontId="12" fillId="0" borderId="0" xfId="47" applyNumberFormat="1" applyFont="1" applyFill="1" applyBorder="1" applyAlignment="1">
      <alignment horizontal="left" vertical="center"/>
      <protection/>
    </xf>
    <xf numFmtId="174" fontId="13" fillId="0" borderId="0" xfId="47" applyNumberFormat="1" applyFont="1" applyFill="1" applyBorder="1" applyAlignment="1">
      <alignment horizontal="left" vertical="center"/>
      <protection/>
    </xf>
    <xf numFmtId="174" fontId="13" fillId="0" borderId="0" xfId="47" applyNumberFormat="1" applyFont="1" applyFill="1" applyBorder="1" applyAlignment="1">
      <alignment horizontal="center" vertical="center"/>
      <protection/>
    </xf>
    <xf numFmtId="174" fontId="13" fillId="0" borderId="0" xfId="47" applyNumberFormat="1" applyFont="1" applyFill="1" applyBorder="1" applyAlignment="1">
      <alignment horizontal="right" vertical="center"/>
      <protection/>
    </xf>
    <xf numFmtId="174" fontId="13" fillId="0" borderId="1" xfId="47" applyNumberFormat="1" applyFont="1" applyFill="1" applyBorder="1" applyAlignment="1">
      <alignment horizontal="center" vertical="center"/>
      <protection/>
    </xf>
    <xf numFmtId="174" fontId="13" fillId="0" borderId="1" xfId="47" applyNumberFormat="1" applyFont="1" applyFill="1" applyBorder="1" applyAlignment="1">
      <alignment horizontal="right" vertical="center"/>
      <protection/>
    </xf>
    <xf numFmtId="174" fontId="13" fillId="0" borderId="1" xfId="47" applyNumberFormat="1" applyFont="1" applyFill="1" applyBorder="1" applyAlignment="1">
      <alignment horizontal="left" vertical="center"/>
      <protection/>
    </xf>
    <xf numFmtId="175" fontId="12" fillId="0" borderId="1" xfId="0" applyNumberFormat="1" applyFont="1" applyFill="1" applyBorder="1" applyAlignment="1">
      <alignment horizontal="right" vertical="center"/>
    </xf>
    <xf numFmtId="174" fontId="13" fillId="0" borderId="0" xfId="47" applyNumberFormat="1" applyFont="1" applyFill="1" applyBorder="1" applyAlignment="1">
      <alignment vertical="center"/>
      <protection/>
    </xf>
    <xf numFmtId="174" fontId="12" fillId="0" borderId="3" xfId="47" applyNumberFormat="1" applyFont="1" applyFill="1" applyBorder="1" applyAlignment="1">
      <alignment horizontal="center" vertical="center"/>
      <protection/>
    </xf>
    <xf numFmtId="174" fontId="12" fillId="0" borderId="0" xfId="47" applyNumberFormat="1" applyFont="1" applyFill="1" applyBorder="1" applyAlignment="1">
      <alignment horizontal="right" vertical="center"/>
      <protection/>
    </xf>
    <xf numFmtId="174" fontId="12" fillId="0" borderId="0" xfId="47" applyNumberFormat="1" applyFont="1" applyFill="1" applyBorder="1" applyAlignment="1">
      <alignment horizontal="center" vertical="center"/>
      <protection/>
    </xf>
    <xf numFmtId="166" fontId="12" fillId="0" borderId="3" xfId="22" applyFont="1" applyFill="1" applyBorder="1" applyAlignment="1" applyProtection="1">
      <alignment horizontal="center" vertical="center"/>
      <protection/>
    </xf>
    <xf numFmtId="175" fontId="12" fillId="0" borderId="0" xfId="47" applyNumberFormat="1" applyFont="1" applyFill="1" applyBorder="1" applyAlignment="1">
      <alignment horizontal="right" vertical="center"/>
      <protection/>
    </xf>
    <xf numFmtId="174" fontId="12" fillId="0" borderId="1" xfId="47" applyNumberFormat="1" applyFont="1" applyFill="1" applyBorder="1" applyAlignment="1">
      <alignment horizontal="center" vertical="center"/>
      <protection/>
    </xf>
    <xf numFmtId="175" fontId="12" fillId="0" borderId="0" xfId="56" applyNumberFormat="1" applyFont="1" applyFill="1" applyAlignment="1">
      <alignment horizontal="right" vertical="center"/>
      <protection/>
    </xf>
    <xf numFmtId="166" fontId="12" fillId="0" borderId="0" xfId="22" applyFont="1" applyFill="1" applyBorder="1" applyAlignment="1" applyProtection="1">
      <alignment horizontal="right" vertical="center"/>
      <protection/>
    </xf>
    <xf numFmtId="175" fontId="12" fillId="0" borderId="0" xfId="22" applyNumberFormat="1" applyFont="1" applyFill="1" applyBorder="1" applyAlignment="1" applyProtection="1">
      <alignment horizontal="right" vertical="center"/>
      <protection/>
    </xf>
    <xf numFmtId="174" fontId="12" fillId="0" borderId="1" xfId="0" applyNumberFormat="1" applyFont="1" applyFill="1" applyBorder="1" applyAlignment="1">
      <alignment horizontal="center" vertical="center"/>
    </xf>
    <xf numFmtId="175" fontId="12" fillId="0" borderId="1" xfId="50" applyNumberFormat="1" applyFont="1" applyFill="1" applyBorder="1" applyAlignment="1">
      <alignment horizontal="right" vertical="center"/>
      <protection/>
    </xf>
    <xf numFmtId="166" fontId="12" fillId="0" borderId="0" xfId="22" applyFont="1" applyFill="1" applyBorder="1" applyAlignment="1" applyProtection="1">
      <alignment horizontal="right" vertical="center" wrapText="1"/>
      <protection/>
    </xf>
    <xf numFmtId="175" fontId="13" fillId="0" borderId="0" xfId="47" applyNumberFormat="1" applyFont="1" applyFill="1" applyBorder="1" applyAlignment="1">
      <alignment horizontal="right" vertical="center"/>
      <protection/>
    </xf>
    <xf numFmtId="174" fontId="12" fillId="0" borderId="0" xfId="47" applyNumberFormat="1" applyFont="1" applyAlignment="1">
      <alignment horizontal="left" vertical="center"/>
      <protection/>
    </xf>
    <xf numFmtId="164" fontId="13" fillId="0" borderId="0" xfId="56" applyFont="1" applyAlignment="1">
      <alignment vertical="center"/>
      <protection/>
    </xf>
    <xf numFmtId="174" fontId="13" fillId="0" borderId="0" xfId="47" applyNumberFormat="1" applyFont="1" applyAlignment="1">
      <alignment horizontal="left" vertical="center"/>
      <protection/>
    </xf>
    <xf numFmtId="174" fontId="13" fillId="0" borderId="0" xfId="47" applyNumberFormat="1" applyFont="1" applyAlignment="1">
      <alignment horizontal="center" vertical="center"/>
      <protection/>
    </xf>
    <xf numFmtId="174" fontId="13" fillId="0" borderId="0" xfId="47" applyNumberFormat="1" applyFont="1" applyAlignment="1">
      <alignment horizontal="right" vertical="center"/>
      <protection/>
    </xf>
    <xf numFmtId="175" fontId="13" fillId="0" borderId="0" xfId="47" applyNumberFormat="1" applyFont="1" applyFill="1" applyAlignment="1">
      <alignment vertical="center"/>
      <protection/>
    </xf>
    <xf numFmtId="174" fontId="13" fillId="0" borderId="0" xfId="47" applyNumberFormat="1" applyFont="1" applyAlignment="1">
      <alignment vertical="center"/>
      <protection/>
    </xf>
    <xf numFmtId="174" fontId="13" fillId="0" borderId="0" xfId="47" applyNumberFormat="1" applyFont="1" applyFill="1" applyAlignment="1">
      <alignment vertical="center"/>
      <protection/>
    </xf>
    <xf numFmtId="175" fontId="13" fillId="0" borderId="1" xfId="47" applyNumberFormat="1" applyFont="1" applyFill="1" applyBorder="1" applyAlignment="1">
      <alignment horizontal="right" vertical="center"/>
      <protection/>
    </xf>
    <xf numFmtId="175" fontId="13" fillId="0" borderId="0" xfId="47" applyNumberFormat="1" applyFont="1" applyFill="1" applyAlignment="1">
      <alignment horizontal="right" vertical="center"/>
      <protection/>
    </xf>
    <xf numFmtId="175" fontId="13" fillId="0" borderId="1" xfId="47" applyNumberFormat="1" applyFont="1" applyFill="1" applyBorder="1" applyAlignment="1">
      <alignment vertical="center"/>
      <protection/>
    </xf>
    <xf numFmtId="175" fontId="13" fillId="0" borderId="2" xfId="47" applyNumberFormat="1" applyFont="1" applyFill="1" applyBorder="1" applyAlignment="1">
      <alignment horizontal="right" vertical="center"/>
      <protection/>
    </xf>
    <xf numFmtId="164" fontId="12" fillId="0" borderId="0" xfId="56" applyFont="1" applyFill="1" applyBorder="1" applyAlignment="1">
      <alignment horizontal="center" vertical="center"/>
      <protection/>
    </xf>
    <xf numFmtId="175" fontId="12" fillId="0" borderId="0" xfId="50" applyNumberFormat="1" applyFont="1" applyFill="1" applyBorder="1" applyAlignment="1">
      <alignment horizontal="right" vertical="center"/>
      <protection/>
    </xf>
    <xf numFmtId="164" fontId="13" fillId="0" borderId="0" xfId="56" applyFont="1" applyFill="1" applyAlignment="1">
      <alignment vertical="center"/>
      <protection/>
    </xf>
    <xf numFmtId="175" fontId="13" fillId="2" borderId="0" xfId="47" applyNumberFormat="1" applyFont="1" applyFill="1" applyBorder="1" applyAlignment="1">
      <alignment vertical="center"/>
      <protection/>
    </xf>
    <xf numFmtId="175" fontId="13" fillId="0" borderId="0" xfId="47" applyNumberFormat="1" applyFont="1" applyFill="1" applyBorder="1" applyAlignment="1">
      <alignment vertical="center"/>
      <protection/>
    </xf>
    <xf numFmtId="175" fontId="13" fillId="2" borderId="1" xfId="47" applyNumberFormat="1" applyFont="1" applyFill="1" applyBorder="1" applyAlignment="1">
      <alignment vertical="center"/>
      <protection/>
    </xf>
    <xf numFmtId="175" fontId="13" fillId="2" borderId="1" xfId="47" applyNumberFormat="1" applyFont="1" applyFill="1" applyBorder="1" applyAlignment="1">
      <alignment horizontal="right" vertical="center"/>
      <protection/>
    </xf>
    <xf numFmtId="175" fontId="13" fillId="2" borderId="0" xfId="47" applyNumberFormat="1" applyFont="1" applyFill="1" applyBorder="1" applyAlignment="1">
      <alignment horizontal="right" vertical="center"/>
      <protection/>
    </xf>
    <xf numFmtId="175" fontId="13" fillId="2" borderId="2" xfId="47" applyNumberFormat="1" applyFont="1" applyFill="1" applyBorder="1" applyAlignment="1">
      <alignment horizontal="right" vertical="center"/>
      <protection/>
    </xf>
    <xf numFmtId="174" fontId="1" fillId="0" borderId="1" xfId="47" applyNumberFormat="1" applyFont="1" applyFill="1" applyBorder="1" applyAlignment="1">
      <alignment vertical="center"/>
      <protection/>
    </xf>
    <xf numFmtId="174" fontId="1" fillId="0" borderId="0" xfId="0" applyNumberFormat="1" applyFont="1" applyFill="1" applyAlignment="1">
      <alignment horizontal="left" vertical="center"/>
    </xf>
    <xf numFmtId="174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center" vertical="center"/>
    </xf>
    <xf numFmtId="174" fontId="8" fillId="0" borderId="0" xfId="45" applyNumberFormat="1" applyFont="1" applyFill="1" applyAlignment="1">
      <alignment horizontal="right" vertical="center"/>
      <protection/>
    </xf>
    <xf numFmtId="175" fontId="1" fillId="0" borderId="1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Fill="1" applyBorder="1" applyAlignment="1">
      <alignment horizontal="center" vertical="center"/>
    </xf>
    <xf numFmtId="164" fontId="8" fillId="0" borderId="0" xfId="0" applyFont="1" applyFill="1" applyAlignment="1">
      <alignment horizontal="right" vertical="center"/>
    </xf>
    <xf numFmtId="174" fontId="8" fillId="0" borderId="0" xfId="0" applyNumberFormat="1" applyFont="1" applyFill="1" applyAlignment="1">
      <alignment horizontal="left" vertical="center"/>
    </xf>
    <xf numFmtId="177" fontId="1" fillId="0" borderId="0" xfId="0" applyNumberFormat="1" applyFont="1" applyFill="1" applyAlignment="1">
      <alignment horizontal="right" vertical="center"/>
    </xf>
    <xf numFmtId="174" fontId="1" fillId="0" borderId="0" xfId="0" applyNumberFormat="1" applyFont="1" applyFill="1" applyAlignment="1">
      <alignment vertical="center"/>
    </xf>
    <xf numFmtId="175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75" fontId="1" fillId="2" borderId="0" xfId="0" applyNumberFormat="1" applyFont="1" applyFill="1" applyBorder="1" applyAlignment="1">
      <alignment horizontal="right" vertical="center"/>
    </xf>
    <xf numFmtId="175" fontId="8" fillId="0" borderId="0" xfId="49" applyNumberFormat="1" applyFont="1" applyFill="1" applyAlignment="1">
      <alignment horizontal="right" vertical="center"/>
      <protection/>
    </xf>
    <xf numFmtId="174" fontId="8" fillId="0" borderId="0" xfId="49" applyNumberFormat="1" applyFont="1" applyFill="1" applyAlignment="1">
      <alignment horizontal="left" vertical="center"/>
      <protection/>
    </xf>
    <xf numFmtId="175" fontId="8" fillId="2" borderId="0" xfId="49" applyNumberFormat="1" applyFont="1" applyFill="1" applyAlignment="1">
      <alignment horizontal="right" vertical="center"/>
      <protection/>
    </xf>
    <xf numFmtId="174" fontId="8" fillId="0" borderId="0" xfId="49" applyNumberFormat="1" applyFont="1" applyFill="1" applyAlignment="1">
      <alignment horizontal="center" vertical="center"/>
      <protection/>
    </xf>
    <xf numFmtId="175" fontId="1" fillId="2" borderId="0" xfId="49" applyNumberFormat="1" applyFont="1" applyFill="1" applyAlignment="1">
      <alignment horizontal="right" vertical="center"/>
      <protection/>
    </xf>
    <xf numFmtId="175" fontId="1" fillId="0" borderId="0" xfId="49" applyNumberFormat="1" applyFont="1" applyFill="1" applyAlignment="1">
      <alignment horizontal="right" vertical="center"/>
      <protection/>
    </xf>
    <xf numFmtId="175" fontId="1" fillId="2" borderId="1" xfId="49" applyNumberFormat="1" applyFont="1" applyFill="1" applyBorder="1" applyAlignment="1">
      <alignment horizontal="right" vertical="center"/>
      <protection/>
    </xf>
    <xf numFmtId="175" fontId="1" fillId="0" borderId="1" xfId="49" applyNumberFormat="1" applyFont="1" applyFill="1" applyBorder="1" applyAlignment="1">
      <alignment horizontal="right" vertical="center"/>
      <protection/>
    </xf>
    <xf numFmtId="164" fontId="1" fillId="0" borderId="1" xfId="56" applyNumberFormat="1" applyFont="1" applyBorder="1" applyAlignment="1">
      <alignment horizontal="left" vertical="center" wrapText="1"/>
      <protection/>
    </xf>
    <xf numFmtId="164" fontId="1" fillId="0" borderId="0" xfId="0" applyNumberFormat="1" applyFont="1" applyAlignment="1">
      <alignment horizontal="center" vertical="center"/>
    </xf>
    <xf numFmtId="175" fontId="1" fillId="0" borderId="0" xfId="50" applyNumberFormat="1" applyFont="1" applyFill="1" applyAlignment="1">
      <alignment horizontal="right" vertical="center"/>
      <protection/>
    </xf>
    <xf numFmtId="175" fontId="1" fillId="2" borderId="0" xfId="49" applyNumberFormat="1" applyFont="1" applyFill="1" applyAlignment="1">
      <alignment horizontal="right" vertical="center" wrapText="1"/>
      <protection/>
    </xf>
    <xf numFmtId="175" fontId="1" fillId="0" borderId="0" xfId="49" applyNumberFormat="1" applyFont="1" applyFill="1" applyAlignment="1">
      <alignment horizontal="right" vertical="center" wrapText="1"/>
      <protection/>
    </xf>
    <xf numFmtId="174" fontId="14" fillId="0" borderId="0" xfId="0" applyNumberFormat="1" applyFont="1" applyFill="1" applyAlignment="1">
      <alignment horizontal="left" vertical="center"/>
    </xf>
    <xf numFmtId="179" fontId="1" fillId="0" borderId="0" xfId="0" applyNumberFormat="1" applyFont="1" applyFill="1" applyAlignment="1">
      <alignment horizontal="center" vertical="center"/>
    </xf>
    <xf numFmtId="174" fontId="8" fillId="0" borderId="0" xfId="50" applyNumberFormat="1" applyFont="1" applyFill="1" applyAlignment="1">
      <alignment horizontal="left" vertical="center"/>
      <protection/>
    </xf>
    <xf numFmtId="175" fontId="1" fillId="2" borderId="0" xfId="50" applyNumberFormat="1" applyFont="1" applyFill="1" applyAlignment="1">
      <alignment horizontal="right" vertical="center"/>
      <protection/>
    </xf>
    <xf numFmtId="175" fontId="1" fillId="2" borderId="2" xfId="49" applyNumberFormat="1" applyFont="1" applyFill="1" applyBorder="1" applyAlignment="1">
      <alignment horizontal="right" vertical="center"/>
      <protection/>
    </xf>
    <xf numFmtId="175" fontId="1" fillId="0" borderId="2" xfId="49" applyNumberFormat="1" applyFont="1" applyFill="1" applyBorder="1" applyAlignment="1">
      <alignment horizontal="right" vertical="center"/>
      <protection/>
    </xf>
    <xf numFmtId="174" fontId="1" fillId="0" borderId="0" xfId="49" applyNumberFormat="1" applyFont="1" applyFill="1" applyAlignment="1">
      <alignment horizontal="left" vertical="center"/>
      <protection/>
    </xf>
    <xf numFmtId="174" fontId="1" fillId="0" borderId="0" xfId="49" applyNumberFormat="1" applyFont="1" applyFill="1" applyAlignment="1">
      <alignment horizontal="center" vertical="center"/>
      <protection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10 14 3" xfId="20"/>
    <cellStyle name="Comma 11 2 2 4" xfId="21"/>
    <cellStyle name="Comma 12 2 2" xfId="22"/>
    <cellStyle name="Comma 12 2 2 2" xfId="23"/>
    <cellStyle name="Comma 12 2 2 3" xfId="24"/>
    <cellStyle name="Comma 13 2 3" xfId="25"/>
    <cellStyle name="Comma 162" xfId="26"/>
    <cellStyle name="Comma 175" xfId="27"/>
    <cellStyle name="Comma 176" xfId="28"/>
    <cellStyle name="Comma 182" xfId="29"/>
    <cellStyle name="Comma 2" xfId="30"/>
    <cellStyle name="Comma 2 2" xfId="31"/>
    <cellStyle name="Comma 2 2 2" xfId="32"/>
    <cellStyle name="Comma 2 3" xfId="33"/>
    <cellStyle name="Comma 3" xfId="34"/>
    <cellStyle name="Comma 3 2" xfId="35"/>
    <cellStyle name="Comma 3 2 2" xfId="36"/>
    <cellStyle name="Comma 3 3" xfId="37"/>
    <cellStyle name="Comma 4" xfId="38"/>
    <cellStyle name="Comma 4 2 2 2 2 2" xfId="39"/>
    <cellStyle name="Comma 5" xfId="40"/>
    <cellStyle name="Comma 5 34" xfId="41"/>
    <cellStyle name="Explanatory Text 11" xfId="42"/>
    <cellStyle name="Explanatory Text 2" xfId="43"/>
    <cellStyle name="Hyperlink 2" xfId="44"/>
    <cellStyle name="Normal 10 4" xfId="45"/>
    <cellStyle name="Normal 2" xfId="46"/>
    <cellStyle name="Normal 2 13" xfId="47"/>
    <cellStyle name="Normal 296" xfId="48"/>
    <cellStyle name="Normal 3" xfId="49"/>
    <cellStyle name="Normal 3 2" xfId="50"/>
    <cellStyle name="Normal 3 2 2" xfId="51"/>
    <cellStyle name="Normal 3 3 2 3" xfId="52"/>
    <cellStyle name="Normal 4" xfId="53"/>
    <cellStyle name="Normal_EGCO_June10 TE" xfId="54"/>
    <cellStyle name="Normal_Interlink Communication_EQ2_10_Interlink Communication_EQ2_12" xfId="55"/>
    <cellStyle name="Normal_KEGCO_2002" xfId="56"/>
    <cellStyle name="Normal_Sheet5" xfId="57"/>
    <cellStyle name="Normal_Sheet7 2" xfId="58"/>
    <cellStyle name="Percent 2" xfId="59"/>
    <cellStyle name="ข้อความอธิบาย 9" xfId="60"/>
    <cellStyle name="ปกติ_USCT2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AFAF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L166"/>
  <sheetViews>
    <sheetView zoomScaleSheetLayoutView="115" workbookViewId="0" topLeftCell="A142">
      <selection activeCell="C152" sqref="C152"/>
    </sheetView>
  </sheetViews>
  <sheetFormatPr defaultColWidth="8.00390625" defaultRowHeight="16.5" customHeight="1"/>
  <cols>
    <col min="1" max="2" width="1.4921875" style="1" customWidth="1"/>
    <col min="3" max="3" width="35.625" style="1" customWidth="1"/>
    <col min="4" max="4" width="5.75390625" style="2" customWidth="1"/>
    <col min="5" max="5" width="0.5" style="1" customWidth="1"/>
    <col min="6" max="6" width="11.50390625" style="3" customWidth="1"/>
    <col min="7" max="7" width="0.5" style="1" customWidth="1"/>
    <col min="8" max="8" width="11.50390625" style="3" customWidth="1"/>
    <col min="9" max="9" width="0.5" style="2" customWidth="1"/>
    <col min="10" max="10" width="11.50390625" style="3" customWidth="1"/>
    <col min="11" max="11" width="0.5" style="1" customWidth="1"/>
    <col min="12" max="12" width="11.50390625" style="3" customWidth="1"/>
    <col min="13" max="16384" width="8.75390625" style="4" customWidth="1"/>
  </cols>
  <sheetData>
    <row r="1" spans="1:3" ht="16.5" customHeight="1">
      <c r="A1" s="5" t="s">
        <v>0</v>
      </c>
      <c r="B1" s="5"/>
      <c r="C1" s="5"/>
    </row>
    <row r="2" spans="1:3" ht="16.5" customHeight="1">
      <c r="A2" s="5" t="s">
        <v>1</v>
      </c>
      <c r="B2" s="5"/>
      <c r="C2" s="5"/>
    </row>
    <row r="3" spans="1:12" ht="16.5" customHeight="1">
      <c r="A3" s="6" t="s">
        <v>2</v>
      </c>
      <c r="B3" s="7"/>
      <c r="C3" s="7"/>
      <c r="D3" s="8"/>
      <c r="E3" s="9"/>
      <c r="F3" s="10"/>
      <c r="G3" s="9"/>
      <c r="H3" s="10"/>
      <c r="I3" s="8"/>
      <c r="J3" s="10"/>
      <c r="K3" s="9"/>
      <c r="L3" s="10"/>
    </row>
    <row r="4" spans="1:3" ht="15.75" customHeight="1">
      <c r="A4" s="5"/>
      <c r="B4" s="5"/>
      <c r="C4" s="5"/>
    </row>
    <row r="5" ht="15.75" customHeight="1"/>
    <row r="6" spans="6:12" ht="15.75" customHeight="1">
      <c r="F6" s="11" t="s">
        <v>3</v>
      </c>
      <c r="G6" s="11"/>
      <c r="H6" s="11"/>
      <c r="I6" s="12"/>
      <c r="J6" s="11" t="s">
        <v>4</v>
      </c>
      <c r="K6" s="11"/>
      <c r="L6" s="11"/>
    </row>
    <row r="7" spans="1:12" ht="15.75" customHeight="1">
      <c r="A7" s="4"/>
      <c r="D7" s="13"/>
      <c r="E7" s="5"/>
      <c r="F7" s="14" t="s">
        <v>5</v>
      </c>
      <c r="G7" s="14"/>
      <c r="H7" s="14"/>
      <c r="I7" s="15"/>
      <c r="J7" s="14" t="s">
        <v>5</v>
      </c>
      <c r="K7" s="14"/>
      <c r="L7" s="14"/>
    </row>
    <row r="8" spans="5:12" ht="15.75" customHeight="1">
      <c r="E8" s="5"/>
      <c r="F8" s="16" t="s">
        <v>6</v>
      </c>
      <c r="G8" s="17"/>
      <c r="H8" s="16" t="s">
        <v>7</v>
      </c>
      <c r="I8" s="17"/>
      <c r="J8" s="16" t="s">
        <v>6</v>
      </c>
      <c r="K8" s="17"/>
      <c r="L8" s="16" t="s">
        <v>7</v>
      </c>
    </row>
    <row r="9" spans="5:12" ht="15.75" customHeight="1">
      <c r="E9" s="5"/>
      <c r="F9" s="18" t="s">
        <v>8</v>
      </c>
      <c r="G9" s="16"/>
      <c r="H9" s="19" t="s">
        <v>9</v>
      </c>
      <c r="I9" s="20"/>
      <c r="J9" s="18" t="s">
        <v>8</v>
      </c>
      <c r="K9" s="16"/>
      <c r="L9" s="19" t="s">
        <v>9</v>
      </c>
    </row>
    <row r="10" spans="5:12" ht="15.75" customHeight="1">
      <c r="E10" s="5"/>
      <c r="F10" s="21">
        <v>2021</v>
      </c>
      <c r="G10" s="22"/>
      <c r="H10" s="21">
        <v>2020</v>
      </c>
      <c r="I10" s="20"/>
      <c r="J10" s="21">
        <v>2021</v>
      </c>
      <c r="K10" s="22"/>
      <c r="L10" s="21">
        <v>2020</v>
      </c>
    </row>
    <row r="11" spans="4:12" ht="15.75" customHeight="1">
      <c r="D11" s="23" t="s">
        <v>10</v>
      </c>
      <c r="E11" s="5"/>
      <c r="F11" s="24" t="s">
        <v>11</v>
      </c>
      <c r="G11" s="5"/>
      <c r="H11" s="24" t="s">
        <v>11</v>
      </c>
      <c r="I11" s="20"/>
      <c r="J11" s="24" t="s">
        <v>11</v>
      </c>
      <c r="K11" s="5"/>
      <c r="L11" s="24" t="s">
        <v>11</v>
      </c>
    </row>
    <row r="12" spans="4:12" ht="7.5" customHeight="1">
      <c r="D12" s="20"/>
      <c r="E12" s="5"/>
      <c r="F12" s="25"/>
      <c r="G12" s="5"/>
      <c r="H12" s="26"/>
      <c r="I12" s="20"/>
      <c r="J12" s="25"/>
      <c r="K12" s="5"/>
      <c r="L12" s="26"/>
    </row>
    <row r="13" spans="1:10" ht="15.75" customHeight="1">
      <c r="A13" s="5" t="s">
        <v>12</v>
      </c>
      <c r="F13" s="27"/>
      <c r="J13" s="27"/>
    </row>
    <row r="14" spans="1:10" ht="7.5" customHeight="1">
      <c r="A14" s="5"/>
      <c r="F14" s="27"/>
      <c r="J14" s="27"/>
    </row>
    <row r="15" spans="1:11" ht="15.75" customHeight="1">
      <c r="A15" s="28" t="s">
        <v>13</v>
      </c>
      <c r="F15" s="27"/>
      <c r="G15" s="29"/>
      <c r="I15" s="30"/>
      <c r="J15" s="27"/>
      <c r="K15" s="29"/>
    </row>
    <row r="16" spans="1:11" ht="7.5" customHeight="1">
      <c r="A16" s="5"/>
      <c r="F16" s="27"/>
      <c r="G16" s="29"/>
      <c r="I16" s="30"/>
      <c r="J16" s="27"/>
      <c r="K16" s="29"/>
    </row>
    <row r="17" spans="1:12" ht="15.75" customHeight="1">
      <c r="A17" s="1" t="s">
        <v>14</v>
      </c>
      <c r="F17" s="27">
        <v>3313249</v>
      </c>
      <c r="G17" s="31"/>
      <c r="H17" s="3">
        <v>2950667</v>
      </c>
      <c r="I17" s="3"/>
      <c r="J17" s="27">
        <v>542354</v>
      </c>
      <c r="K17" s="3"/>
      <c r="L17" s="4">
        <v>637795</v>
      </c>
    </row>
    <row r="18" spans="1:12" ht="15.75" customHeight="1">
      <c r="A18" s="1" t="s">
        <v>15</v>
      </c>
      <c r="F18" s="27"/>
      <c r="G18" s="31"/>
      <c r="I18" s="3"/>
      <c r="J18" s="27"/>
      <c r="K18" s="3"/>
      <c r="L18" s="4"/>
    </row>
    <row r="19" spans="2:12" ht="15.75" customHeight="1">
      <c r="B19" s="1" t="s">
        <v>16</v>
      </c>
      <c r="D19" s="2">
        <v>7</v>
      </c>
      <c r="F19" s="27">
        <v>16996</v>
      </c>
      <c r="G19" s="29"/>
      <c r="H19" s="3">
        <v>11719</v>
      </c>
      <c r="I19" s="3"/>
      <c r="J19" s="32">
        <v>0</v>
      </c>
      <c r="K19" s="33"/>
      <c r="L19" s="33">
        <v>0</v>
      </c>
    </row>
    <row r="20" spans="1:12" ht="15.75" customHeight="1">
      <c r="A20" s="1" t="s">
        <v>17</v>
      </c>
      <c r="D20" s="2">
        <v>8</v>
      </c>
      <c r="F20" s="27">
        <v>2838294</v>
      </c>
      <c r="G20" s="29"/>
      <c r="H20" s="3">
        <v>2750194</v>
      </c>
      <c r="I20" s="3"/>
      <c r="J20" s="27">
        <v>365485</v>
      </c>
      <c r="K20" s="3"/>
      <c r="L20" s="4">
        <v>497495</v>
      </c>
    </row>
    <row r="21" spans="1:12" s="41" customFormat="1" ht="15.75" customHeight="1">
      <c r="A21" s="34" t="s">
        <v>18</v>
      </c>
      <c r="B21" s="34"/>
      <c r="C21" s="34"/>
      <c r="D21" s="35">
        <v>9</v>
      </c>
      <c r="E21" s="36"/>
      <c r="F21" s="37">
        <v>97439</v>
      </c>
      <c r="G21" s="38"/>
      <c r="H21" s="39">
        <v>0</v>
      </c>
      <c r="I21" s="39"/>
      <c r="J21" s="37">
        <v>0</v>
      </c>
      <c r="K21" s="40">
        <v>0</v>
      </c>
      <c r="L21" s="40">
        <v>0</v>
      </c>
    </row>
    <row r="22" spans="1:12" ht="15.75" customHeight="1">
      <c r="A22" s="1" t="s">
        <v>19</v>
      </c>
      <c r="E22" s="4"/>
      <c r="F22" s="27">
        <v>739846</v>
      </c>
      <c r="G22" s="29"/>
      <c r="H22" s="3">
        <v>761289</v>
      </c>
      <c r="I22" s="3"/>
      <c r="J22" s="27">
        <v>791974</v>
      </c>
      <c r="K22" s="3"/>
      <c r="L22" s="4">
        <v>290712</v>
      </c>
    </row>
    <row r="23" spans="1:12" ht="15.75" customHeight="1">
      <c r="A23" s="1" t="s">
        <v>20</v>
      </c>
      <c r="E23" s="4"/>
      <c r="F23" s="27"/>
      <c r="G23" s="29"/>
      <c r="I23" s="3"/>
      <c r="J23" s="42"/>
      <c r="K23" s="4"/>
      <c r="L23" s="4"/>
    </row>
    <row r="24" spans="2:12" ht="15.75" customHeight="1">
      <c r="B24" s="1" t="s">
        <v>21</v>
      </c>
      <c r="E24" s="4"/>
      <c r="F24" s="27">
        <v>0</v>
      </c>
      <c r="G24" s="29"/>
      <c r="H24" s="3">
        <v>7066</v>
      </c>
      <c r="I24" s="3"/>
      <c r="J24" s="42">
        <v>2511246</v>
      </c>
      <c r="K24" s="4"/>
      <c r="L24" s="4">
        <v>1830544</v>
      </c>
    </row>
    <row r="25" spans="1:12" ht="15.75" customHeight="1">
      <c r="A25" s="1" t="s">
        <v>22</v>
      </c>
      <c r="E25" s="4"/>
      <c r="F25" s="27"/>
      <c r="G25" s="29"/>
      <c r="I25" s="3"/>
      <c r="J25" s="42"/>
      <c r="K25" s="4"/>
      <c r="L25" s="4"/>
    </row>
    <row r="26" spans="2:12" ht="15.75" customHeight="1">
      <c r="B26" s="1" t="s">
        <v>23</v>
      </c>
      <c r="E26" s="4"/>
      <c r="F26" s="27">
        <v>4846</v>
      </c>
      <c r="G26" s="29"/>
      <c r="H26" s="3">
        <v>75000</v>
      </c>
      <c r="I26" s="3"/>
      <c r="J26" s="27">
        <v>388120</v>
      </c>
      <c r="K26" s="4"/>
      <c r="L26" s="43">
        <v>52447</v>
      </c>
    </row>
    <row r="27" spans="1:12" ht="15.75" customHeight="1">
      <c r="A27" s="1" t="s">
        <v>24</v>
      </c>
      <c r="D27" s="2">
        <v>11</v>
      </c>
      <c r="F27" s="44">
        <v>1577852</v>
      </c>
      <c r="G27" s="29"/>
      <c r="H27" s="10">
        <v>833299</v>
      </c>
      <c r="I27" s="3"/>
      <c r="J27" s="45">
        <v>310505</v>
      </c>
      <c r="K27" s="46"/>
      <c r="L27" s="47">
        <v>282809</v>
      </c>
    </row>
    <row r="28" spans="6:11" ht="7.5" customHeight="1">
      <c r="F28" s="27"/>
      <c r="G28" s="29"/>
      <c r="I28" s="30"/>
      <c r="J28" s="27"/>
      <c r="K28" s="29"/>
    </row>
    <row r="29" spans="1:12" ht="15.75" customHeight="1">
      <c r="A29" s="48" t="s">
        <v>25</v>
      </c>
      <c r="F29" s="44">
        <f>SUM(F17:F27)</f>
        <v>8588522</v>
      </c>
      <c r="G29" s="29"/>
      <c r="H29" s="10">
        <f>SUM(H17:H27)</f>
        <v>7389234</v>
      </c>
      <c r="I29" s="30"/>
      <c r="J29" s="44">
        <f>SUM(J17:J27)</f>
        <v>4909684</v>
      </c>
      <c r="K29" s="29"/>
      <c r="L29" s="10">
        <f>SUM(L17:L27)</f>
        <v>3591802</v>
      </c>
    </row>
    <row r="30" spans="6:11" ht="15.75" customHeight="1">
      <c r="F30" s="27"/>
      <c r="G30" s="29"/>
      <c r="I30" s="30"/>
      <c r="J30" s="27"/>
      <c r="K30" s="29"/>
    </row>
    <row r="31" spans="1:11" ht="15.75" customHeight="1">
      <c r="A31" s="5" t="s">
        <v>26</v>
      </c>
      <c r="F31" s="27"/>
      <c r="G31" s="29"/>
      <c r="I31" s="30"/>
      <c r="J31" s="27"/>
      <c r="K31" s="29"/>
    </row>
    <row r="32" spans="1:12" ht="15.75" customHeight="1">
      <c r="A32" s="1" t="s">
        <v>27</v>
      </c>
      <c r="D32" s="2">
        <v>9</v>
      </c>
      <c r="F32" s="27">
        <v>487477</v>
      </c>
      <c r="G32" s="29"/>
      <c r="H32" s="3">
        <v>0</v>
      </c>
      <c r="I32" s="30"/>
      <c r="J32" s="27">
        <v>0</v>
      </c>
      <c r="K32" s="29"/>
      <c r="L32" s="3">
        <v>0</v>
      </c>
    </row>
    <row r="33" spans="1:11" ht="15.75" customHeight="1">
      <c r="A33" s="1" t="s">
        <v>15</v>
      </c>
      <c r="F33" s="27"/>
      <c r="G33" s="29"/>
      <c r="I33" s="30"/>
      <c r="J33" s="27"/>
      <c r="K33" s="29"/>
    </row>
    <row r="34" spans="2:12" s="4" customFormat="1" ht="15.75" customHeight="1">
      <c r="B34" s="4" t="s">
        <v>16</v>
      </c>
      <c r="D34" s="2">
        <v>7</v>
      </c>
      <c r="E34" s="1"/>
      <c r="F34" s="27">
        <v>143743</v>
      </c>
      <c r="G34" s="29"/>
      <c r="H34" s="3">
        <v>177457</v>
      </c>
      <c r="I34" s="3"/>
      <c r="J34" s="27">
        <v>59229</v>
      </c>
      <c r="K34" s="3"/>
      <c r="L34" s="3">
        <v>92945</v>
      </c>
    </row>
    <row r="35" spans="1:11" ht="15.75" customHeight="1">
      <c r="A35" s="1" t="s">
        <v>28</v>
      </c>
      <c r="F35" s="27"/>
      <c r="G35" s="29"/>
      <c r="I35" s="3"/>
      <c r="J35" s="27"/>
      <c r="K35" s="3"/>
    </row>
    <row r="36" spans="2:12" ht="15.75" customHeight="1">
      <c r="B36" s="1" t="s">
        <v>29</v>
      </c>
      <c r="D36" s="2">
        <v>10</v>
      </c>
      <c r="F36" s="27">
        <v>5130751</v>
      </c>
      <c r="G36" s="29"/>
      <c r="H36" s="3">
        <v>5526612</v>
      </c>
      <c r="I36" s="3"/>
      <c r="J36" s="27">
        <v>5075788</v>
      </c>
      <c r="K36" s="3"/>
      <c r="L36" s="3">
        <v>5479324</v>
      </c>
    </row>
    <row r="37" spans="1:12" ht="15.75" customHeight="1">
      <c r="A37" s="1" t="s">
        <v>30</v>
      </c>
      <c r="D37" s="2">
        <v>12</v>
      </c>
      <c r="F37" s="27">
        <v>0</v>
      </c>
      <c r="G37" s="4"/>
      <c r="H37" s="3">
        <v>0</v>
      </c>
      <c r="I37" s="4"/>
      <c r="J37" s="42">
        <v>29463664</v>
      </c>
      <c r="K37" s="4"/>
      <c r="L37" s="4">
        <v>27719122</v>
      </c>
    </row>
    <row r="38" spans="1:12" ht="15.75" customHeight="1">
      <c r="A38" s="1" t="s">
        <v>31</v>
      </c>
      <c r="D38" s="2">
        <v>12</v>
      </c>
      <c r="F38" s="27">
        <v>1490439</v>
      </c>
      <c r="G38" s="4"/>
      <c r="H38" s="3">
        <v>1500482</v>
      </c>
      <c r="I38" s="4"/>
      <c r="J38" s="27">
        <v>0</v>
      </c>
      <c r="K38" s="4"/>
      <c r="L38" s="3">
        <v>0</v>
      </c>
    </row>
    <row r="39" spans="1:12" ht="15.75" customHeight="1">
      <c r="A39" s="1" t="s">
        <v>32</v>
      </c>
      <c r="D39" s="2">
        <v>12</v>
      </c>
      <c r="F39" s="27">
        <v>80454</v>
      </c>
      <c r="G39" s="4"/>
      <c r="H39" s="3">
        <v>28990</v>
      </c>
      <c r="I39" s="4"/>
      <c r="J39" s="49">
        <v>45471</v>
      </c>
      <c r="K39" s="4"/>
      <c r="L39" s="50">
        <v>45471</v>
      </c>
    </row>
    <row r="40" spans="1:12" ht="15.75" customHeight="1">
      <c r="A40" s="1" t="s">
        <v>33</v>
      </c>
      <c r="F40" s="27"/>
      <c r="G40" s="4"/>
      <c r="I40" s="4"/>
      <c r="J40" s="49"/>
      <c r="K40" s="4"/>
      <c r="L40" s="50"/>
    </row>
    <row r="41" spans="2:12" s="4" customFormat="1" ht="15.75" customHeight="1">
      <c r="B41" s="4" t="s">
        <v>34</v>
      </c>
      <c r="D41" s="51"/>
      <c r="E41" s="1"/>
      <c r="F41" s="27">
        <v>75000</v>
      </c>
      <c r="G41" s="29"/>
      <c r="H41" s="3">
        <v>4846</v>
      </c>
      <c r="I41" s="3"/>
      <c r="J41" s="27">
        <v>8309283</v>
      </c>
      <c r="K41" s="3"/>
      <c r="L41" s="3">
        <v>10333553</v>
      </c>
    </row>
    <row r="42" spans="1:12" ht="15.75" customHeight="1">
      <c r="A42" s="1" t="s">
        <v>35</v>
      </c>
      <c r="F42" s="27">
        <v>65623</v>
      </c>
      <c r="G42" s="29"/>
      <c r="H42" s="3">
        <v>67194</v>
      </c>
      <c r="I42" s="3"/>
      <c r="J42" s="27">
        <v>1037273</v>
      </c>
      <c r="K42" s="3"/>
      <c r="L42" s="3">
        <v>1038844</v>
      </c>
    </row>
    <row r="43" spans="1:12" ht="15.75" customHeight="1">
      <c r="A43" s="1" t="s">
        <v>36</v>
      </c>
      <c r="D43" s="2">
        <v>13</v>
      </c>
      <c r="F43" s="27">
        <v>57642042</v>
      </c>
      <c r="G43" s="29"/>
      <c r="H43" s="3">
        <v>55856939</v>
      </c>
      <c r="I43" s="3"/>
      <c r="J43" s="27">
        <v>304064</v>
      </c>
      <c r="K43" s="3"/>
      <c r="L43" s="3">
        <v>347349</v>
      </c>
    </row>
    <row r="44" spans="1:12" ht="15.75" customHeight="1">
      <c r="A44" s="1" t="s">
        <v>37</v>
      </c>
      <c r="D44" s="2">
        <v>14</v>
      </c>
      <c r="F44" s="27">
        <v>1732645</v>
      </c>
      <c r="G44" s="29"/>
      <c r="H44" s="3">
        <v>1778324</v>
      </c>
      <c r="I44" s="3"/>
      <c r="J44" s="27">
        <v>285929</v>
      </c>
      <c r="K44" s="3"/>
      <c r="L44" s="3">
        <v>303779</v>
      </c>
    </row>
    <row r="45" spans="1:12" ht="15.75" customHeight="1">
      <c r="A45" s="1" t="s">
        <v>38</v>
      </c>
      <c r="F45" s="27">
        <v>1461242</v>
      </c>
      <c r="G45" s="29"/>
      <c r="H45" s="3">
        <v>1337333</v>
      </c>
      <c r="I45" s="3"/>
      <c r="J45" s="27">
        <v>0</v>
      </c>
      <c r="K45" s="3"/>
      <c r="L45" s="3">
        <v>0</v>
      </c>
    </row>
    <row r="46" spans="1:12" ht="15.75" customHeight="1">
      <c r="A46" s="1" t="s">
        <v>39</v>
      </c>
      <c r="D46" s="2">
        <v>13</v>
      </c>
      <c r="F46" s="27">
        <v>2857058</v>
      </c>
      <c r="G46" s="29"/>
      <c r="H46" s="3">
        <v>2792580</v>
      </c>
      <c r="I46" s="3"/>
      <c r="J46" s="27">
        <v>11230</v>
      </c>
      <c r="K46" s="3"/>
      <c r="L46" s="3">
        <v>11560</v>
      </c>
    </row>
    <row r="47" spans="1:12" ht="15.75" customHeight="1">
      <c r="A47" s="1" t="s">
        <v>40</v>
      </c>
      <c r="F47" s="27">
        <v>127168</v>
      </c>
      <c r="G47" s="29"/>
      <c r="H47" s="3">
        <v>111284</v>
      </c>
      <c r="I47" s="3"/>
      <c r="J47" s="27">
        <v>16360</v>
      </c>
      <c r="K47" s="3"/>
      <c r="L47" s="3">
        <v>0</v>
      </c>
    </row>
    <row r="48" spans="1:12" ht="16.5" customHeight="1">
      <c r="A48" s="1" t="s">
        <v>41</v>
      </c>
      <c r="D48" s="2">
        <v>15</v>
      </c>
      <c r="F48" s="44">
        <v>1802561</v>
      </c>
      <c r="G48" s="29"/>
      <c r="H48" s="10">
        <v>1912493</v>
      </c>
      <c r="I48" s="30"/>
      <c r="J48" s="44">
        <v>949955</v>
      </c>
      <c r="K48" s="29"/>
      <c r="L48" s="10">
        <v>936065</v>
      </c>
    </row>
    <row r="49" spans="6:11" ht="7.5" customHeight="1">
      <c r="F49" s="27"/>
      <c r="G49" s="29"/>
      <c r="I49" s="30"/>
      <c r="J49" s="27"/>
      <c r="K49" s="29"/>
    </row>
    <row r="50" spans="1:12" ht="15.75" customHeight="1">
      <c r="A50" s="5" t="s">
        <v>42</v>
      </c>
      <c r="B50" s="4"/>
      <c r="F50" s="44">
        <f>SUM(F32:F49)</f>
        <v>73096203</v>
      </c>
      <c r="G50" s="29"/>
      <c r="H50" s="10">
        <f>SUM(H34:H48)</f>
        <v>71094534</v>
      </c>
      <c r="I50" s="30"/>
      <c r="J50" s="44">
        <f>SUM(J34:J48)</f>
        <v>45558246</v>
      </c>
      <c r="K50" s="29"/>
      <c r="L50" s="10">
        <f>SUM(L34:L48)</f>
        <v>46308012</v>
      </c>
    </row>
    <row r="51" spans="6:11" ht="7.5" customHeight="1">
      <c r="F51" s="27"/>
      <c r="G51" s="29"/>
      <c r="I51" s="30"/>
      <c r="J51" s="27"/>
      <c r="K51" s="29"/>
    </row>
    <row r="52" spans="1:12" ht="15.75" customHeight="1">
      <c r="A52" s="5" t="s">
        <v>43</v>
      </c>
      <c r="F52" s="52">
        <f>F29+F50</f>
        <v>81684725</v>
      </c>
      <c r="G52" s="29"/>
      <c r="H52" s="53">
        <f>H29+H50</f>
        <v>78483768</v>
      </c>
      <c r="I52" s="30"/>
      <c r="J52" s="52">
        <f>J29+J50</f>
        <v>50467930</v>
      </c>
      <c r="K52" s="29"/>
      <c r="L52" s="53">
        <f>L29+L50</f>
        <v>49899814</v>
      </c>
    </row>
    <row r="53" spans="1:11" ht="21" customHeight="1">
      <c r="A53" s="5"/>
      <c r="G53" s="29"/>
      <c r="I53" s="30"/>
      <c r="K53" s="29"/>
    </row>
    <row r="54" spans="1:11" ht="22.5" customHeight="1">
      <c r="A54" s="5"/>
      <c r="G54" s="29"/>
      <c r="I54" s="30"/>
      <c r="K54" s="29"/>
    </row>
    <row r="55" spans="1:11" ht="16.5" customHeight="1">
      <c r="A55" s="1" t="s">
        <v>44</v>
      </c>
      <c r="G55" s="29"/>
      <c r="I55" s="30"/>
      <c r="K55" s="29"/>
    </row>
    <row r="56" spans="7:11" ht="15" customHeight="1">
      <c r="G56" s="29"/>
      <c r="I56" s="30"/>
      <c r="K56" s="29"/>
    </row>
    <row r="57" spans="1:12" ht="21.75" customHeight="1">
      <c r="A57" s="54" t="s">
        <v>45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</row>
    <row r="58" spans="1:11" ht="16.5" customHeight="1">
      <c r="A58" s="5">
        <f>A1</f>
        <v>0</v>
      </c>
      <c r="B58" s="5"/>
      <c r="C58" s="5"/>
      <c r="G58" s="29"/>
      <c r="I58" s="30"/>
      <c r="K58" s="29"/>
    </row>
    <row r="59" spans="1:11" ht="16.5" customHeight="1">
      <c r="A59" s="5">
        <f aca="true" t="shared" si="0" ref="A59:A60">+A2</f>
        <v>0</v>
      </c>
      <c r="B59" s="5"/>
      <c r="C59" s="5"/>
      <c r="G59" s="29"/>
      <c r="I59" s="30"/>
      <c r="K59" s="29"/>
    </row>
    <row r="60" spans="1:12" ht="16.5" customHeight="1">
      <c r="A60" s="7">
        <f t="shared" si="0"/>
        <v>0</v>
      </c>
      <c r="B60" s="7"/>
      <c r="C60" s="7"/>
      <c r="D60" s="8"/>
      <c r="E60" s="9"/>
      <c r="F60" s="10"/>
      <c r="G60" s="55"/>
      <c r="H60" s="10"/>
      <c r="I60" s="56"/>
      <c r="J60" s="10"/>
      <c r="K60" s="55"/>
      <c r="L60" s="10"/>
    </row>
    <row r="61" spans="1:11" ht="15.75" customHeight="1">
      <c r="A61" s="5"/>
      <c r="B61" s="5"/>
      <c r="C61" s="5"/>
      <c r="G61" s="29"/>
      <c r="I61" s="30"/>
      <c r="K61" s="29"/>
    </row>
    <row r="62" spans="7:11" ht="16.5" customHeight="1">
      <c r="G62" s="29"/>
      <c r="I62" s="30"/>
      <c r="K62" s="29"/>
    </row>
    <row r="63" spans="6:12" ht="16.5" customHeight="1">
      <c r="F63" s="11" t="s">
        <v>3</v>
      </c>
      <c r="G63" s="11"/>
      <c r="H63" s="11"/>
      <c r="I63" s="12"/>
      <c r="J63" s="11" t="s">
        <v>4</v>
      </c>
      <c r="K63" s="11"/>
      <c r="L63" s="11"/>
    </row>
    <row r="64" spans="1:12" ht="16.5" customHeight="1">
      <c r="A64" s="4"/>
      <c r="D64" s="13"/>
      <c r="E64" s="5"/>
      <c r="F64" s="14" t="s">
        <v>5</v>
      </c>
      <c r="G64" s="14"/>
      <c r="H64" s="14"/>
      <c r="I64" s="15"/>
      <c r="J64" s="14" t="s">
        <v>5</v>
      </c>
      <c r="K64" s="14"/>
      <c r="L64" s="14"/>
    </row>
    <row r="65" spans="5:12" ht="16.5" customHeight="1">
      <c r="E65" s="5"/>
      <c r="F65" s="16" t="s">
        <v>6</v>
      </c>
      <c r="G65" s="17"/>
      <c r="H65" s="16" t="s">
        <v>7</v>
      </c>
      <c r="I65" s="17"/>
      <c r="J65" s="16" t="s">
        <v>6</v>
      </c>
      <c r="K65" s="17"/>
      <c r="L65" s="16" t="s">
        <v>7</v>
      </c>
    </row>
    <row r="66" spans="5:12" ht="16.5" customHeight="1">
      <c r="E66" s="5"/>
      <c r="F66" s="18" t="s">
        <v>8</v>
      </c>
      <c r="G66" s="16"/>
      <c r="H66" s="19" t="s">
        <v>9</v>
      </c>
      <c r="I66" s="20"/>
      <c r="J66" s="19" t="s">
        <v>8</v>
      </c>
      <c r="K66" s="16"/>
      <c r="L66" s="19" t="s">
        <v>9</v>
      </c>
    </row>
    <row r="67" spans="5:12" ht="16.5" customHeight="1">
      <c r="E67" s="5"/>
      <c r="F67" s="21">
        <v>2021</v>
      </c>
      <c r="G67" s="22"/>
      <c r="H67" s="21">
        <v>2020</v>
      </c>
      <c r="I67" s="20"/>
      <c r="J67" s="21">
        <v>2021</v>
      </c>
      <c r="K67" s="22"/>
      <c r="L67" s="21">
        <v>2020</v>
      </c>
    </row>
    <row r="68" spans="4:12" ht="16.5" customHeight="1">
      <c r="D68" s="23" t="s">
        <v>10</v>
      </c>
      <c r="E68" s="5"/>
      <c r="F68" s="24" t="s">
        <v>11</v>
      </c>
      <c r="G68" s="5"/>
      <c r="H68" s="24" t="s">
        <v>11</v>
      </c>
      <c r="I68" s="20"/>
      <c r="J68" s="24" t="s">
        <v>11</v>
      </c>
      <c r="K68" s="5"/>
      <c r="L68" s="24" t="s">
        <v>11</v>
      </c>
    </row>
    <row r="69" spans="4:12" ht="7.5" customHeight="1">
      <c r="D69" s="20"/>
      <c r="E69" s="5"/>
      <c r="F69" s="57"/>
      <c r="G69" s="58"/>
      <c r="H69" s="16"/>
      <c r="I69" s="59"/>
      <c r="J69" s="57"/>
      <c r="K69" s="58"/>
      <c r="L69" s="16"/>
    </row>
    <row r="70" spans="1:11" ht="16.5" customHeight="1">
      <c r="A70" s="5" t="s">
        <v>46</v>
      </c>
      <c r="F70" s="27"/>
      <c r="G70" s="29"/>
      <c r="I70" s="30"/>
      <c r="J70" s="27"/>
      <c r="K70" s="29"/>
    </row>
    <row r="71" spans="1:11" ht="7.5" customHeight="1">
      <c r="A71" s="5"/>
      <c r="F71" s="27"/>
      <c r="G71" s="29"/>
      <c r="I71" s="30"/>
      <c r="J71" s="27"/>
      <c r="K71" s="29"/>
    </row>
    <row r="72" spans="1:11" ht="16.5" customHeight="1">
      <c r="A72" s="5" t="s">
        <v>47</v>
      </c>
      <c r="F72" s="27"/>
      <c r="G72" s="29"/>
      <c r="I72" s="30"/>
      <c r="J72" s="27"/>
      <c r="K72" s="29"/>
    </row>
    <row r="73" spans="1:11" ht="7.5" customHeight="1">
      <c r="A73" s="5"/>
      <c r="F73" s="27"/>
      <c r="G73" s="29"/>
      <c r="I73" s="30"/>
      <c r="J73" s="27"/>
      <c r="K73" s="29"/>
    </row>
    <row r="74" spans="1:12" ht="16.5" customHeight="1">
      <c r="A74" s="1" t="s">
        <v>48</v>
      </c>
      <c r="D74" s="2">
        <v>16</v>
      </c>
      <c r="F74" s="27">
        <v>2032875</v>
      </c>
      <c r="G74" s="31"/>
      <c r="H74" s="3">
        <v>2640315</v>
      </c>
      <c r="I74" s="60"/>
      <c r="J74" s="61">
        <v>1383954</v>
      </c>
      <c r="K74" s="60"/>
      <c r="L74" s="60">
        <v>362177</v>
      </c>
    </row>
    <row r="75" spans="1:12" ht="16.5" customHeight="1">
      <c r="A75" s="1" t="s">
        <v>49</v>
      </c>
      <c r="D75" s="4"/>
      <c r="F75" s="27">
        <v>449525</v>
      </c>
      <c r="G75" s="31"/>
      <c r="H75" s="3">
        <v>372587</v>
      </c>
      <c r="I75" s="60"/>
      <c r="J75" s="61">
        <v>194539</v>
      </c>
      <c r="K75" s="60"/>
      <c r="L75" s="60">
        <v>269528</v>
      </c>
    </row>
    <row r="76" spans="1:12" ht="16.5" customHeight="1">
      <c r="A76" s="1" t="s">
        <v>50</v>
      </c>
      <c r="F76" s="27">
        <v>910788</v>
      </c>
      <c r="G76" s="31"/>
      <c r="H76" s="3">
        <v>915949</v>
      </c>
      <c r="I76" s="60"/>
      <c r="J76" s="61">
        <v>515814</v>
      </c>
      <c r="K76" s="60"/>
      <c r="L76" s="60">
        <v>489525</v>
      </c>
    </row>
    <row r="77" spans="1:12" ht="16.5" customHeight="1">
      <c r="A77" s="1" t="s">
        <v>51</v>
      </c>
      <c r="F77" s="27"/>
      <c r="G77" s="31"/>
      <c r="I77" s="60"/>
      <c r="J77" s="61"/>
      <c r="K77" s="60"/>
      <c r="L77" s="60"/>
    </row>
    <row r="78" spans="2:12" ht="16.5" customHeight="1">
      <c r="B78" s="1" t="s">
        <v>52</v>
      </c>
      <c r="F78" s="27">
        <v>123748</v>
      </c>
      <c r="G78" s="31"/>
      <c r="H78" s="3">
        <v>128137</v>
      </c>
      <c r="I78" s="60"/>
      <c r="J78" s="61">
        <v>360</v>
      </c>
      <c r="K78" s="60"/>
      <c r="L78" s="60">
        <v>0</v>
      </c>
    </row>
    <row r="79" spans="1:12" ht="16.5" customHeight="1">
      <c r="A79" s="1" t="s">
        <v>53</v>
      </c>
      <c r="F79" s="27"/>
      <c r="G79" s="31"/>
      <c r="I79" s="60"/>
      <c r="J79" s="61"/>
      <c r="K79" s="60"/>
      <c r="L79" s="60"/>
    </row>
    <row r="80" spans="1:12" ht="16.5" customHeight="1">
      <c r="A80" s="4"/>
      <c r="B80" s="1" t="s">
        <v>34</v>
      </c>
      <c r="D80" s="51"/>
      <c r="F80" s="27">
        <v>38228</v>
      </c>
      <c r="G80" s="31"/>
      <c r="H80" s="3">
        <v>33926</v>
      </c>
      <c r="I80" s="60"/>
      <c r="J80" s="61">
        <v>5359904</v>
      </c>
      <c r="K80" s="60"/>
      <c r="L80" s="60">
        <v>4779904</v>
      </c>
    </row>
    <row r="81" spans="1:12" ht="16.5" customHeight="1">
      <c r="A81" s="1" t="s">
        <v>54</v>
      </c>
      <c r="F81" s="27"/>
      <c r="G81" s="31"/>
      <c r="I81" s="60"/>
      <c r="J81" s="61"/>
      <c r="K81" s="60"/>
      <c r="L81" s="60"/>
    </row>
    <row r="82" spans="2:12" ht="16.5" customHeight="1">
      <c r="B82" s="1" t="s">
        <v>55</v>
      </c>
      <c r="D82" s="2">
        <v>17</v>
      </c>
      <c r="F82" s="27">
        <v>5288662</v>
      </c>
      <c r="G82" s="31"/>
      <c r="H82" s="60">
        <v>5342357</v>
      </c>
      <c r="I82" s="60"/>
      <c r="J82" s="61">
        <v>538652</v>
      </c>
      <c r="K82" s="60"/>
      <c r="L82" s="60">
        <v>3535125</v>
      </c>
    </row>
    <row r="83" spans="1:12" ht="16.5" customHeight="1">
      <c r="A83" s="1" t="s">
        <v>56</v>
      </c>
      <c r="F83" s="27">
        <v>1888</v>
      </c>
      <c r="G83" s="31"/>
      <c r="H83" s="3">
        <v>10628</v>
      </c>
      <c r="I83" s="60"/>
      <c r="J83" s="27">
        <v>0</v>
      </c>
      <c r="K83" s="60"/>
      <c r="L83" s="60">
        <v>0</v>
      </c>
    </row>
    <row r="84" spans="1:12" ht="16.5" customHeight="1">
      <c r="A84" s="1" t="s">
        <v>57</v>
      </c>
      <c r="D84" s="51"/>
      <c r="F84" s="27">
        <v>61367</v>
      </c>
      <c r="G84" s="31"/>
      <c r="H84" s="60">
        <v>98741</v>
      </c>
      <c r="I84" s="60"/>
      <c r="J84" s="27">
        <v>6068</v>
      </c>
      <c r="K84" s="60"/>
      <c r="L84" s="60">
        <v>54590</v>
      </c>
    </row>
    <row r="85" spans="1:12" ht="16.5" customHeight="1">
      <c r="A85" s="1" t="s">
        <v>58</v>
      </c>
      <c r="D85" s="51"/>
      <c r="F85" s="27"/>
      <c r="G85" s="31"/>
      <c r="H85" s="60"/>
      <c r="I85" s="60"/>
      <c r="J85" s="27"/>
      <c r="K85" s="60"/>
      <c r="L85" s="60"/>
    </row>
    <row r="86" spans="2:12" ht="16.5" customHeight="1">
      <c r="B86" s="1" t="s">
        <v>59</v>
      </c>
      <c r="D86" s="51">
        <v>22.5</v>
      </c>
      <c r="F86" s="27">
        <v>0</v>
      </c>
      <c r="G86" s="31"/>
      <c r="H86" s="60">
        <v>0</v>
      </c>
      <c r="I86" s="60"/>
      <c r="J86" s="27">
        <v>996000</v>
      </c>
      <c r="K86" s="60"/>
      <c r="L86" s="60">
        <v>0</v>
      </c>
    </row>
    <row r="87" spans="1:12" ht="16.5" customHeight="1">
      <c r="A87" s="1" t="s">
        <v>60</v>
      </c>
      <c r="D87" s="2">
        <v>18</v>
      </c>
      <c r="F87" s="27">
        <v>1998332</v>
      </c>
      <c r="G87" s="31"/>
      <c r="H87" s="60">
        <v>3999466</v>
      </c>
      <c r="I87" s="60"/>
      <c r="J87" s="61">
        <v>1998332</v>
      </c>
      <c r="K87" s="60"/>
      <c r="L87" s="60">
        <v>3999466</v>
      </c>
    </row>
    <row r="88" spans="1:12" ht="16.5" customHeight="1">
      <c r="A88" s="1" t="s">
        <v>61</v>
      </c>
      <c r="F88" s="27">
        <v>39362</v>
      </c>
      <c r="G88" s="31"/>
      <c r="H88" s="3">
        <v>12610</v>
      </c>
      <c r="I88" s="60"/>
      <c r="J88" s="27">
        <v>0</v>
      </c>
      <c r="K88" s="60"/>
      <c r="L88" s="60">
        <v>0</v>
      </c>
    </row>
    <row r="89" spans="1:12" ht="16.5" customHeight="1">
      <c r="A89" s="1" t="s">
        <v>62</v>
      </c>
      <c r="D89" s="51"/>
      <c r="F89" s="44">
        <v>10243</v>
      </c>
      <c r="G89" s="31"/>
      <c r="H89" s="10">
        <v>9727</v>
      </c>
      <c r="I89" s="60"/>
      <c r="J89" s="62">
        <v>0</v>
      </c>
      <c r="K89" s="60"/>
      <c r="L89" s="63">
        <v>0</v>
      </c>
    </row>
    <row r="90" spans="1:11" ht="7.5" customHeight="1">
      <c r="A90" s="4"/>
      <c r="F90" s="27"/>
      <c r="G90" s="31"/>
      <c r="I90" s="30"/>
      <c r="J90" s="27"/>
      <c r="K90" s="29"/>
    </row>
    <row r="91" spans="1:12" ht="16.5" customHeight="1">
      <c r="A91" s="5" t="s">
        <v>63</v>
      </c>
      <c r="B91" s="4"/>
      <c r="F91" s="44">
        <f>SUM(F74:F89)</f>
        <v>10955018</v>
      </c>
      <c r="G91" s="29"/>
      <c r="H91" s="10">
        <f>SUM(H74:H89)</f>
        <v>13564443</v>
      </c>
      <c r="I91" s="30"/>
      <c r="J91" s="44">
        <f>SUM(J74:J89)</f>
        <v>10993623</v>
      </c>
      <c r="K91" s="29"/>
      <c r="L91" s="10">
        <f>SUM(L74:L89)</f>
        <v>13490315</v>
      </c>
    </row>
    <row r="92" spans="6:11" ht="16.5" customHeight="1">
      <c r="F92" s="27"/>
      <c r="G92" s="29"/>
      <c r="I92" s="30"/>
      <c r="J92" s="27"/>
      <c r="K92" s="29"/>
    </row>
    <row r="93" spans="1:11" ht="16.5" customHeight="1">
      <c r="A93" s="5" t="s">
        <v>64</v>
      </c>
      <c r="F93" s="27"/>
      <c r="G93" s="29"/>
      <c r="I93" s="30"/>
      <c r="J93" s="27"/>
      <c r="K93" s="29"/>
    </row>
    <row r="94" spans="1:11" ht="7.5" customHeight="1">
      <c r="A94" s="5"/>
      <c r="F94" s="27"/>
      <c r="G94" s="29"/>
      <c r="I94" s="30"/>
      <c r="J94" s="27"/>
      <c r="K94" s="29"/>
    </row>
    <row r="95" spans="1:12" ht="16.5" customHeight="1">
      <c r="A95" s="1" t="s">
        <v>56</v>
      </c>
      <c r="F95" s="27">
        <v>0</v>
      </c>
      <c r="G95" s="29"/>
      <c r="H95" s="3">
        <v>3205</v>
      </c>
      <c r="I95" s="60"/>
      <c r="J95" s="61">
        <v>0</v>
      </c>
      <c r="K95" s="60"/>
      <c r="L95" s="60">
        <v>0</v>
      </c>
    </row>
    <row r="96" spans="1:12" ht="16.5" customHeight="1">
      <c r="A96" s="1" t="s">
        <v>65</v>
      </c>
      <c r="D96" s="2">
        <v>17</v>
      </c>
      <c r="F96" s="27">
        <v>22842588</v>
      </c>
      <c r="G96" s="29"/>
      <c r="H96" s="3">
        <v>18897599</v>
      </c>
      <c r="I96" s="60"/>
      <c r="J96" s="61">
        <v>3411446</v>
      </c>
      <c r="K96" s="60"/>
      <c r="L96" s="60">
        <v>1886868</v>
      </c>
    </row>
    <row r="97" spans="1:12" ht="16.5" customHeight="1">
      <c r="A97" s="1" t="s">
        <v>66</v>
      </c>
      <c r="D97" s="51">
        <v>22.5</v>
      </c>
      <c r="F97" s="27">
        <v>0</v>
      </c>
      <c r="G97" s="29"/>
      <c r="H97" s="3">
        <v>0</v>
      </c>
      <c r="I97" s="60"/>
      <c r="J97" s="61">
        <v>2620000</v>
      </c>
      <c r="K97" s="60"/>
      <c r="L97" s="60">
        <v>0</v>
      </c>
    </row>
    <row r="98" spans="1:12" ht="16.5" customHeight="1">
      <c r="A98" s="1" t="s">
        <v>67</v>
      </c>
      <c r="D98" s="2">
        <v>18</v>
      </c>
      <c r="F98" s="27">
        <v>10195500</v>
      </c>
      <c r="G98" s="29"/>
      <c r="H98" s="3">
        <v>12192301</v>
      </c>
      <c r="I98" s="60"/>
      <c r="J98" s="61">
        <v>10195500</v>
      </c>
      <c r="K98" s="60"/>
      <c r="L98" s="60">
        <v>12192301</v>
      </c>
    </row>
    <row r="99" spans="1:12" ht="16.5" customHeight="1">
      <c r="A99" s="1" t="s">
        <v>62</v>
      </c>
      <c r="F99" s="27">
        <v>150699</v>
      </c>
      <c r="G99" s="29"/>
      <c r="H99" s="3">
        <v>76478</v>
      </c>
      <c r="I99" s="60"/>
      <c r="J99" s="61">
        <v>0</v>
      </c>
      <c r="K99" s="60"/>
      <c r="L99" s="60">
        <v>0</v>
      </c>
    </row>
    <row r="100" spans="1:12" ht="16.5" customHeight="1">
      <c r="A100" s="1" t="s">
        <v>68</v>
      </c>
      <c r="D100" s="51"/>
      <c r="F100" s="27">
        <v>1654015</v>
      </c>
      <c r="G100" s="29"/>
      <c r="H100" s="3">
        <v>1674909</v>
      </c>
      <c r="I100" s="60"/>
      <c r="J100" s="27">
        <v>257868</v>
      </c>
      <c r="K100" s="60"/>
      <c r="L100" s="60">
        <v>260749</v>
      </c>
    </row>
    <row r="101" spans="1:12" ht="16.5" customHeight="1">
      <c r="A101" s="1" t="s">
        <v>69</v>
      </c>
      <c r="F101" s="42">
        <v>256907</v>
      </c>
      <c r="G101" s="4"/>
      <c r="H101" s="60">
        <v>296341</v>
      </c>
      <c r="I101" s="60"/>
      <c r="J101" s="27">
        <v>0</v>
      </c>
      <c r="K101" s="60"/>
      <c r="L101" s="60">
        <v>57637</v>
      </c>
    </row>
    <row r="102" spans="1:12" ht="16.5" customHeight="1">
      <c r="A102" s="1" t="s">
        <v>70</v>
      </c>
      <c r="F102" s="27">
        <v>79795</v>
      </c>
      <c r="G102" s="29"/>
      <c r="H102" s="3">
        <v>67613</v>
      </c>
      <c r="I102" s="60"/>
      <c r="J102" s="61">
        <v>61900</v>
      </c>
      <c r="K102" s="60"/>
      <c r="L102" s="60">
        <v>52929</v>
      </c>
    </row>
    <row r="103" spans="1:12" ht="16.5" customHeight="1">
      <c r="A103" s="1" t="s">
        <v>71</v>
      </c>
      <c r="F103" s="27"/>
      <c r="G103" s="29"/>
      <c r="I103" s="60"/>
      <c r="J103" s="61"/>
      <c r="K103" s="60"/>
      <c r="L103" s="60"/>
    </row>
    <row r="104" spans="2:12" s="4" customFormat="1" ht="16.5" customHeight="1">
      <c r="B104" s="4" t="s">
        <v>72</v>
      </c>
      <c r="D104" s="51">
        <v>22.6</v>
      </c>
      <c r="E104" s="1"/>
      <c r="F104" s="27">
        <v>0</v>
      </c>
      <c r="G104" s="29"/>
      <c r="H104" s="3">
        <v>0</v>
      </c>
      <c r="I104" s="60"/>
      <c r="J104" s="61">
        <v>802937</v>
      </c>
      <c r="K104" s="60"/>
      <c r="L104" s="60">
        <v>769730</v>
      </c>
    </row>
    <row r="105" spans="1:12" ht="16.5" customHeight="1">
      <c r="A105" s="1" t="s">
        <v>73</v>
      </c>
      <c r="D105" s="2">
        <v>19</v>
      </c>
      <c r="F105" s="27">
        <v>2105047</v>
      </c>
      <c r="G105" s="29"/>
      <c r="H105" s="3">
        <v>2073683</v>
      </c>
      <c r="I105" s="60"/>
      <c r="J105" s="61">
        <v>1593</v>
      </c>
      <c r="K105" s="60"/>
      <c r="L105" s="60">
        <v>1593</v>
      </c>
    </row>
    <row r="106" spans="1:12" ht="16.5" customHeight="1">
      <c r="A106" s="1" t="s">
        <v>74</v>
      </c>
      <c r="F106" s="44">
        <v>26515</v>
      </c>
      <c r="G106" s="29"/>
      <c r="H106" s="10">
        <v>10318</v>
      </c>
      <c r="I106" s="30"/>
      <c r="J106" s="44">
        <v>1540</v>
      </c>
      <c r="K106" s="29"/>
      <c r="L106" s="10">
        <v>1540</v>
      </c>
    </row>
    <row r="107" spans="6:11" ht="13.5" customHeight="1">
      <c r="F107" s="27"/>
      <c r="G107" s="29"/>
      <c r="I107" s="31"/>
      <c r="J107" s="27"/>
      <c r="K107" s="31"/>
    </row>
    <row r="108" spans="1:12" ht="16.5" customHeight="1">
      <c r="A108" s="5" t="s">
        <v>75</v>
      </c>
      <c r="B108" s="4"/>
      <c r="F108" s="44">
        <f>SUM(F95:F106)</f>
        <v>37311066</v>
      </c>
      <c r="G108" s="29"/>
      <c r="H108" s="10">
        <f>SUM(H95:H106)</f>
        <v>35292447</v>
      </c>
      <c r="I108" s="30"/>
      <c r="J108" s="44">
        <f>SUM(J95:J106)</f>
        <v>17352784</v>
      </c>
      <c r="K108" s="29"/>
      <c r="L108" s="10">
        <f>SUM(L95:L106)</f>
        <v>15223347</v>
      </c>
    </row>
    <row r="109" spans="1:11" ht="18" customHeight="1">
      <c r="A109" s="5"/>
      <c r="F109" s="27"/>
      <c r="G109" s="29"/>
      <c r="I109" s="30"/>
      <c r="J109" s="27"/>
      <c r="K109" s="29"/>
    </row>
    <row r="110" spans="1:12" ht="16.5" customHeight="1">
      <c r="A110" s="5" t="s">
        <v>76</v>
      </c>
      <c r="B110" s="5"/>
      <c r="F110" s="52">
        <f>F91+F108</f>
        <v>48266084</v>
      </c>
      <c r="G110" s="29"/>
      <c r="H110" s="53">
        <f>H91+H108</f>
        <v>48856890</v>
      </c>
      <c r="I110" s="30"/>
      <c r="J110" s="52">
        <f>J91+J108</f>
        <v>28346407</v>
      </c>
      <c r="K110" s="29"/>
      <c r="L110" s="53">
        <f>L91+L108</f>
        <v>28713662</v>
      </c>
    </row>
    <row r="111" spans="1:12" ht="16.5" customHeight="1">
      <c r="A111" s="5"/>
      <c r="B111" s="5"/>
      <c r="G111" s="29"/>
      <c r="H111" s="64"/>
      <c r="I111" s="30"/>
      <c r="K111" s="29"/>
      <c r="L111" s="64"/>
    </row>
    <row r="112" spans="1:12" ht="11.25" customHeight="1">
      <c r="A112" s="5"/>
      <c r="B112" s="5"/>
      <c r="G112" s="29"/>
      <c r="H112" s="64"/>
      <c r="I112" s="30"/>
      <c r="K112" s="29"/>
      <c r="L112" s="64"/>
    </row>
    <row r="113" spans="1:12" ht="21.75" customHeight="1">
      <c r="A113" s="54">
        <f>$A$57</f>
        <v>0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</row>
    <row r="114" spans="1:11" ht="16.5" customHeight="1">
      <c r="A114" s="5">
        <f aca="true" t="shared" si="1" ref="A114:A116">+A1</f>
        <v>0</v>
      </c>
      <c r="B114" s="5"/>
      <c r="C114" s="5"/>
      <c r="G114" s="29"/>
      <c r="I114" s="30"/>
      <c r="K114" s="29"/>
    </row>
    <row r="115" spans="1:11" ht="16.5" customHeight="1">
      <c r="A115" s="5">
        <f t="shared" si="1"/>
        <v>0</v>
      </c>
      <c r="B115" s="5"/>
      <c r="C115" s="5"/>
      <c r="G115" s="29"/>
      <c r="I115" s="30"/>
      <c r="K115" s="29"/>
    </row>
    <row r="116" spans="1:12" ht="16.5" customHeight="1">
      <c r="A116" s="7">
        <f t="shared" si="1"/>
        <v>0</v>
      </c>
      <c r="B116" s="7"/>
      <c r="C116" s="7"/>
      <c r="D116" s="8"/>
      <c r="E116" s="9"/>
      <c r="F116" s="10"/>
      <c r="G116" s="55"/>
      <c r="H116" s="10"/>
      <c r="I116" s="56"/>
      <c r="J116" s="10"/>
      <c r="K116" s="55"/>
      <c r="L116" s="10"/>
    </row>
    <row r="117" spans="1:11" ht="16.5" customHeight="1">
      <c r="A117" s="5"/>
      <c r="B117" s="5"/>
      <c r="C117" s="5"/>
      <c r="G117" s="29"/>
      <c r="I117" s="30"/>
      <c r="K117" s="29"/>
    </row>
    <row r="118" spans="7:11" ht="16.5" customHeight="1">
      <c r="G118" s="29"/>
      <c r="I118" s="30"/>
      <c r="K118" s="29"/>
    </row>
    <row r="119" spans="6:12" ht="16.5" customHeight="1">
      <c r="F119" s="11" t="s">
        <v>3</v>
      </c>
      <c r="G119" s="11"/>
      <c r="H119" s="11"/>
      <c r="I119" s="12"/>
      <c r="J119" s="11" t="s">
        <v>4</v>
      </c>
      <c r="K119" s="11"/>
      <c r="L119" s="11"/>
    </row>
    <row r="120" spans="1:12" ht="16.5" customHeight="1">
      <c r="A120" s="4"/>
      <c r="D120" s="13"/>
      <c r="E120" s="5"/>
      <c r="F120" s="14" t="s">
        <v>5</v>
      </c>
      <c r="G120" s="14"/>
      <c r="H120" s="14"/>
      <c r="I120" s="15"/>
      <c r="J120" s="14" t="s">
        <v>5</v>
      </c>
      <c r="K120" s="14"/>
      <c r="L120" s="14"/>
    </row>
    <row r="121" spans="5:12" ht="16.5" customHeight="1">
      <c r="E121" s="5"/>
      <c r="F121" s="16" t="s">
        <v>6</v>
      </c>
      <c r="G121" s="17"/>
      <c r="H121" s="16" t="s">
        <v>7</v>
      </c>
      <c r="I121" s="17"/>
      <c r="J121" s="16" t="s">
        <v>6</v>
      </c>
      <c r="K121" s="17"/>
      <c r="L121" s="16" t="s">
        <v>7</v>
      </c>
    </row>
    <row r="122" spans="5:12" ht="16.5" customHeight="1">
      <c r="E122" s="5"/>
      <c r="F122" s="19" t="s">
        <v>8</v>
      </c>
      <c r="G122" s="16"/>
      <c r="H122" s="19" t="s">
        <v>9</v>
      </c>
      <c r="I122" s="20"/>
      <c r="J122" s="19" t="s">
        <v>8</v>
      </c>
      <c r="K122" s="16"/>
      <c r="L122" s="19" t="s">
        <v>9</v>
      </c>
    </row>
    <row r="123" spans="5:12" ht="16.5" customHeight="1">
      <c r="E123" s="5"/>
      <c r="F123" s="21">
        <v>2021</v>
      </c>
      <c r="G123" s="22"/>
      <c r="H123" s="21">
        <v>2020</v>
      </c>
      <c r="I123" s="20"/>
      <c r="J123" s="21">
        <v>2021</v>
      </c>
      <c r="K123" s="22"/>
      <c r="L123" s="21">
        <v>2020</v>
      </c>
    </row>
    <row r="124" spans="4:12" ht="16.5" customHeight="1">
      <c r="D124" s="20"/>
      <c r="E124" s="5"/>
      <c r="F124" s="24" t="s">
        <v>11</v>
      </c>
      <c r="G124" s="5"/>
      <c r="H124" s="24" t="s">
        <v>11</v>
      </c>
      <c r="I124" s="20"/>
      <c r="J124" s="24" t="s">
        <v>11</v>
      </c>
      <c r="K124" s="5"/>
      <c r="L124" s="24" t="s">
        <v>11</v>
      </c>
    </row>
    <row r="125" spans="4:12" ht="16.5" customHeight="1">
      <c r="D125" s="20"/>
      <c r="E125" s="5"/>
      <c r="F125" s="57"/>
      <c r="G125" s="58"/>
      <c r="H125" s="16"/>
      <c r="I125" s="59"/>
      <c r="J125" s="57"/>
      <c r="K125" s="58"/>
      <c r="L125" s="16"/>
    </row>
    <row r="126" spans="1:11" ht="16.5" customHeight="1">
      <c r="A126" s="5" t="s">
        <v>77</v>
      </c>
      <c r="F126" s="27"/>
      <c r="G126" s="29"/>
      <c r="I126" s="30"/>
      <c r="J126" s="27"/>
      <c r="K126" s="29"/>
    </row>
    <row r="127" spans="1:11" ht="16.5" customHeight="1">
      <c r="A127" s="5"/>
      <c r="F127" s="27"/>
      <c r="G127" s="29"/>
      <c r="I127" s="30"/>
      <c r="J127" s="27"/>
      <c r="K127" s="29"/>
    </row>
    <row r="128" spans="1:11" ht="16.5" customHeight="1">
      <c r="A128" s="5" t="s">
        <v>78</v>
      </c>
      <c r="F128" s="27"/>
      <c r="G128" s="29"/>
      <c r="I128" s="30"/>
      <c r="J128" s="27"/>
      <c r="K128" s="29"/>
    </row>
    <row r="129" spans="1:11" ht="16.5" customHeight="1">
      <c r="A129" s="5"/>
      <c r="F129" s="27"/>
      <c r="G129" s="29"/>
      <c r="I129" s="30"/>
      <c r="J129" s="27"/>
      <c r="K129" s="29"/>
    </row>
    <row r="130" spans="1:11" ht="16.5" customHeight="1">
      <c r="A130" s="1" t="s">
        <v>79</v>
      </c>
      <c r="F130" s="27"/>
      <c r="G130" s="29"/>
      <c r="I130" s="30"/>
      <c r="J130" s="27"/>
      <c r="K130" s="29"/>
    </row>
    <row r="131" spans="1:10" s="4" customFormat="1" ht="16.5" customHeight="1">
      <c r="A131" s="1"/>
      <c r="B131" s="1" t="s">
        <v>80</v>
      </c>
      <c r="C131" s="1"/>
      <c r="D131" s="2"/>
      <c r="E131" s="1"/>
      <c r="F131" s="42"/>
      <c r="J131" s="42"/>
    </row>
    <row r="132" spans="1:10" s="4" customFormat="1" ht="16.5" customHeight="1">
      <c r="A132" s="1"/>
      <c r="B132" s="1"/>
      <c r="C132" s="1" t="s">
        <v>81</v>
      </c>
      <c r="D132" s="2"/>
      <c r="E132" s="1"/>
      <c r="F132" s="42"/>
      <c r="J132" s="42"/>
    </row>
    <row r="133" spans="3:12" ht="16.5" customHeight="1">
      <c r="C133" s="1" t="s">
        <v>82</v>
      </c>
      <c r="F133" s="52">
        <v>373000</v>
      </c>
      <c r="G133" s="29"/>
      <c r="H133" s="53">
        <v>373000</v>
      </c>
      <c r="I133" s="30"/>
      <c r="J133" s="52">
        <v>373000</v>
      </c>
      <c r="K133" s="29"/>
      <c r="L133" s="53">
        <v>373000</v>
      </c>
    </row>
    <row r="134" spans="1:11" ht="16.5" customHeight="1">
      <c r="A134" s="5"/>
      <c r="F134" s="27"/>
      <c r="G134" s="29"/>
      <c r="I134" s="30"/>
      <c r="J134" s="27"/>
      <c r="K134" s="29"/>
    </row>
    <row r="135" spans="1:10" s="4" customFormat="1" ht="16.5" customHeight="1">
      <c r="A135" s="1"/>
      <c r="B135" s="1" t="s">
        <v>83</v>
      </c>
      <c r="C135" s="1"/>
      <c r="D135" s="2"/>
      <c r="E135" s="1"/>
      <c r="F135" s="42"/>
      <c r="J135" s="42"/>
    </row>
    <row r="136" spans="3:12" ht="16.5" customHeight="1">
      <c r="C136" s="1" t="s">
        <v>84</v>
      </c>
      <c r="F136" s="61"/>
      <c r="G136" s="29"/>
      <c r="H136" s="60"/>
      <c r="I136" s="60"/>
      <c r="J136" s="61"/>
      <c r="K136" s="60"/>
      <c r="L136" s="60"/>
    </row>
    <row r="137" spans="3:12" ht="16.5" customHeight="1">
      <c r="C137" s="1" t="s">
        <v>85</v>
      </c>
      <c r="F137" s="61">
        <f>9!F40</f>
        <v>373000</v>
      </c>
      <c r="G137" s="29"/>
      <c r="H137" s="60">
        <v>373000</v>
      </c>
      <c r="I137" s="60"/>
      <c r="J137" s="61">
        <v>373000</v>
      </c>
      <c r="K137" s="60"/>
      <c r="L137" s="60">
        <v>373000</v>
      </c>
    </row>
    <row r="138" spans="1:12" ht="16.5" customHeight="1">
      <c r="A138" s="1" t="s">
        <v>86</v>
      </c>
      <c r="F138" s="61">
        <f>9!H40</f>
        <v>3680616</v>
      </c>
      <c r="G138" s="29"/>
      <c r="H138" s="60">
        <v>3680616</v>
      </c>
      <c r="I138" s="60"/>
      <c r="J138" s="61">
        <v>3680616</v>
      </c>
      <c r="K138" s="60"/>
      <c r="L138" s="60">
        <v>3680616</v>
      </c>
    </row>
    <row r="139" spans="1:12" ht="16.5" customHeight="1">
      <c r="A139" s="1" t="s">
        <v>87</v>
      </c>
      <c r="F139" s="27"/>
      <c r="G139" s="29"/>
      <c r="I139" s="30"/>
      <c r="J139" s="27"/>
      <c r="K139" s="29"/>
      <c r="L139" s="60"/>
    </row>
    <row r="140" spans="2:12" ht="16.5" customHeight="1">
      <c r="B140" s="1" t="s">
        <v>88</v>
      </c>
      <c r="F140" s="27"/>
      <c r="G140" s="29"/>
      <c r="H140" s="4"/>
      <c r="I140" s="4"/>
      <c r="J140" s="42"/>
      <c r="K140" s="4"/>
      <c r="L140" s="4"/>
    </row>
    <row r="141" spans="2:12" ht="16.5" customHeight="1">
      <c r="B141" s="1" t="s">
        <v>89</v>
      </c>
      <c r="F141" s="27">
        <f>9!J40</f>
        <v>37300</v>
      </c>
      <c r="G141" s="29"/>
      <c r="H141" s="3">
        <v>37300</v>
      </c>
      <c r="I141" s="60"/>
      <c r="J141" s="61">
        <v>37300</v>
      </c>
      <c r="K141" s="60"/>
      <c r="L141" s="60">
        <v>37300</v>
      </c>
    </row>
    <row r="142" spans="2:12" ht="16.5" customHeight="1">
      <c r="B142" s="1" t="s">
        <v>90</v>
      </c>
      <c r="F142" s="27">
        <f>9!L40</f>
        <v>27248850</v>
      </c>
      <c r="G142" s="29"/>
      <c r="H142" s="3">
        <v>24149090</v>
      </c>
      <c r="I142" s="60"/>
      <c r="J142" s="61">
        <v>18095617</v>
      </c>
      <c r="K142" s="60"/>
      <c r="L142" s="60">
        <v>16837417</v>
      </c>
    </row>
    <row r="143" spans="1:12" ht="16.5" customHeight="1">
      <c r="A143" s="1" t="s">
        <v>91</v>
      </c>
      <c r="B143" s="4"/>
      <c r="F143" s="44">
        <f>9!X40</f>
        <v>-603304</v>
      </c>
      <c r="G143" s="29"/>
      <c r="H143" s="10">
        <v>-428489</v>
      </c>
      <c r="I143" s="60"/>
      <c r="J143" s="62">
        <v>-65010</v>
      </c>
      <c r="K143" s="60"/>
      <c r="L143" s="63">
        <v>257819</v>
      </c>
    </row>
    <row r="144" spans="1:11" ht="16.5" customHeight="1">
      <c r="A144" s="5"/>
      <c r="F144" s="27"/>
      <c r="G144" s="29"/>
      <c r="I144" s="30"/>
      <c r="J144" s="27"/>
      <c r="K144" s="29"/>
    </row>
    <row r="145" spans="1:12" ht="16.5" customHeight="1">
      <c r="A145" s="5" t="s">
        <v>92</v>
      </c>
      <c r="B145" s="5"/>
      <c r="C145" s="5"/>
      <c r="F145" s="27">
        <f>SUM(F137:F143)</f>
        <v>30736462</v>
      </c>
      <c r="G145" s="3"/>
      <c r="H145" s="3">
        <f>SUM(H137:H143)</f>
        <v>27811517</v>
      </c>
      <c r="I145" s="3"/>
      <c r="J145" s="27">
        <f>SUM(J137:J143)</f>
        <v>22121523</v>
      </c>
      <c r="K145" s="3"/>
      <c r="L145" s="3">
        <f>SUM(L137:L143)</f>
        <v>21186152</v>
      </c>
    </row>
    <row r="146" spans="1:12" ht="16.5" customHeight="1">
      <c r="A146" s="1" t="s">
        <v>93</v>
      </c>
      <c r="F146" s="44">
        <f>9!AB40</f>
        <v>2682179</v>
      </c>
      <c r="G146" s="31"/>
      <c r="H146" s="65">
        <v>1815361</v>
      </c>
      <c r="I146" s="3"/>
      <c r="J146" s="44">
        <v>0</v>
      </c>
      <c r="K146" s="3"/>
      <c r="L146" s="10">
        <v>0</v>
      </c>
    </row>
    <row r="147" spans="1:11" ht="16.5" customHeight="1">
      <c r="A147" s="5"/>
      <c r="F147" s="27"/>
      <c r="G147" s="29"/>
      <c r="I147" s="30"/>
      <c r="J147" s="27"/>
      <c r="K147" s="29"/>
    </row>
    <row r="148" spans="1:12" ht="16.5" customHeight="1">
      <c r="A148" s="5" t="s">
        <v>94</v>
      </c>
      <c r="B148" s="5"/>
      <c r="F148" s="44">
        <f>SUM(F145:F146)</f>
        <v>33418641</v>
      </c>
      <c r="G148" s="31"/>
      <c r="H148" s="10">
        <f>SUM(H145:H146)</f>
        <v>29626878</v>
      </c>
      <c r="I148" s="31"/>
      <c r="J148" s="44">
        <f>SUM(J145:J146)</f>
        <v>22121523</v>
      </c>
      <c r="K148" s="31"/>
      <c r="L148" s="10">
        <f>SUM(L145:L146)</f>
        <v>21186152</v>
      </c>
    </row>
    <row r="149" spans="1:11" ht="16.5" customHeight="1">
      <c r="A149" s="5"/>
      <c r="F149" s="27"/>
      <c r="G149" s="29"/>
      <c r="I149" s="30"/>
      <c r="J149" s="27"/>
      <c r="K149" s="29"/>
    </row>
    <row r="150" spans="1:12" ht="16.5" customHeight="1">
      <c r="A150" s="5" t="s">
        <v>95</v>
      </c>
      <c r="F150" s="52">
        <f>F110+F148</f>
        <v>81684725</v>
      </c>
      <c r="G150" s="29"/>
      <c r="H150" s="53">
        <f>H110+H148</f>
        <v>78483768</v>
      </c>
      <c r="I150" s="29"/>
      <c r="J150" s="52">
        <f>J110+J148</f>
        <v>50467930</v>
      </c>
      <c r="K150" s="29"/>
      <c r="L150" s="53">
        <f>L110+L148</f>
        <v>49899814</v>
      </c>
    </row>
    <row r="151" spans="1:11" ht="16.5" customHeight="1">
      <c r="A151" s="5"/>
      <c r="G151" s="29"/>
      <c r="I151" s="29"/>
      <c r="K151" s="29"/>
    </row>
    <row r="152" spans="1:11" ht="16.5" customHeight="1">
      <c r="A152" s="5"/>
      <c r="G152" s="29"/>
      <c r="I152" s="29"/>
      <c r="K152" s="29"/>
    </row>
    <row r="153" spans="1:11" ht="16.5" customHeight="1">
      <c r="A153" s="5"/>
      <c r="G153" s="29"/>
      <c r="I153" s="29"/>
      <c r="K153" s="29"/>
    </row>
    <row r="154" spans="1:11" ht="16.5" customHeight="1">
      <c r="A154" s="5"/>
      <c r="G154" s="29"/>
      <c r="I154" s="29"/>
      <c r="K154" s="29"/>
    </row>
    <row r="155" spans="1:11" ht="16.5" customHeight="1">
      <c r="A155" s="5"/>
      <c r="G155" s="29"/>
      <c r="I155" s="29"/>
      <c r="K155" s="29"/>
    </row>
    <row r="156" spans="1:11" ht="16.5" customHeight="1">
      <c r="A156" s="5"/>
      <c r="G156" s="29"/>
      <c r="I156" s="29"/>
      <c r="K156" s="29"/>
    </row>
    <row r="157" spans="1:11" ht="16.5" customHeight="1">
      <c r="A157" s="5"/>
      <c r="G157" s="29"/>
      <c r="I157" s="29"/>
      <c r="K157" s="29"/>
    </row>
    <row r="158" spans="1:11" ht="16.5" customHeight="1">
      <c r="A158" s="5"/>
      <c r="G158" s="29"/>
      <c r="I158" s="29"/>
      <c r="K158" s="29"/>
    </row>
    <row r="159" spans="1:11" ht="16.5" customHeight="1">
      <c r="A159" s="5"/>
      <c r="G159" s="29"/>
      <c r="I159" s="29"/>
      <c r="K159" s="29"/>
    </row>
    <row r="160" spans="1:11" ht="16.5" customHeight="1">
      <c r="A160" s="5"/>
      <c r="G160" s="29"/>
      <c r="I160" s="29"/>
      <c r="K160" s="29"/>
    </row>
    <row r="161" spans="1:11" ht="16.5" customHeight="1">
      <c r="A161" s="5"/>
      <c r="G161" s="29"/>
      <c r="I161" s="29"/>
      <c r="K161" s="29"/>
    </row>
    <row r="162" spans="1:11" ht="16.5" customHeight="1">
      <c r="A162" s="5"/>
      <c r="G162" s="29"/>
      <c r="I162" s="29"/>
      <c r="K162" s="29"/>
    </row>
    <row r="163" spans="1:11" ht="16.5" customHeight="1">
      <c r="A163" s="5"/>
      <c r="G163" s="29"/>
      <c r="I163" s="29"/>
      <c r="K163" s="29"/>
    </row>
    <row r="164" spans="1:11" ht="16.5" customHeight="1">
      <c r="A164" s="5"/>
      <c r="G164" s="29"/>
      <c r="I164" s="29"/>
      <c r="K164" s="29"/>
    </row>
    <row r="165" spans="1:11" ht="15.75" customHeight="1">
      <c r="A165" s="5"/>
      <c r="G165" s="29"/>
      <c r="I165" s="29"/>
      <c r="K165" s="29"/>
    </row>
    <row r="166" spans="1:12" ht="21.75" customHeight="1">
      <c r="A166" s="54">
        <f>$A$57</f>
        <v>0</v>
      </c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</row>
  </sheetData>
  <sheetProtection selectLockedCells="1" selectUnlockedCells="1"/>
  <mergeCells count="15">
    <mergeCell ref="F6:H6"/>
    <mergeCell ref="J6:L6"/>
    <mergeCell ref="F7:H7"/>
    <mergeCell ref="J7:L7"/>
    <mergeCell ref="A57:L57"/>
    <mergeCell ref="F63:H63"/>
    <mergeCell ref="J63:L63"/>
    <mergeCell ref="F64:H64"/>
    <mergeCell ref="J64:L64"/>
    <mergeCell ref="A113:L113"/>
    <mergeCell ref="F119:H119"/>
    <mergeCell ref="J119:L119"/>
    <mergeCell ref="F120:H120"/>
    <mergeCell ref="J120:L120"/>
    <mergeCell ref="A166:L166"/>
  </mergeCells>
  <printOptions/>
  <pageMargins left="0.8" right="0.5" top="0.5" bottom="0.6000000000000001" header="0.5118055555555555" footer="0.4"/>
  <pageSetup firstPageNumber="2" useFirstPageNumber="1" horizontalDpi="300" verticalDpi="300" orientation="portrait" paperSize="9" scale="90"/>
  <headerFooter alignWithMargins="0">
    <oddFooter>&amp;R&amp;"Arial,Regular"&amp;10&amp;P</oddFooter>
  </headerFooter>
  <rowBreaks count="2" manualBreakCount="2">
    <brk id="57" max="255" man="1"/>
    <brk id="1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L106"/>
  <sheetViews>
    <sheetView zoomScaleSheetLayoutView="100" workbookViewId="0" topLeftCell="A85">
      <selection activeCell="C98" sqref="C98"/>
    </sheetView>
  </sheetViews>
  <sheetFormatPr defaultColWidth="5.00390625" defaultRowHeight="16.5" customHeight="1"/>
  <cols>
    <col min="1" max="2" width="1.37890625" style="66" customWidth="1"/>
    <col min="3" max="3" width="38.50390625" style="66" customWidth="1"/>
    <col min="4" max="4" width="5.75390625" style="67" customWidth="1"/>
    <col min="5" max="5" width="0.6171875" style="66" customWidth="1"/>
    <col min="6" max="6" width="10.75390625" style="68" customWidth="1"/>
    <col min="7" max="7" width="0.6171875" style="66" customWidth="1"/>
    <col min="8" max="8" width="10.75390625" style="68" customWidth="1"/>
    <col min="9" max="9" width="0.6171875" style="67" customWidth="1"/>
    <col min="10" max="10" width="10.75390625" style="68" customWidth="1"/>
    <col min="11" max="11" width="0.6171875" style="66" customWidth="1"/>
    <col min="12" max="12" width="10.75390625" style="68" customWidth="1"/>
    <col min="13" max="16384" width="6.375" style="69" customWidth="1"/>
  </cols>
  <sheetData>
    <row r="1" spans="1:12" ht="16.5" customHeight="1">
      <c r="A1" s="70">
        <f>'2-4'!A1</f>
        <v>0</v>
      </c>
      <c r="B1" s="70"/>
      <c r="C1" s="70"/>
      <c r="G1" s="71"/>
      <c r="I1" s="72"/>
      <c r="K1" s="71"/>
      <c r="L1" s="73" t="s">
        <v>6</v>
      </c>
    </row>
    <row r="2" spans="1:11" ht="16.5" customHeight="1">
      <c r="A2" s="70" t="s">
        <v>96</v>
      </c>
      <c r="B2" s="70"/>
      <c r="C2" s="70"/>
      <c r="G2" s="71"/>
      <c r="I2" s="72"/>
      <c r="K2" s="71"/>
    </row>
    <row r="3" spans="1:12" ht="16.5" customHeight="1">
      <c r="A3" s="74" t="s">
        <v>97</v>
      </c>
      <c r="B3" s="75"/>
      <c r="C3" s="75"/>
      <c r="D3" s="76"/>
      <c r="E3" s="77"/>
      <c r="F3" s="78"/>
      <c r="G3" s="79"/>
      <c r="H3" s="78"/>
      <c r="I3" s="80"/>
      <c r="J3" s="78"/>
      <c r="K3" s="79"/>
      <c r="L3" s="78"/>
    </row>
    <row r="4" spans="1:11" ht="16.5" customHeight="1">
      <c r="A4" s="81"/>
      <c r="B4" s="70"/>
      <c r="C4" s="70"/>
      <c r="G4" s="71"/>
      <c r="I4" s="72"/>
      <c r="K4" s="71"/>
    </row>
    <row r="5" spans="1:11" ht="16.5" customHeight="1">
      <c r="A5" s="81"/>
      <c r="B5" s="70"/>
      <c r="C5" s="70"/>
      <c r="G5" s="71"/>
      <c r="I5" s="72"/>
      <c r="K5" s="71"/>
    </row>
    <row r="6" spans="6:12" ht="16.5" customHeight="1">
      <c r="F6" s="11" t="s">
        <v>3</v>
      </c>
      <c r="G6" s="11"/>
      <c r="H6" s="11"/>
      <c r="I6" s="12"/>
      <c r="J6" s="11" t="s">
        <v>4</v>
      </c>
      <c r="K6" s="11"/>
      <c r="L6" s="11"/>
    </row>
    <row r="7" spans="2:12" s="82" customFormat="1" ht="16.5" customHeight="1">
      <c r="B7" s="83"/>
      <c r="C7" s="83"/>
      <c r="D7" s="84"/>
      <c r="E7" s="85"/>
      <c r="F7" s="14" t="s">
        <v>5</v>
      </c>
      <c r="G7" s="14"/>
      <c r="H7" s="14"/>
      <c r="I7" s="15"/>
      <c r="J7" s="14" t="s">
        <v>5</v>
      </c>
      <c r="K7" s="14"/>
      <c r="L7" s="14"/>
    </row>
    <row r="8" spans="1:12" s="82" customFormat="1" ht="16.5" customHeight="1">
      <c r="A8" s="83"/>
      <c r="B8" s="83"/>
      <c r="C8" s="83"/>
      <c r="D8" s="86"/>
      <c r="E8" s="85"/>
      <c r="F8" s="87">
        <v>2021</v>
      </c>
      <c r="G8" s="88"/>
      <c r="H8" s="87">
        <v>2020</v>
      </c>
      <c r="I8" s="89"/>
      <c r="J8" s="87">
        <v>2021</v>
      </c>
      <c r="K8" s="88"/>
      <c r="L8" s="87">
        <v>2020</v>
      </c>
    </row>
    <row r="9" spans="1:12" s="82" customFormat="1" ht="16.5" customHeight="1">
      <c r="A9" s="83"/>
      <c r="B9" s="83"/>
      <c r="C9" s="83"/>
      <c r="D9" s="90" t="s">
        <v>98</v>
      </c>
      <c r="E9" s="85"/>
      <c r="F9" s="91" t="s">
        <v>11</v>
      </c>
      <c r="G9" s="85"/>
      <c r="H9" s="91" t="s">
        <v>11</v>
      </c>
      <c r="I9" s="89"/>
      <c r="J9" s="91" t="s">
        <v>11</v>
      </c>
      <c r="K9" s="85"/>
      <c r="L9" s="91" t="s">
        <v>11</v>
      </c>
    </row>
    <row r="10" spans="1:12" s="82" customFormat="1" ht="16.5" customHeight="1">
      <c r="A10" s="83"/>
      <c r="B10" s="83"/>
      <c r="C10" s="83"/>
      <c r="D10" s="89"/>
      <c r="E10" s="85"/>
      <c r="F10" s="92"/>
      <c r="G10" s="85"/>
      <c r="H10" s="93"/>
      <c r="I10" s="89"/>
      <c r="J10" s="92"/>
      <c r="K10" s="85"/>
      <c r="L10" s="93"/>
    </row>
    <row r="11" spans="1:12" ht="16.5" customHeight="1">
      <c r="A11" s="66" t="s">
        <v>99</v>
      </c>
      <c r="F11" s="94">
        <v>3346404</v>
      </c>
      <c r="G11" s="95"/>
      <c r="H11" s="96">
        <v>2249702</v>
      </c>
      <c r="I11" s="97"/>
      <c r="J11" s="98">
        <v>1259786</v>
      </c>
      <c r="K11" s="97"/>
      <c r="L11" s="96">
        <v>1042830</v>
      </c>
    </row>
    <row r="12" spans="1:12" ht="16.5" customHeight="1">
      <c r="A12" s="66" t="s">
        <v>100</v>
      </c>
      <c r="F12" s="94">
        <v>1693235</v>
      </c>
      <c r="G12" s="95"/>
      <c r="H12" s="96">
        <v>1523765</v>
      </c>
      <c r="I12" s="97"/>
      <c r="J12" s="98">
        <v>0</v>
      </c>
      <c r="K12" s="99"/>
      <c r="L12" s="100">
        <v>0</v>
      </c>
    </row>
    <row r="13" spans="1:12" ht="16.5" customHeight="1">
      <c r="A13" s="66" t="s">
        <v>101</v>
      </c>
      <c r="D13" s="101"/>
      <c r="F13" s="94">
        <v>0</v>
      </c>
      <c r="G13" s="95"/>
      <c r="H13" s="96">
        <v>0</v>
      </c>
      <c r="I13" s="97"/>
      <c r="J13" s="98">
        <v>352170</v>
      </c>
      <c r="K13" s="97"/>
      <c r="L13" s="96">
        <v>512933</v>
      </c>
    </row>
    <row r="14" spans="1:12" ht="16.5" customHeight="1">
      <c r="A14" s="66" t="s">
        <v>102</v>
      </c>
      <c r="F14" s="102">
        <v>138805</v>
      </c>
      <c r="G14" s="95"/>
      <c r="H14" s="78">
        <v>27827</v>
      </c>
      <c r="I14" s="97"/>
      <c r="J14" s="102">
        <v>112436</v>
      </c>
      <c r="K14" s="97"/>
      <c r="L14" s="78">
        <v>119498</v>
      </c>
    </row>
    <row r="15" spans="6:11" ht="16.5" customHeight="1">
      <c r="F15" s="94"/>
      <c r="G15" s="95"/>
      <c r="I15" s="95"/>
      <c r="J15" s="94"/>
      <c r="K15" s="95"/>
    </row>
    <row r="16" spans="1:12" ht="16.5" customHeight="1">
      <c r="A16" s="70" t="s">
        <v>103</v>
      </c>
      <c r="F16" s="102">
        <f>SUM(F11:F14)</f>
        <v>5178444</v>
      </c>
      <c r="G16" s="95"/>
      <c r="H16" s="78">
        <f>SUM(H11:H14)</f>
        <v>3801294</v>
      </c>
      <c r="I16" s="95"/>
      <c r="J16" s="102">
        <f>SUM(J11:J14)</f>
        <v>1724392</v>
      </c>
      <c r="K16" s="95"/>
      <c r="L16" s="78">
        <f>SUM(L11:L14)</f>
        <v>1675261</v>
      </c>
    </row>
    <row r="17" spans="6:11" ht="16.5" customHeight="1">
      <c r="F17" s="94"/>
      <c r="G17" s="95"/>
      <c r="I17" s="95"/>
      <c r="J17" s="94"/>
      <c r="K17" s="95"/>
    </row>
    <row r="18" spans="1:12" ht="16.5" customHeight="1">
      <c r="A18" s="66" t="s">
        <v>104</v>
      </c>
      <c r="D18" s="101"/>
      <c r="F18" s="94">
        <v>-2902168</v>
      </c>
      <c r="G18" s="71"/>
      <c r="H18" s="96">
        <v>-2043869</v>
      </c>
      <c r="I18" s="103"/>
      <c r="J18" s="98">
        <v>-1157937</v>
      </c>
      <c r="K18" s="103"/>
      <c r="L18" s="96">
        <v>-947301</v>
      </c>
    </row>
    <row r="19" spans="1:12" ht="16.5" customHeight="1">
      <c r="A19" s="66" t="s">
        <v>105</v>
      </c>
      <c r="E19" s="95"/>
      <c r="F19" s="94">
        <v>-15347</v>
      </c>
      <c r="G19" s="95"/>
      <c r="H19" s="96">
        <v>-18621</v>
      </c>
      <c r="I19" s="97"/>
      <c r="J19" s="98">
        <v>-10947</v>
      </c>
      <c r="K19" s="97"/>
      <c r="L19" s="96">
        <v>-13515</v>
      </c>
    </row>
    <row r="20" spans="1:12" ht="16.5" customHeight="1">
      <c r="A20" s="66" t="s">
        <v>106</v>
      </c>
      <c r="E20" s="95"/>
      <c r="F20" s="94">
        <v>-350090</v>
      </c>
      <c r="G20" s="95"/>
      <c r="H20" s="96">
        <v>-248992</v>
      </c>
      <c r="I20" s="97"/>
      <c r="J20" s="98">
        <v>-86080</v>
      </c>
      <c r="K20" s="97"/>
      <c r="L20" s="96">
        <v>-112130</v>
      </c>
    </row>
    <row r="21" spans="1:12" ht="16.5" customHeight="1">
      <c r="A21" s="66" t="s">
        <v>107</v>
      </c>
      <c r="E21" s="95"/>
      <c r="F21" s="94">
        <v>2765</v>
      </c>
      <c r="G21" s="95"/>
      <c r="H21" s="96">
        <v>20916</v>
      </c>
      <c r="I21" s="97"/>
      <c r="J21" s="98">
        <v>0</v>
      </c>
      <c r="K21" s="97"/>
      <c r="L21" s="96">
        <v>0</v>
      </c>
    </row>
    <row r="22" spans="1:12" ht="16.5" customHeight="1">
      <c r="A22" s="66" t="s">
        <v>108</v>
      </c>
      <c r="E22" s="95"/>
      <c r="F22" s="94">
        <v>33924</v>
      </c>
      <c r="G22" s="95"/>
      <c r="H22" s="96">
        <v>3876</v>
      </c>
      <c r="I22" s="97"/>
      <c r="J22" s="98">
        <v>34729</v>
      </c>
      <c r="K22" s="97"/>
      <c r="L22" s="96">
        <v>6766</v>
      </c>
    </row>
    <row r="23" spans="1:12" ht="16.5" customHeight="1">
      <c r="A23" s="66" t="s">
        <v>109</v>
      </c>
      <c r="E23" s="95"/>
      <c r="F23" s="102">
        <v>-323334</v>
      </c>
      <c r="G23" s="95"/>
      <c r="H23" s="78">
        <v>-421420</v>
      </c>
      <c r="I23" s="97"/>
      <c r="J23" s="102">
        <v>-190508</v>
      </c>
      <c r="K23" s="97"/>
      <c r="L23" s="78">
        <v>-198376</v>
      </c>
    </row>
    <row r="24" spans="6:11" ht="16.5" customHeight="1">
      <c r="F24" s="94"/>
      <c r="G24" s="95"/>
      <c r="I24" s="95"/>
      <c r="J24" s="94"/>
      <c r="K24" s="95"/>
    </row>
    <row r="25" spans="1:12" ht="16.5" customHeight="1">
      <c r="A25" s="70" t="s">
        <v>110</v>
      </c>
      <c r="E25" s="95"/>
      <c r="F25" s="102">
        <f>SUM(F18:F24)</f>
        <v>-3554250</v>
      </c>
      <c r="G25" s="95"/>
      <c r="H25" s="78">
        <f>SUM(H18:H24)</f>
        <v>-2708110</v>
      </c>
      <c r="I25" s="68"/>
      <c r="J25" s="102">
        <f>SUM(J18:J24)</f>
        <v>-1410743</v>
      </c>
      <c r="K25" s="68"/>
      <c r="L25" s="78">
        <f>SUM(L18:L24)</f>
        <v>-1264556</v>
      </c>
    </row>
    <row r="26" spans="1:11" ht="16.5" customHeight="1">
      <c r="A26" s="70"/>
      <c r="E26" s="95"/>
      <c r="F26" s="94"/>
      <c r="G26" s="95"/>
      <c r="I26" s="68"/>
      <c r="J26" s="94"/>
      <c r="K26" s="68"/>
    </row>
    <row r="27" spans="1:11" ht="16.5" customHeight="1">
      <c r="A27" s="66" t="s">
        <v>111</v>
      </c>
      <c r="F27" s="94"/>
      <c r="G27" s="95"/>
      <c r="I27" s="95"/>
      <c r="J27" s="94"/>
      <c r="K27" s="95"/>
    </row>
    <row r="28" spans="2:12" ht="16.5" customHeight="1">
      <c r="B28" s="66" t="s">
        <v>112</v>
      </c>
      <c r="D28" s="101"/>
      <c r="F28" s="102">
        <v>6338</v>
      </c>
      <c r="G28" s="95"/>
      <c r="H28" s="78">
        <v>-3241</v>
      </c>
      <c r="I28" s="97"/>
      <c r="J28" s="102">
        <v>0</v>
      </c>
      <c r="K28" s="97"/>
      <c r="L28" s="78">
        <v>0</v>
      </c>
    </row>
    <row r="29" spans="6:11" ht="16.5" customHeight="1">
      <c r="F29" s="94"/>
      <c r="G29" s="71"/>
      <c r="I29" s="68"/>
      <c r="J29" s="94"/>
      <c r="K29" s="68"/>
    </row>
    <row r="30" spans="1:12" ht="16.5" customHeight="1">
      <c r="A30" s="70" t="s">
        <v>113</v>
      </c>
      <c r="F30" s="94">
        <f>SUM(F16,F25,F28)</f>
        <v>1630532</v>
      </c>
      <c r="G30" s="68"/>
      <c r="H30" s="96">
        <f>SUM(H16,H25,H28)</f>
        <v>1089943</v>
      </c>
      <c r="I30" s="96"/>
      <c r="J30" s="98">
        <f>SUM(J16,J25,J28)</f>
        <v>313649</v>
      </c>
      <c r="K30" s="96"/>
      <c r="L30" s="96">
        <f>SUM(L16,L25,L28)</f>
        <v>410705</v>
      </c>
    </row>
    <row r="31" spans="1:12" ht="16.5" customHeight="1">
      <c r="A31" s="66" t="s">
        <v>114</v>
      </c>
      <c r="D31" s="67">
        <v>20</v>
      </c>
      <c r="F31" s="102">
        <v>-8810</v>
      </c>
      <c r="G31" s="95"/>
      <c r="H31" s="78">
        <v>-3992</v>
      </c>
      <c r="I31" s="97"/>
      <c r="J31" s="102">
        <v>10</v>
      </c>
      <c r="K31" s="97"/>
      <c r="L31" s="78">
        <v>0</v>
      </c>
    </row>
    <row r="32" spans="6:11" ht="16.5" customHeight="1">
      <c r="F32" s="94"/>
      <c r="G32" s="95"/>
      <c r="I32" s="95"/>
      <c r="J32" s="94"/>
      <c r="K32" s="95"/>
    </row>
    <row r="33" spans="1:12" ht="16.5" customHeight="1">
      <c r="A33" s="70" t="s">
        <v>115</v>
      </c>
      <c r="F33" s="102">
        <f>SUM(F30:F31)</f>
        <v>1621722</v>
      </c>
      <c r="G33" s="68"/>
      <c r="H33" s="78">
        <f>SUM(H30:H31)</f>
        <v>1085951</v>
      </c>
      <c r="I33" s="68"/>
      <c r="J33" s="102">
        <f>SUM(J30:J31)</f>
        <v>313659</v>
      </c>
      <c r="K33" s="68"/>
      <c r="L33" s="78">
        <f>SUM(L30:L31)</f>
        <v>410705</v>
      </c>
    </row>
    <row r="34" spans="6:11" ht="16.5" customHeight="1">
      <c r="F34" s="94"/>
      <c r="G34" s="68"/>
      <c r="I34" s="68"/>
      <c r="J34" s="94"/>
      <c r="K34" s="68"/>
    </row>
    <row r="35" spans="1:11" ht="16.5" customHeight="1">
      <c r="A35" s="70" t="s">
        <v>116</v>
      </c>
      <c r="F35" s="94"/>
      <c r="G35" s="68"/>
      <c r="I35" s="68"/>
      <c r="J35" s="94"/>
      <c r="K35" s="68"/>
    </row>
    <row r="36" spans="1:11" ht="16.5" customHeight="1">
      <c r="A36" s="69"/>
      <c r="F36" s="94"/>
      <c r="G36" s="68"/>
      <c r="I36" s="68"/>
      <c r="J36" s="94"/>
      <c r="K36" s="68"/>
    </row>
    <row r="37" spans="1:11" ht="16.5" customHeight="1">
      <c r="A37" s="69" t="s">
        <v>117</v>
      </c>
      <c r="F37" s="94"/>
      <c r="G37" s="68"/>
      <c r="I37" s="68"/>
      <c r="J37" s="94"/>
      <c r="K37" s="68"/>
    </row>
    <row r="38" spans="1:11" ht="16.5" customHeight="1">
      <c r="A38" s="69"/>
      <c r="B38" s="66" t="s">
        <v>118</v>
      </c>
      <c r="F38" s="94"/>
      <c r="G38" s="68"/>
      <c r="I38" s="68"/>
      <c r="J38" s="94"/>
      <c r="K38" s="68"/>
    </row>
    <row r="39" spans="1:11" ht="16.5" customHeight="1">
      <c r="A39" s="69"/>
      <c r="B39" s="66" t="s">
        <v>119</v>
      </c>
      <c r="F39" s="94"/>
      <c r="G39" s="68"/>
      <c r="I39" s="68"/>
      <c r="J39" s="94"/>
      <c r="K39" s="68"/>
    </row>
    <row r="40" spans="1:11" ht="16.5" customHeight="1">
      <c r="A40" s="69"/>
      <c r="C40" s="66" t="s">
        <v>120</v>
      </c>
      <c r="F40" s="94"/>
      <c r="G40" s="68"/>
      <c r="I40" s="68"/>
      <c r="J40" s="94"/>
      <c r="K40" s="68"/>
    </row>
    <row r="41" spans="1:12" ht="16.5" customHeight="1">
      <c r="A41" s="69"/>
      <c r="B41" s="69"/>
      <c r="C41" s="69" t="s">
        <v>121</v>
      </c>
      <c r="F41" s="94">
        <v>-359969</v>
      </c>
      <c r="G41" s="68"/>
      <c r="H41" s="96">
        <v>11987</v>
      </c>
      <c r="I41" s="96"/>
      <c r="J41" s="98">
        <v>-351567</v>
      </c>
      <c r="K41" s="96"/>
      <c r="L41" s="96">
        <v>0</v>
      </c>
    </row>
    <row r="42" spans="1:11" ht="16.5" customHeight="1">
      <c r="A42" s="69"/>
      <c r="B42" s="66" t="s">
        <v>122</v>
      </c>
      <c r="F42" s="94"/>
      <c r="G42" s="68"/>
      <c r="I42" s="68"/>
      <c r="J42" s="94"/>
      <c r="K42" s="68"/>
    </row>
    <row r="43" spans="1:12" ht="16.5" customHeight="1">
      <c r="A43" s="69"/>
      <c r="C43" s="66" t="s">
        <v>123</v>
      </c>
      <c r="F43" s="102">
        <v>71994</v>
      </c>
      <c r="G43" s="68"/>
      <c r="H43" s="78">
        <v>-2397</v>
      </c>
      <c r="I43" s="96"/>
      <c r="J43" s="102">
        <v>70313</v>
      </c>
      <c r="K43" s="96"/>
      <c r="L43" s="78">
        <v>0</v>
      </c>
    </row>
    <row r="44" spans="1:11" ht="16.5" customHeight="1">
      <c r="A44" s="69"/>
      <c r="F44" s="94"/>
      <c r="G44" s="68"/>
      <c r="I44" s="68"/>
      <c r="J44" s="94"/>
      <c r="K44" s="68"/>
    </row>
    <row r="45" spans="1:11" ht="16.5" customHeight="1">
      <c r="A45" s="104" t="s">
        <v>124</v>
      </c>
      <c r="B45" s="70"/>
      <c r="F45" s="94"/>
      <c r="G45" s="68"/>
      <c r="I45" s="68"/>
      <c r="J45" s="94"/>
      <c r="K45" s="68"/>
    </row>
    <row r="46" spans="1:12" ht="16.5" customHeight="1">
      <c r="A46" s="104"/>
      <c r="B46" s="104" t="s">
        <v>125</v>
      </c>
      <c r="F46" s="102">
        <f>SUM(F39:F43)</f>
        <v>-287975</v>
      </c>
      <c r="G46" s="68"/>
      <c r="H46" s="78">
        <f>SUM(H39:H43)</f>
        <v>9590</v>
      </c>
      <c r="I46" s="68"/>
      <c r="J46" s="102">
        <f>SUM(J39:J43)</f>
        <v>-281254</v>
      </c>
      <c r="K46" s="68"/>
      <c r="L46" s="78">
        <f>SUM(L39:L43)</f>
        <v>0</v>
      </c>
    </row>
    <row r="47" spans="1:11" ht="16.5" customHeight="1">
      <c r="A47" s="104"/>
      <c r="B47" s="104"/>
      <c r="G47" s="68"/>
      <c r="I47" s="68"/>
      <c r="K47" s="68"/>
    </row>
    <row r="48" spans="1:11" ht="16.5" customHeight="1">
      <c r="A48" s="104"/>
      <c r="B48" s="104"/>
      <c r="G48" s="68"/>
      <c r="I48" s="68"/>
      <c r="K48" s="68"/>
    </row>
    <row r="49" spans="1:11" ht="16.5" customHeight="1">
      <c r="A49" s="104"/>
      <c r="B49" s="104"/>
      <c r="G49" s="68"/>
      <c r="I49" s="68"/>
      <c r="K49" s="68"/>
    </row>
    <row r="50" spans="1:11" ht="16.5" customHeight="1">
      <c r="A50" s="104"/>
      <c r="B50" s="104"/>
      <c r="G50" s="68"/>
      <c r="I50" s="68"/>
      <c r="K50" s="68"/>
    </row>
    <row r="51" spans="1:11" ht="16.5" customHeight="1">
      <c r="A51" s="104"/>
      <c r="B51" s="104"/>
      <c r="G51" s="68"/>
      <c r="I51" s="68"/>
      <c r="K51" s="68"/>
    </row>
    <row r="52" spans="1:12" s="82" customFormat="1" ht="16.5" customHeight="1">
      <c r="A52" s="83"/>
      <c r="B52" s="83"/>
      <c r="C52" s="83"/>
      <c r="D52" s="89"/>
      <c r="E52" s="85"/>
      <c r="F52" s="93"/>
      <c r="G52" s="85"/>
      <c r="H52" s="93"/>
      <c r="I52" s="89"/>
      <c r="J52" s="93"/>
      <c r="K52" s="85"/>
      <c r="L52" s="93"/>
    </row>
    <row r="53" spans="1:12" s="4" customFormat="1" ht="21.75" customHeight="1">
      <c r="A53" s="54" t="s">
        <v>45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1" ht="16.5" customHeight="1">
      <c r="A54" s="70">
        <f>'2-4'!A1</f>
        <v>0</v>
      </c>
      <c r="B54" s="70"/>
      <c r="C54" s="70"/>
      <c r="G54" s="71"/>
      <c r="I54" s="72"/>
      <c r="K54" s="71"/>
    </row>
    <row r="55" spans="1:11" ht="16.5" customHeight="1">
      <c r="A55" s="70" t="s">
        <v>96</v>
      </c>
      <c r="B55" s="70"/>
      <c r="C55" s="70"/>
      <c r="G55" s="71"/>
      <c r="I55" s="72"/>
      <c r="K55" s="71"/>
    </row>
    <row r="56" spans="1:12" ht="16.5" customHeight="1">
      <c r="A56" s="74">
        <f>+A3</f>
        <v>0</v>
      </c>
      <c r="B56" s="75"/>
      <c r="C56" s="75"/>
      <c r="D56" s="76"/>
      <c r="E56" s="77"/>
      <c r="F56" s="78"/>
      <c r="G56" s="79"/>
      <c r="H56" s="78"/>
      <c r="I56" s="80"/>
      <c r="J56" s="78"/>
      <c r="K56" s="79"/>
      <c r="L56" s="78"/>
    </row>
    <row r="57" spans="1:11" ht="16.5" customHeight="1">
      <c r="A57" s="81"/>
      <c r="B57" s="70"/>
      <c r="C57" s="70"/>
      <c r="G57" s="71"/>
      <c r="I57" s="72"/>
      <c r="K57" s="71"/>
    </row>
    <row r="58" spans="1:11" ht="16.5" customHeight="1">
      <c r="A58" s="81"/>
      <c r="B58" s="70"/>
      <c r="C58" s="70"/>
      <c r="G58" s="71"/>
      <c r="I58" s="72"/>
      <c r="K58" s="71"/>
    </row>
    <row r="59" spans="6:12" ht="16.5" customHeight="1">
      <c r="F59" s="11" t="s">
        <v>3</v>
      </c>
      <c r="G59" s="11"/>
      <c r="H59" s="11"/>
      <c r="I59" s="12"/>
      <c r="J59" s="11" t="s">
        <v>4</v>
      </c>
      <c r="K59" s="11"/>
      <c r="L59" s="11"/>
    </row>
    <row r="60" spans="2:12" s="82" customFormat="1" ht="16.5" customHeight="1">
      <c r="B60" s="83"/>
      <c r="C60" s="83"/>
      <c r="D60" s="84"/>
      <c r="E60" s="85"/>
      <c r="F60" s="14" t="s">
        <v>5</v>
      </c>
      <c r="G60" s="14"/>
      <c r="H60" s="14"/>
      <c r="I60" s="15"/>
      <c r="J60" s="14" t="s">
        <v>5</v>
      </c>
      <c r="K60" s="14"/>
      <c r="L60" s="14"/>
    </row>
    <row r="61" spans="1:12" s="82" customFormat="1" ht="16.5" customHeight="1">
      <c r="A61" s="83"/>
      <c r="B61" s="83"/>
      <c r="C61" s="83"/>
      <c r="D61" s="86"/>
      <c r="E61" s="85"/>
      <c r="F61" s="87">
        <v>2021</v>
      </c>
      <c r="G61" s="88"/>
      <c r="H61" s="87">
        <v>2020</v>
      </c>
      <c r="I61" s="89"/>
      <c r="J61" s="87">
        <v>2021</v>
      </c>
      <c r="K61" s="88"/>
      <c r="L61" s="87">
        <v>2020</v>
      </c>
    </row>
    <row r="62" spans="1:12" s="82" customFormat="1" ht="16.5" customHeight="1">
      <c r="A62" s="83"/>
      <c r="B62" s="83"/>
      <c r="C62" s="83"/>
      <c r="D62" s="86"/>
      <c r="E62" s="85"/>
      <c r="F62" s="91" t="s">
        <v>11</v>
      </c>
      <c r="G62" s="85"/>
      <c r="H62" s="91" t="s">
        <v>11</v>
      </c>
      <c r="I62" s="89"/>
      <c r="J62" s="91" t="s">
        <v>11</v>
      </c>
      <c r="K62" s="85"/>
      <c r="L62" s="91" t="s">
        <v>11</v>
      </c>
    </row>
    <row r="63" spans="1:12" s="82" customFormat="1" ht="16.5" customHeight="1">
      <c r="A63" s="83"/>
      <c r="B63" s="83"/>
      <c r="C63" s="83"/>
      <c r="D63" s="86"/>
      <c r="E63" s="85"/>
      <c r="F63" s="92"/>
      <c r="G63" s="85"/>
      <c r="H63" s="93"/>
      <c r="I63" s="89"/>
      <c r="J63" s="92"/>
      <c r="K63" s="85"/>
      <c r="L63" s="93"/>
    </row>
    <row r="64" spans="1:11" ht="16.5" customHeight="1">
      <c r="A64" s="69" t="s">
        <v>126</v>
      </c>
      <c r="F64" s="94"/>
      <c r="G64" s="68"/>
      <c r="I64" s="68"/>
      <c r="J64" s="94"/>
      <c r="K64" s="68"/>
    </row>
    <row r="65" spans="1:11" ht="16.5" customHeight="1">
      <c r="A65" s="69"/>
      <c r="B65" s="66" t="s">
        <v>118</v>
      </c>
      <c r="F65" s="94"/>
      <c r="G65" s="68"/>
      <c r="I65" s="68"/>
      <c r="J65" s="94"/>
      <c r="K65" s="68"/>
    </row>
    <row r="66" spans="1:11" ht="16.5" customHeight="1">
      <c r="A66" s="69"/>
      <c r="B66" s="66" t="s">
        <v>127</v>
      </c>
      <c r="F66" s="94"/>
      <c r="G66" s="68"/>
      <c r="I66" s="68"/>
      <c r="J66" s="94"/>
      <c r="K66" s="68"/>
    </row>
    <row r="67" spans="1:11" ht="16.5" customHeight="1">
      <c r="A67" s="69"/>
      <c r="C67" s="66" t="s">
        <v>128</v>
      </c>
      <c r="F67" s="94"/>
      <c r="G67" s="68"/>
      <c r="I67" s="68"/>
      <c r="J67" s="94"/>
      <c r="K67" s="68"/>
    </row>
    <row r="68" spans="1:12" ht="16.5" customHeight="1">
      <c r="A68" s="69"/>
      <c r="C68" s="66" t="s">
        <v>129</v>
      </c>
      <c r="F68" s="94">
        <v>0</v>
      </c>
      <c r="G68" s="68"/>
      <c r="H68" s="68">
        <v>6828</v>
      </c>
      <c r="I68" s="68"/>
      <c r="J68" s="94">
        <v>0</v>
      </c>
      <c r="K68" s="68"/>
      <c r="L68" s="68">
        <v>0</v>
      </c>
    </row>
    <row r="69" spans="1:12" ht="16.5" customHeight="1">
      <c r="A69" s="69"/>
      <c r="B69" s="66" t="s">
        <v>130</v>
      </c>
      <c r="F69" s="94">
        <v>152162</v>
      </c>
      <c r="G69" s="68"/>
      <c r="H69" s="68">
        <v>100493</v>
      </c>
      <c r="I69" s="68"/>
      <c r="J69" s="94">
        <v>0</v>
      </c>
      <c r="K69" s="68"/>
      <c r="L69" s="68">
        <v>0</v>
      </c>
    </row>
    <row r="70" spans="1:11" ht="16.5" customHeight="1">
      <c r="A70" s="69"/>
      <c r="B70" s="66" t="s">
        <v>131</v>
      </c>
      <c r="F70" s="94"/>
      <c r="G70" s="68"/>
      <c r="I70" s="68"/>
      <c r="J70" s="94"/>
      <c r="K70" s="68"/>
    </row>
    <row r="71" spans="1:12" ht="16.5" customHeight="1">
      <c r="A71" s="69"/>
      <c r="C71" s="66" t="s">
        <v>123</v>
      </c>
      <c r="F71" s="102">
        <v>0</v>
      </c>
      <c r="G71" s="68"/>
      <c r="H71" s="78">
        <v>0</v>
      </c>
      <c r="I71" s="68"/>
      <c r="J71" s="102">
        <v>0</v>
      </c>
      <c r="K71" s="68"/>
      <c r="L71" s="78">
        <v>0</v>
      </c>
    </row>
    <row r="72" spans="1:11" ht="16.5" customHeight="1">
      <c r="A72" s="69"/>
      <c r="F72" s="94"/>
      <c r="G72" s="68"/>
      <c r="I72" s="68"/>
      <c r="J72" s="94"/>
      <c r="K72" s="68"/>
    </row>
    <row r="73" spans="1:11" ht="16.5" customHeight="1">
      <c r="A73" s="104" t="s">
        <v>132</v>
      </c>
      <c r="B73" s="70"/>
      <c r="F73" s="94"/>
      <c r="G73" s="68"/>
      <c r="I73" s="68"/>
      <c r="J73" s="94"/>
      <c r="K73" s="68"/>
    </row>
    <row r="74" spans="1:12" ht="16.5" customHeight="1">
      <c r="A74" s="104"/>
      <c r="B74" s="104" t="s">
        <v>125</v>
      </c>
      <c r="F74" s="102">
        <f>SUM(F66:F71)</f>
        <v>152162</v>
      </c>
      <c r="G74" s="68"/>
      <c r="H74" s="78">
        <f>SUM(H66:H71)</f>
        <v>107321</v>
      </c>
      <c r="I74" s="68"/>
      <c r="J74" s="102">
        <f>SUM(J66:J71)</f>
        <v>0</v>
      </c>
      <c r="K74" s="68"/>
      <c r="L74" s="78">
        <f>SUM(L66:L71)</f>
        <v>0</v>
      </c>
    </row>
    <row r="75" spans="1:11" ht="16.5" customHeight="1">
      <c r="A75" s="69"/>
      <c r="F75" s="94"/>
      <c r="G75" s="68"/>
      <c r="I75" s="68"/>
      <c r="J75" s="94"/>
      <c r="K75" s="68"/>
    </row>
    <row r="76" spans="1:11" ht="16.5" customHeight="1">
      <c r="A76" s="104" t="s">
        <v>133</v>
      </c>
      <c r="F76" s="94"/>
      <c r="G76" s="68"/>
      <c r="I76" s="68"/>
      <c r="J76" s="94"/>
      <c r="K76" s="68"/>
    </row>
    <row r="77" spans="1:12" ht="16.5" customHeight="1">
      <c r="A77" s="69"/>
      <c r="B77" s="70" t="s">
        <v>134</v>
      </c>
      <c r="F77" s="102">
        <f>SUM(F74,F46)</f>
        <v>-135813</v>
      </c>
      <c r="G77" s="68"/>
      <c r="H77" s="78">
        <f>SUM(H74,H46)</f>
        <v>116911</v>
      </c>
      <c r="I77" s="68"/>
      <c r="J77" s="102">
        <f>SUM(J74,J46)</f>
        <v>-281254</v>
      </c>
      <c r="K77" s="68"/>
      <c r="L77" s="78">
        <f>SUM(L74,L46)</f>
        <v>0</v>
      </c>
    </row>
    <row r="78" spans="1:11" ht="16.5" customHeight="1">
      <c r="A78" s="69"/>
      <c r="F78" s="94"/>
      <c r="G78" s="68"/>
      <c r="I78" s="68"/>
      <c r="J78" s="94"/>
      <c r="K78" s="68"/>
    </row>
    <row r="79" spans="1:12" ht="16.5" customHeight="1">
      <c r="A79" s="104" t="s">
        <v>135</v>
      </c>
      <c r="B79" s="70"/>
      <c r="F79" s="105">
        <f>SUM(F77,F33)</f>
        <v>1485909</v>
      </c>
      <c r="G79" s="106"/>
      <c r="H79" s="107">
        <f>SUM(H77,H33)</f>
        <v>1202862</v>
      </c>
      <c r="I79" s="106"/>
      <c r="J79" s="105">
        <f>SUM(J77,J33)</f>
        <v>32405</v>
      </c>
      <c r="K79" s="106"/>
      <c r="L79" s="107">
        <f>SUM(L77,L33)</f>
        <v>410705</v>
      </c>
    </row>
    <row r="80" spans="1:11" ht="16.5" customHeight="1">
      <c r="A80" s="104"/>
      <c r="B80" s="70"/>
      <c r="F80" s="94"/>
      <c r="G80" s="68"/>
      <c r="I80" s="68"/>
      <c r="J80" s="94"/>
      <c r="K80" s="68"/>
    </row>
    <row r="81" spans="1:11" ht="16.5" customHeight="1">
      <c r="A81" s="70" t="s">
        <v>136</v>
      </c>
      <c r="F81" s="94"/>
      <c r="G81" s="71"/>
      <c r="I81" s="72"/>
      <c r="J81" s="94"/>
      <c r="K81" s="71"/>
    </row>
    <row r="82" spans="1:12" ht="16.5" customHeight="1">
      <c r="A82" s="69"/>
      <c r="B82" s="66" t="s">
        <v>137</v>
      </c>
      <c r="F82" s="94">
        <f>F85-F83</f>
        <v>1616256</v>
      </c>
      <c r="G82" s="108"/>
      <c r="H82" s="96">
        <f>H85-H83</f>
        <v>1118998</v>
      </c>
      <c r="I82" s="109"/>
      <c r="J82" s="98">
        <f>J85-J83</f>
        <v>313659</v>
      </c>
      <c r="K82" s="109"/>
      <c r="L82" s="96">
        <f>L85-L83</f>
        <v>410705</v>
      </c>
    </row>
    <row r="83" spans="1:12" ht="16.5" customHeight="1">
      <c r="A83" s="69"/>
      <c r="B83" s="110" t="s">
        <v>93</v>
      </c>
      <c r="F83" s="102">
        <v>5466</v>
      </c>
      <c r="G83" s="108"/>
      <c r="H83" s="78">
        <v>-33047</v>
      </c>
      <c r="I83" s="109"/>
      <c r="J83" s="102">
        <v>0</v>
      </c>
      <c r="K83" s="109"/>
      <c r="L83" s="78">
        <v>0</v>
      </c>
    </row>
    <row r="84" spans="1:12" ht="16.5" customHeight="1">
      <c r="A84" s="110"/>
      <c r="F84" s="111"/>
      <c r="G84" s="108"/>
      <c r="H84" s="108"/>
      <c r="I84" s="108"/>
      <c r="J84" s="111"/>
      <c r="K84" s="108"/>
      <c r="L84" s="108"/>
    </row>
    <row r="85" spans="1:12" ht="16.5" customHeight="1">
      <c r="A85" s="110"/>
      <c r="C85" s="106"/>
      <c r="D85" s="106"/>
      <c r="E85" s="106"/>
      <c r="F85" s="105">
        <f>F33</f>
        <v>1621722</v>
      </c>
      <c r="G85" s="106"/>
      <c r="H85" s="107">
        <f>H33</f>
        <v>1085951</v>
      </c>
      <c r="I85" s="106"/>
      <c r="J85" s="105">
        <f>J33</f>
        <v>313659</v>
      </c>
      <c r="K85" s="106"/>
      <c r="L85" s="107">
        <f>L33</f>
        <v>410705</v>
      </c>
    </row>
    <row r="86" spans="1:12" ht="16.5" customHeight="1">
      <c r="A86" s="110"/>
      <c r="C86" s="106"/>
      <c r="D86" s="106"/>
      <c r="E86" s="106"/>
      <c r="F86" s="112"/>
      <c r="G86" s="106"/>
      <c r="H86" s="106"/>
      <c r="I86" s="106"/>
      <c r="J86" s="112"/>
      <c r="K86" s="106"/>
      <c r="L86" s="106"/>
    </row>
    <row r="87" spans="1:12" ht="16.5" customHeight="1">
      <c r="A87" s="113" t="s">
        <v>138</v>
      </c>
      <c r="F87" s="111"/>
      <c r="G87" s="108"/>
      <c r="H87" s="108"/>
      <c r="I87" s="108"/>
      <c r="J87" s="111"/>
      <c r="K87" s="108"/>
      <c r="L87" s="108"/>
    </row>
    <row r="88" spans="1:12" ht="16.5" customHeight="1">
      <c r="A88" s="69"/>
      <c r="B88" s="66" t="s">
        <v>137</v>
      </c>
      <c r="F88" s="94">
        <f>F91-F89</f>
        <v>1449332</v>
      </c>
      <c r="G88" s="108"/>
      <c r="H88" s="96">
        <f>H91-H89</f>
        <v>1206783</v>
      </c>
      <c r="I88" s="109"/>
      <c r="J88" s="98">
        <f>J91-J89</f>
        <v>32405</v>
      </c>
      <c r="K88" s="109"/>
      <c r="L88" s="96">
        <f>L91-L89</f>
        <v>410705</v>
      </c>
    </row>
    <row r="89" spans="1:12" ht="16.5" customHeight="1">
      <c r="A89" s="69"/>
      <c r="B89" s="110" t="s">
        <v>93</v>
      </c>
      <c r="F89" s="102">
        <v>36577</v>
      </c>
      <c r="G89" s="108"/>
      <c r="H89" s="78">
        <v>-3921</v>
      </c>
      <c r="I89" s="109"/>
      <c r="J89" s="102">
        <v>0</v>
      </c>
      <c r="K89" s="109"/>
      <c r="L89" s="78">
        <v>0</v>
      </c>
    </row>
    <row r="90" spans="1:12" ht="16.5" customHeight="1">
      <c r="A90" s="110"/>
      <c r="F90" s="111"/>
      <c r="G90" s="108"/>
      <c r="H90" s="108"/>
      <c r="I90" s="108"/>
      <c r="J90" s="111"/>
      <c r="K90" s="108"/>
      <c r="L90" s="108"/>
    </row>
    <row r="91" spans="1:12" ht="16.5" customHeight="1">
      <c r="A91" s="110"/>
      <c r="F91" s="114">
        <f>F79</f>
        <v>1485909</v>
      </c>
      <c r="G91" s="108"/>
      <c r="H91" s="115">
        <f>H79</f>
        <v>1202862</v>
      </c>
      <c r="I91" s="108"/>
      <c r="J91" s="114">
        <f>J79</f>
        <v>32405</v>
      </c>
      <c r="K91" s="108"/>
      <c r="L91" s="115">
        <f>L79</f>
        <v>410705</v>
      </c>
    </row>
    <row r="92" spans="1:11" ht="16.5" customHeight="1">
      <c r="A92" s="110"/>
      <c r="F92" s="94"/>
      <c r="G92" s="108"/>
      <c r="I92" s="108"/>
      <c r="J92" s="94"/>
      <c r="K92" s="108"/>
    </row>
    <row r="93" spans="1:12" ht="16.5" customHeight="1">
      <c r="A93" s="113" t="s">
        <v>139</v>
      </c>
      <c r="B93" s="110"/>
      <c r="C93" s="110"/>
      <c r="D93" s="116"/>
      <c r="E93" s="117"/>
      <c r="F93" s="118"/>
      <c r="G93" s="117"/>
      <c r="H93" s="117"/>
      <c r="I93" s="117"/>
      <c r="J93" s="118"/>
      <c r="K93" s="117"/>
      <c r="L93" s="117"/>
    </row>
    <row r="94" spans="1:12" ht="16.5" customHeight="1">
      <c r="A94" s="113"/>
      <c r="B94" s="110"/>
      <c r="C94" s="110"/>
      <c r="D94" s="116"/>
      <c r="E94" s="117"/>
      <c r="F94" s="118"/>
      <c r="G94" s="117"/>
      <c r="H94" s="117"/>
      <c r="I94" s="117"/>
      <c r="J94" s="118"/>
      <c r="K94" s="117"/>
      <c r="L94" s="117"/>
    </row>
    <row r="95" spans="1:12" ht="16.5" customHeight="1">
      <c r="A95" s="113"/>
      <c r="B95" s="110" t="s">
        <v>140</v>
      </c>
      <c r="C95" s="110"/>
      <c r="D95" s="116"/>
      <c r="E95" s="110"/>
      <c r="F95" s="119">
        <f>F82/3730000</f>
        <v>0.43331260053619297</v>
      </c>
      <c r="G95" s="120"/>
      <c r="H95" s="121">
        <f>H82/3730000</f>
        <v>0.2999994638069705</v>
      </c>
      <c r="I95" s="121"/>
      <c r="J95" s="122">
        <f>J82/3730000</f>
        <v>0.08409088471849865</v>
      </c>
      <c r="K95" s="121"/>
      <c r="L95" s="121">
        <f>L82/3730000</f>
        <v>0.11010857908847185</v>
      </c>
    </row>
    <row r="96" spans="1:5" s="69" customFormat="1" ht="16.5" customHeight="1">
      <c r="A96" s="113"/>
      <c r="B96" s="110"/>
      <c r="C96" s="110"/>
      <c r="D96" s="116"/>
      <c r="E96" s="110"/>
    </row>
    <row r="97" spans="1:5" s="69" customFormat="1" ht="16.5" customHeight="1">
      <c r="A97" s="113"/>
      <c r="B97" s="110"/>
      <c r="C97" s="110"/>
      <c r="D97" s="116"/>
      <c r="E97" s="110"/>
    </row>
    <row r="98" spans="1:5" s="69" customFormat="1" ht="16.5" customHeight="1">
      <c r="A98" s="113"/>
      <c r="B98" s="110"/>
      <c r="C98" s="110"/>
      <c r="D98" s="116"/>
      <c r="E98" s="110"/>
    </row>
    <row r="99" spans="1:5" s="69" customFormat="1" ht="16.5" customHeight="1">
      <c r="A99" s="113"/>
      <c r="B99" s="110"/>
      <c r="C99" s="110"/>
      <c r="D99" s="116"/>
      <c r="E99" s="110"/>
    </row>
    <row r="100" spans="1:5" s="69" customFormat="1" ht="16.5" customHeight="1">
      <c r="A100" s="113"/>
      <c r="B100" s="110"/>
      <c r="C100" s="110"/>
      <c r="D100" s="116"/>
      <c r="E100" s="110"/>
    </row>
    <row r="101" spans="1:5" s="69" customFormat="1" ht="16.5" customHeight="1">
      <c r="A101" s="113"/>
      <c r="B101" s="110"/>
      <c r="C101" s="110"/>
      <c r="D101" s="116"/>
      <c r="E101" s="110"/>
    </row>
    <row r="102" spans="1:5" s="69" customFormat="1" ht="16.5" customHeight="1">
      <c r="A102" s="113"/>
      <c r="B102" s="110"/>
      <c r="C102" s="110"/>
      <c r="D102" s="116"/>
      <c r="E102" s="110"/>
    </row>
    <row r="103" spans="1:12" ht="16.5" customHeight="1">
      <c r="A103" s="113"/>
      <c r="B103" s="110"/>
      <c r="C103" s="110"/>
      <c r="D103" s="116"/>
      <c r="E103" s="110"/>
      <c r="F103" s="120"/>
      <c r="G103" s="120"/>
      <c r="H103" s="120"/>
      <c r="I103" s="123"/>
      <c r="J103" s="120"/>
      <c r="K103" s="124"/>
      <c r="L103" s="120"/>
    </row>
    <row r="104" spans="1:12" ht="16.5" customHeight="1">
      <c r="A104" s="113"/>
      <c r="B104" s="110"/>
      <c r="C104" s="110"/>
      <c r="D104" s="116"/>
      <c r="E104" s="110"/>
      <c r="F104" s="120"/>
      <c r="G104" s="120"/>
      <c r="H104" s="120"/>
      <c r="I104" s="123"/>
      <c r="J104" s="120"/>
      <c r="K104" s="124"/>
      <c r="L104" s="120"/>
    </row>
    <row r="105" spans="1:12" ht="16.5" customHeight="1">
      <c r="A105" s="113"/>
      <c r="B105" s="110"/>
      <c r="C105" s="110"/>
      <c r="D105" s="116"/>
      <c r="E105" s="110"/>
      <c r="F105" s="120"/>
      <c r="G105" s="120"/>
      <c r="H105" s="120"/>
      <c r="I105" s="123"/>
      <c r="J105" s="120"/>
      <c r="K105" s="124"/>
      <c r="L105" s="120"/>
    </row>
    <row r="106" spans="1:12" s="4" customFormat="1" ht="21.75" customHeight="1">
      <c r="A106" s="54">
        <f>'2-4'!$A$57</f>
        <v>0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</sheetData>
  <sheetProtection selectLockedCells="1" selectUnlockedCells="1"/>
  <mergeCells count="10">
    <mergeCell ref="F6:H6"/>
    <mergeCell ref="J6:L6"/>
    <mergeCell ref="F7:H7"/>
    <mergeCell ref="J7:L7"/>
    <mergeCell ref="A53:L53"/>
    <mergeCell ref="F59:H59"/>
    <mergeCell ref="J59:L59"/>
    <mergeCell ref="F60:H60"/>
    <mergeCell ref="J60:L60"/>
    <mergeCell ref="A106:L106"/>
  </mergeCells>
  <printOptions/>
  <pageMargins left="0.8" right="0.5" top="0.5" bottom="0.6000000000000001" header="0.5118055555555555" footer="0.4"/>
  <pageSetup firstPageNumber="5" useFirstPageNumber="1" horizontalDpi="300" verticalDpi="300" orientation="portrait" paperSize="9" scale="90"/>
  <headerFooter alignWithMargins="0">
    <oddFooter>&amp;R&amp;"Arial,Regular"&amp;10&amp;P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106"/>
  <sheetViews>
    <sheetView zoomScaleSheetLayoutView="92" workbookViewId="0" topLeftCell="A1">
      <selection activeCell="A1" sqref="A1"/>
    </sheetView>
  </sheetViews>
  <sheetFormatPr defaultColWidth="5.00390625" defaultRowHeight="16.5" customHeight="1"/>
  <cols>
    <col min="1" max="2" width="1.37890625" style="66" customWidth="1"/>
    <col min="3" max="3" width="38.50390625" style="66" customWidth="1"/>
    <col min="4" max="4" width="5.75390625" style="67" customWidth="1"/>
    <col min="5" max="5" width="0.6171875" style="66" customWidth="1"/>
    <col min="6" max="6" width="10.75390625" style="68" customWidth="1"/>
    <col min="7" max="7" width="0.6171875" style="66" customWidth="1"/>
    <col min="8" max="8" width="10.75390625" style="68" customWidth="1"/>
    <col min="9" max="9" width="0.6171875" style="67" customWidth="1"/>
    <col min="10" max="10" width="10.75390625" style="68" customWidth="1"/>
    <col min="11" max="11" width="0.6171875" style="66" customWidth="1"/>
    <col min="12" max="12" width="10.75390625" style="68" customWidth="1"/>
    <col min="13" max="16384" width="6.375" style="69" customWidth="1"/>
  </cols>
  <sheetData>
    <row r="1" spans="1:12" ht="16.5" customHeight="1">
      <c r="A1" s="70">
        <f>'5-6 (3m)'!A1</f>
        <v>0</v>
      </c>
      <c r="B1" s="70"/>
      <c r="C1" s="70"/>
      <c r="G1" s="71"/>
      <c r="I1" s="72"/>
      <c r="K1" s="71"/>
      <c r="L1" s="73" t="s">
        <v>6</v>
      </c>
    </row>
    <row r="2" spans="1:11" ht="16.5" customHeight="1">
      <c r="A2" s="70" t="s">
        <v>96</v>
      </c>
      <c r="B2" s="70"/>
      <c r="C2" s="70"/>
      <c r="G2" s="71"/>
      <c r="I2" s="72"/>
      <c r="K2" s="71"/>
    </row>
    <row r="3" spans="1:12" ht="16.5" customHeight="1">
      <c r="A3" s="74" t="s">
        <v>141</v>
      </c>
      <c r="B3" s="75"/>
      <c r="C3" s="75"/>
      <c r="D3" s="76"/>
      <c r="E3" s="77"/>
      <c r="F3" s="78"/>
      <c r="G3" s="79"/>
      <c r="H3" s="78"/>
      <c r="I3" s="80"/>
      <c r="J3" s="78"/>
      <c r="K3" s="79"/>
      <c r="L3" s="78"/>
    </row>
    <row r="4" spans="1:11" ht="16.5" customHeight="1">
      <c r="A4" s="81"/>
      <c r="B4" s="70"/>
      <c r="C4" s="70"/>
      <c r="G4" s="71"/>
      <c r="I4" s="72"/>
      <c r="K4" s="71"/>
    </row>
    <row r="5" spans="1:11" ht="16.5" customHeight="1">
      <c r="A5" s="81"/>
      <c r="B5" s="70"/>
      <c r="C5" s="70"/>
      <c r="G5" s="71"/>
      <c r="I5" s="72"/>
      <c r="K5" s="71"/>
    </row>
    <row r="6" spans="6:12" ht="16.5" customHeight="1">
      <c r="F6" s="11" t="s">
        <v>3</v>
      </c>
      <c r="G6" s="11"/>
      <c r="H6" s="11"/>
      <c r="I6" s="12"/>
      <c r="J6" s="11" t="s">
        <v>4</v>
      </c>
      <c r="K6" s="11"/>
      <c r="L6" s="11"/>
    </row>
    <row r="7" spans="2:12" s="82" customFormat="1" ht="16.5" customHeight="1">
      <c r="B7" s="83"/>
      <c r="C7" s="83"/>
      <c r="D7" s="84"/>
      <c r="E7" s="85"/>
      <c r="F7" s="14" t="s">
        <v>5</v>
      </c>
      <c r="G7" s="14"/>
      <c r="H7" s="14"/>
      <c r="I7" s="15"/>
      <c r="J7" s="14" t="s">
        <v>5</v>
      </c>
      <c r="K7" s="14"/>
      <c r="L7" s="14"/>
    </row>
    <row r="8" spans="1:12" s="82" customFormat="1" ht="16.5" customHeight="1">
      <c r="A8" s="83"/>
      <c r="B8" s="83"/>
      <c r="C8" s="83"/>
      <c r="D8" s="86"/>
      <c r="E8" s="85"/>
      <c r="F8" s="87">
        <v>2021</v>
      </c>
      <c r="G8" s="88"/>
      <c r="H8" s="87">
        <v>2020</v>
      </c>
      <c r="I8" s="89"/>
      <c r="J8" s="87">
        <v>2021</v>
      </c>
      <c r="K8" s="88"/>
      <c r="L8" s="87">
        <v>2020</v>
      </c>
    </row>
    <row r="9" spans="1:12" s="82" customFormat="1" ht="16.5" customHeight="1">
      <c r="A9" s="83"/>
      <c r="B9" s="83"/>
      <c r="C9" s="83"/>
      <c r="D9" s="90" t="s">
        <v>10</v>
      </c>
      <c r="E9" s="85"/>
      <c r="F9" s="91" t="s">
        <v>11</v>
      </c>
      <c r="G9" s="85"/>
      <c r="H9" s="91" t="s">
        <v>11</v>
      </c>
      <c r="I9" s="89"/>
      <c r="J9" s="91" t="s">
        <v>11</v>
      </c>
      <c r="K9" s="85"/>
      <c r="L9" s="91" t="s">
        <v>11</v>
      </c>
    </row>
    <row r="10" spans="1:12" s="82" customFormat="1" ht="16.5" customHeight="1">
      <c r="A10" s="83"/>
      <c r="B10" s="83"/>
      <c r="C10" s="83"/>
      <c r="D10" s="89"/>
      <c r="E10" s="85"/>
      <c r="F10" s="92"/>
      <c r="G10" s="85"/>
      <c r="H10" s="93"/>
      <c r="I10" s="89"/>
      <c r="J10" s="92"/>
      <c r="K10" s="85"/>
      <c r="L10" s="93"/>
    </row>
    <row r="11" spans="1:12" ht="16.5" customHeight="1">
      <c r="A11" s="66" t="s">
        <v>99</v>
      </c>
      <c r="F11" s="94">
        <v>9564059</v>
      </c>
      <c r="G11" s="95"/>
      <c r="H11" s="96">
        <v>7749478</v>
      </c>
      <c r="I11" s="97"/>
      <c r="J11" s="98">
        <v>4387708</v>
      </c>
      <c r="K11" s="97"/>
      <c r="L11" s="99">
        <v>4088756</v>
      </c>
    </row>
    <row r="12" spans="1:12" ht="16.5" customHeight="1">
      <c r="A12" s="66" t="s">
        <v>100</v>
      </c>
      <c r="F12" s="94">
        <v>5101763</v>
      </c>
      <c r="G12" s="95"/>
      <c r="H12" s="96">
        <v>4884173</v>
      </c>
      <c r="I12" s="97"/>
      <c r="J12" s="98">
        <v>0</v>
      </c>
      <c r="K12" s="99"/>
      <c r="L12" s="125">
        <v>0</v>
      </c>
    </row>
    <row r="13" spans="1:12" ht="16.5" customHeight="1">
      <c r="A13" s="66" t="s">
        <v>101</v>
      </c>
      <c r="D13" s="101">
        <v>12.2</v>
      </c>
      <c r="F13" s="94">
        <v>0</v>
      </c>
      <c r="G13" s="95"/>
      <c r="H13" s="96">
        <v>0</v>
      </c>
      <c r="I13" s="97"/>
      <c r="J13" s="98">
        <v>2705602</v>
      </c>
      <c r="K13" s="97"/>
      <c r="L13" s="96">
        <v>3502597</v>
      </c>
    </row>
    <row r="14" spans="1:12" ht="16.5" customHeight="1">
      <c r="A14" s="66" t="s">
        <v>102</v>
      </c>
      <c r="F14" s="102">
        <v>154131</v>
      </c>
      <c r="G14" s="95"/>
      <c r="H14" s="78">
        <v>104359</v>
      </c>
      <c r="I14" s="97"/>
      <c r="J14" s="102">
        <v>341389</v>
      </c>
      <c r="K14" s="97"/>
      <c r="L14" s="78">
        <v>394655</v>
      </c>
    </row>
    <row r="15" spans="6:11" ht="16.5" customHeight="1">
      <c r="F15" s="94"/>
      <c r="G15" s="95"/>
      <c r="I15" s="95"/>
      <c r="J15" s="94"/>
      <c r="K15" s="95"/>
    </row>
    <row r="16" spans="1:12" ht="16.5" customHeight="1">
      <c r="A16" s="70" t="s">
        <v>103</v>
      </c>
      <c r="F16" s="102">
        <f>SUM(F11:F14)</f>
        <v>14819953</v>
      </c>
      <c r="G16" s="95"/>
      <c r="H16" s="78">
        <f>SUM(H11:H14)</f>
        <v>12738010</v>
      </c>
      <c r="I16" s="95"/>
      <c r="J16" s="102">
        <f>SUM(J11:J14)</f>
        <v>7434699</v>
      </c>
      <c r="K16" s="95"/>
      <c r="L16" s="78">
        <f>SUM(L11:L14)</f>
        <v>7986008</v>
      </c>
    </row>
    <row r="17" spans="6:11" ht="16.5" customHeight="1">
      <c r="F17" s="94"/>
      <c r="G17" s="95"/>
      <c r="I17" s="95"/>
      <c r="J17" s="94"/>
      <c r="K17" s="95"/>
    </row>
    <row r="18" spans="1:12" ht="16.5" customHeight="1">
      <c r="A18" s="66" t="s">
        <v>104</v>
      </c>
      <c r="D18" s="101"/>
      <c r="F18" s="94">
        <v>-8559804</v>
      </c>
      <c r="G18" s="71"/>
      <c r="H18" s="96">
        <v>-6956337</v>
      </c>
      <c r="I18" s="103"/>
      <c r="J18" s="98">
        <v>-4077503</v>
      </c>
      <c r="K18" s="103"/>
      <c r="L18" s="96">
        <v>-3794583</v>
      </c>
    </row>
    <row r="19" spans="1:12" ht="16.5" customHeight="1">
      <c r="A19" s="66" t="s">
        <v>105</v>
      </c>
      <c r="E19" s="95"/>
      <c r="F19" s="94">
        <v>-53241</v>
      </c>
      <c r="G19" s="95"/>
      <c r="H19" s="96">
        <v>-61704</v>
      </c>
      <c r="I19" s="97"/>
      <c r="J19" s="98">
        <v>-36955</v>
      </c>
      <c r="K19" s="97"/>
      <c r="L19" s="96">
        <v>-45761</v>
      </c>
    </row>
    <row r="20" spans="1:12" ht="16.5" customHeight="1">
      <c r="A20" s="66" t="s">
        <v>106</v>
      </c>
      <c r="E20" s="95"/>
      <c r="F20" s="94">
        <v>-990559</v>
      </c>
      <c r="G20" s="95"/>
      <c r="H20" s="96">
        <v>-886689</v>
      </c>
      <c r="I20" s="97"/>
      <c r="J20" s="98">
        <v>-407342</v>
      </c>
      <c r="K20" s="97"/>
      <c r="L20" s="96">
        <v>-477446</v>
      </c>
    </row>
    <row r="21" spans="1:12" ht="16.5" customHeight="1">
      <c r="A21" s="66" t="s">
        <v>107</v>
      </c>
      <c r="E21" s="95"/>
      <c r="F21" s="94">
        <v>11945</v>
      </c>
      <c r="G21" s="95"/>
      <c r="H21" s="96">
        <v>62140</v>
      </c>
      <c r="I21" s="97"/>
      <c r="J21" s="98">
        <v>0</v>
      </c>
      <c r="K21" s="97"/>
      <c r="L21" s="96">
        <v>0</v>
      </c>
    </row>
    <row r="22" spans="1:12" ht="16.5" customHeight="1">
      <c r="A22" s="66" t="s">
        <v>108</v>
      </c>
      <c r="E22" s="95"/>
      <c r="F22" s="94">
        <v>73037</v>
      </c>
      <c r="G22" s="95"/>
      <c r="H22" s="96">
        <v>19372</v>
      </c>
      <c r="I22" s="97"/>
      <c r="J22" s="98">
        <v>73474</v>
      </c>
      <c r="K22" s="97"/>
      <c r="L22" s="96">
        <v>27851</v>
      </c>
    </row>
    <row r="23" spans="1:12" ht="16.5" customHeight="1">
      <c r="A23" s="66" t="s">
        <v>109</v>
      </c>
      <c r="E23" s="95"/>
      <c r="F23" s="102">
        <v>-1092509</v>
      </c>
      <c r="G23" s="95"/>
      <c r="H23" s="78">
        <v>-1261806</v>
      </c>
      <c r="I23" s="97"/>
      <c r="J23" s="102">
        <v>-602463</v>
      </c>
      <c r="K23" s="97"/>
      <c r="L23" s="78">
        <v>-632758</v>
      </c>
    </row>
    <row r="24" spans="6:11" ht="16.5" customHeight="1">
      <c r="F24" s="94"/>
      <c r="G24" s="95"/>
      <c r="I24" s="95"/>
      <c r="J24" s="94"/>
      <c r="K24" s="95"/>
    </row>
    <row r="25" spans="1:12" ht="16.5" customHeight="1">
      <c r="A25" s="70" t="s">
        <v>110</v>
      </c>
      <c r="E25" s="95"/>
      <c r="F25" s="102">
        <f>SUM(F18:F24)</f>
        <v>-10611131</v>
      </c>
      <c r="G25" s="95"/>
      <c r="H25" s="78">
        <f>SUM(H18:H24)</f>
        <v>-9085024</v>
      </c>
      <c r="I25" s="68"/>
      <c r="J25" s="102">
        <f>SUM(J18:J24)</f>
        <v>-5050789</v>
      </c>
      <c r="K25" s="68"/>
      <c r="L25" s="78">
        <f>SUM(L18:L24)</f>
        <v>-4922697</v>
      </c>
    </row>
    <row r="26" spans="1:11" ht="16.5" customHeight="1">
      <c r="A26" s="70"/>
      <c r="E26" s="95"/>
      <c r="F26" s="94"/>
      <c r="G26" s="95"/>
      <c r="I26" s="68"/>
      <c r="J26" s="94"/>
      <c r="K26" s="68"/>
    </row>
    <row r="27" spans="1:11" ht="16.5" customHeight="1">
      <c r="A27" s="66" t="s">
        <v>142</v>
      </c>
      <c r="F27" s="94"/>
      <c r="G27" s="95"/>
      <c r="I27" s="95"/>
      <c r="J27" s="94"/>
      <c r="K27" s="95"/>
    </row>
    <row r="28" spans="2:12" ht="16.5" customHeight="1">
      <c r="B28" s="66" t="s">
        <v>143</v>
      </c>
      <c r="D28" s="101">
        <v>12.1</v>
      </c>
      <c r="F28" s="102">
        <v>-26918</v>
      </c>
      <c r="G28" s="95"/>
      <c r="H28" s="78">
        <v>-18852</v>
      </c>
      <c r="I28" s="97"/>
      <c r="J28" s="102">
        <v>0</v>
      </c>
      <c r="K28" s="97"/>
      <c r="L28" s="78">
        <v>0</v>
      </c>
    </row>
    <row r="29" spans="6:11" ht="16.5" customHeight="1">
      <c r="F29" s="94"/>
      <c r="G29" s="71"/>
      <c r="I29" s="68"/>
      <c r="J29" s="94"/>
      <c r="K29" s="68"/>
    </row>
    <row r="30" spans="1:12" ht="16.5" customHeight="1">
      <c r="A30" s="70" t="s">
        <v>113</v>
      </c>
      <c r="F30" s="94">
        <f>SUM(F16,F25,F28)</f>
        <v>4181904</v>
      </c>
      <c r="G30" s="68"/>
      <c r="H30" s="68">
        <f>SUM(H16,H25,H28)</f>
        <v>3634134</v>
      </c>
      <c r="I30" s="68"/>
      <c r="J30" s="94">
        <f>SUM(J16,J25,J28)</f>
        <v>2383910</v>
      </c>
      <c r="K30" s="68"/>
      <c r="L30" s="68">
        <f>SUM(L16,L25,L28)</f>
        <v>3063311</v>
      </c>
    </row>
    <row r="31" spans="1:12" ht="16.5" customHeight="1">
      <c r="A31" s="66" t="s">
        <v>114</v>
      </c>
      <c r="D31" s="67">
        <v>20</v>
      </c>
      <c r="F31" s="102">
        <v>-58892</v>
      </c>
      <c r="G31" s="95"/>
      <c r="H31" s="78">
        <v>-12047</v>
      </c>
      <c r="I31" s="97"/>
      <c r="J31" s="102">
        <v>-6710</v>
      </c>
      <c r="K31" s="97"/>
      <c r="L31" s="78">
        <v>0</v>
      </c>
    </row>
    <row r="32" spans="6:11" ht="16.5" customHeight="1">
      <c r="F32" s="94"/>
      <c r="G32" s="95"/>
      <c r="I32" s="95"/>
      <c r="J32" s="94"/>
      <c r="K32" s="95"/>
    </row>
    <row r="33" spans="1:12" ht="16.5" customHeight="1">
      <c r="A33" s="70" t="s">
        <v>115</v>
      </c>
      <c r="F33" s="102">
        <f>SUM(F30:F31)</f>
        <v>4123012</v>
      </c>
      <c r="G33" s="68"/>
      <c r="H33" s="78">
        <f>SUM(H30:H31)</f>
        <v>3622087</v>
      </c>
      <c r="I33" s="68"/>
      <c r="J33" s="102">
        <f>SUM(J30:J31)</f>
        <v>2377200</v>
      </c>
      <c r="K33" s="68"/>
      <c r="L33" s="78">
        <f>SUM(L30:L31)</f>
        <v>3063311</v>
      </c>
    </row>
    <row r="34" spans="6:11" ht="16.5" customHeight="1">
      <c r="F34" s="94"/>
      <c r="G34" s="68"/>
      <c r="I34" s="68"/>
      <c r="J34" s="94"/>
      <c r="K34" s="68"/>
    </row>
    <row r="35" spans="1:11" ht="16.5" customHeight="1">
      <c r="A35" s="70" t="s">
        <v>116</v>
      </c>
      <c r="F35" s="94"/>
      <c r="G35" s="68"/>
      <c r="I35" s="68"/>
      <c r="J35" s="94"/>
      <c r="K35" s="68"/>
    </row>
    <row r="36" spans="1:11" ht="16.5" customHeight="1">
      <c r="A36" s="69"/>
      <c r="F36" s="94"/>
      <c r="G36" s="68"/>
      <c r="I36" s="68"/>
      <c r="J36" s="94"/>
      <c r="K36" s="68"/>
    </row>
    <row r="37" spans="1:11" ht="16.5" customHeight="1">
      <c r="A37" s="69" t="s">
        <v>117</v>
      </c>
      <c r="F37" s="94"/>
      <c r="G37" s="68"/>
      <c r="I37" s="68"/>
      <c r="J37" s="94"/>
      <c r="K37" s="68"/>
    </row>
    <row r="38" spans="1:11" ht="16.5" customHeight="1">
      <c r="A38" s="69"/>
      <c r="B38" s="66" t="s">
        <v>118</v>
      </c>
      <c r="F38" s="94"/>
      <c r="G38" s="68"/>
      <c r="I38" s="68"/>
      <c r="J38" s="94"/>
      <c r="K38" s="68"/>
    </row>
    <row r="39" spans="1:11" ht="16.5" customHeight="1">
      <c r="A39" s="69"/>
      <c r="B39" s="66" t="s">
        <v>119</v>
      </c>
      <c r="F39" s="94"/>
      <c r="G39" s="68"/>
      <c r="I39" s="68"/>
      <c r="J39" s="94"/>
      <c r="K39" s="68"/>
    </row>
    <row r="40" spans="1:11" ht="16.5" customHeight="1">
      <c r="A40" s="69"/>
      <c r="C40" s="66" t="s">
        <v>120</v>
      </c>
      <c r="F40" s="94"/>
      <c r="G40" s="68"/>
      <c r="I40" s="68"/>
      <c r="J40" s="94"/>
      <c r="K40" s="68"/>
    </row>
    <row r="41" spans="3:12" s="69" customFormat="1" ht="16.5" customHeight="1">
      <c r="C41" s="69" t="s">
        <v>121</v>
      </c>
      <c r="D41" s="67">
        <v>10</v>
      </c>
      <c r="E41" s="66"/>
      <c r="F41" s="94">
        <v>-402508</v>
      </c>
      <c r="G41" s="68"/>
      <c r="H41" s="96">
        <v>733045</v>
      </c>
      <c r="I41" s="96"/>
      <c r="J41" s="98">
        <v>-403536</v>
      </c>
      <c r="K41" s="96"/>
      <c r="L41" s="96">
        <v>718117</v>
      </c>
    </row>
    <row r="42" spans="1:12" ht="16.5" customHeight="1">
      <c r="A42" s="69"/>
      <c r="B42" s="66" t="s">
        <v>122</v>
      </c>
      <c r="F42" s="94"/>
      <c r="G42" s="68"/>
      <c r="H42" s="96"/>
      <c r="I42" s="96"/>
      <c r="J42" s="98"/>
      <c r="K42" s="96"/>
      <c r="L42" s="96"/>
    </row>
    <row r="43" spans="1:12" ht="16.5" customHeight="1">
      <c r="A43" s="69"/>
      <c r="C43" s="66" t="s">
        <v>123</v>
      </c>
      <c r="F43" s="102">
        <v>80502</v>
      </c>
      <c r="G43" s="68"/>
      <c r="H43" s="78">
        <v>-146609</v>
      </c>
      <c r="I43" s="96"/>
      <c r="J43" s="102">
        <v>80707</v>
      </c>
      <c r="K43" s="96"/>
      <c r="L43" s="78">
        <v>-143623</v>
      </c>
    </row>
    <row r="44" spans="1:11" ht="16.5" customHeight="1">
      <c r="A44" s="69"/>
      <c r="F44" s="94"/>
      <c r="G44" s="68"/>
      <c r="I44" s="68"/>
      <c r="J44" s="94"/>
      <c r="K44" s="68"/>
    </row>
    <row r="45" spans="1:11" ht="16.5" customHeight="1">
      <c r="A45" s="104" t="s">
        <v>124</v>
      </c>
      <c r="B45" s="70"/>
      <c r="F45" s="94"/>
      <c r="G45" s="68"/>
      <c r="I45" s="68"/>
      <c r="J45" s="94"/>
      <c r="K45" s="68"/>
    </row>
    <row r="46" spans="1:12" ht="16.5" customHeight="1">
      <c r="A46" s="104"/>
      <c r="B46" s="104" t="s">
        <v>125</v>
      </c>
      <c r="F46" s="102">
        <f>SUM(F39:F43)</f>
        <v>-322006</v>
      </c>
      <c r="G46" s="68"/>
      <c r="H46" s="78">
        <f>SUM(H39:H43)</f>
        <v>586436</v>
      </c>
      <c r="I46" s="68"/>
      <c r="J46" s="102">
        <f>SUM(J39:J43)</f>
        <v>-322829</v>
      </c>
      <c r="K46" s="68"/>
      <c r="L46" s="78">
        <f>SUM(L39:L43)</f>
        <v>574494</v>
      </c>
    </row>
    <row r="47" spans="1:11" ht="16.5" customHeight="1">
      <c r="A47" s="69"/>
      <c r="G47" s="68"/>
      <c r="I47" s="68"/>
      <c r="K47" s="68"/>
    </row>
    <row r="48" spans="1:11" ht="16.5" customHeight="1">
      <c r="A48" s="69"/>
      <c r="G48" s="68"/>
      <c r="I48" s="68"/>
      <c r="K48" s="68"/>
    </row>
    <row r="49" spans="1:11" ht="16.5" customHeight="1">
      <c r="A49" s="69"/>
      <c r="G49" s="68"/>
      <c r="I49" s="68"/>
      <c r="K49" s="68"/>
    </row>
    <row r="50" spans="1:11" ht="16.5" customHeight="1">
      <c r="A50" s="69"/>
      <c r="G50" s="68"/>
      <c r="I50" s="68"/>
      <c r="K50" s="68"/>
    </row>
    <row r="51" spans="1:11" ht="16.5" customHeight="1">
      <c r="A51" s="69"/>
      <c r="G51" s="68"/>
      <c r="I51" s="68"/>
      <c r="K51" s="68"/>
    </row>
    <row r="52" spans="1:11" ht="16.5" customHeight="1">
      <c r="A52" s="69"/>
      <c r="G52" s="68"/>
      <c r="I52" s="68"/>
      <c r="K52" s="68"/>
    </row>
    <row r="53" spans="1:12" s="4" customFormat="1" ht="21.75" customHeight="1">
      <c r="A53" s="54">
        <f>'2-4'!$A$57</f>
        <v>0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</row>
    <row r="54" spans="1:12" ht="16.5" customHeight="1">
      <c r="A54" s="70">
        <f>A1</f>
        <v>0</v>
      </c>
      <c r="B54" s="70"/>
      <c r="C54" s="70"/>
      <c r="G54" s="71"/>
      <c r="I54" s="72"/>
      <c r="K54" s="71"/>
      <c r="L54" s="73" t="s">
        <v>6</v>
      </c>
    </row>
    <row r="55" spans="1:11" ht="16.5" customHeight="1">
      <c r="A55" s="70" t="s">
        <v>96</v>
      </c>
      <c r="B55" s="70"/>
      <c r="C55" s="70"/>
      <c r="G55" s="71"/>
      <c r="I55" s="72"/>
      <c r="K55" s="71"/>
    </row>
    <row r="56" spans="1:12" ht="16.5" customHeight="1">
      <c r="A56" s="74">
        <f>+A3</f>
        <v>0</v>
      </c>
      <c r="B56" s="75"/>
      <c r="C56" s="75"/>
      <c r="D56" s="76"/>
      <c r="E56" s="77"/>
      <c r="F56" s="78"/>
      <c r="G56" s="79"/>
      <c r="H56" s="78"/>
      <c r="I56" s="80"/>
      <c r="J56" s="78"/>
      <c r="K56" s="79"/>
      <c r="L56" s="78"/>
    </row>
    <row r="57" spans="1:11" ht="16.5" customHeight="1">
      <c r="A57" s="81"/>
      <c r="B57" s="70"/>
      <c r="C57" s="70"/>
      <c r="G57" s="71"/>
      <c r="I57" s="72"/>
      <c r="K57" s="71"/>
    </row>
    <row r="58" spans="1:11" ht="16.5" customHeight="1">
      <c r="A58" s="81"/>
      <c r="B58" s="70"/>
      <c r="C58" s="70"/>
      <c r="G58" s="71"/>
      <c r="I58" s="72"/>
      <c r="K58" s="71"/>
    </row>
    <row r="59" spans="6:12" ht="16.5" customHeight="1">
      <c r="F59" s="11" t="s">
        <v>3</v>
      </c>
      <c r="G59" s="11"/>
      <c r="H59" s="11"/>
      <c r="I59" s="12"/>
      <c r="J59" s="11" t="s">
        <v>4</v>
      </c>
      <c r="K59" s="11"/>
      <c r="L59" s="11"/>
    </row>
    <row r="60" spans="2:12" s="82" customFormat="1" ht="16.5" customHeight="1">
      <c r="B60" s="83"/>
      <c r="C60" s="83"/>
      <c r="D60" s="84"/>
      <c r="E60" s="85"/>
      <c r="F60" s="14" t="s">
        <v>5</v>
      </c>
      <c r="G60" s="14"/>
      <c r="H60" s="14"/>
      <c r="I60" s="15"/>
      <c r="J60" s="14" t="s">
        <v>5</v>
      </c>
      <c r="K60" s="14"/>
      <c r="L60" s="14"/>
    </row>
    <row r="61" spans="1:12" s="82" customFormat="1" ht="16.5" customHeight="1">
      <c r="A61" s="83"/>
      <c r="B61" s="83"/>
      <c r="C61" s="83"/>
      <c r="D61" s="86"/>
      <c r="E61" s="85"/>
      <c r="F61" s="87">
        <v>2021</v>
      </c>
      <c r="G61" s="88"/>
      <c r="H61" s="87">
        <v>2020</v>
      </c>
      <c r="I61" s="89"/>
      <c r="J61" s="87">
        <v>2021</v>
      </c>
      <c r="K61" s="88"/>
      <c r="L61" s="87">
        <v>2020</v>
      </c>
    </row>
    <row r="62" spans="1:12" s="82" customFormat="1" ht="16.5" customHeight="1">
      <c r="A62" s="83"/>
      <c r="B62" s="83"/>
      <c r="C62" s="83"/>
      <c r="D62" s="90" t="s">
        <v>98</v>
      </c>
      <c r="E62" s="85"/>
      <c r="F62" s="91" t="s">
        <v>11</v>
      </c>
      <c r="G62" s="85"/>
      <c r="H62" s="91" t="s">
        <v>11</v>
      </c>
      <c r="I62" s="89"/>
      <c r="J62" s="91" t="s">
        <v>11</v>
      </c>
      <c r="K62" s="85"/>
      <c r="L62" s="91" t="s">
        <v>11</v>
      </c>
    </row>
    <row r="63" spans="1:12" s="82" customFormat="1" ht="16.5" customHeight="1">
      <c r="A63" s="83"/>
      <c r="B63" s="83"/>
      <c r="C63" s="83"/>
      <c r="D63" s="86"/>
      <c r="E63" s="85"/>
      <c r="F63" s="92"/>
      <c r="G63" s="85"/>
      <c r="H63" s="93"/>
      <c r="I63" s="89"/>
      <c r="J63" s="92"/>
      <c r="K63" s="85"/>
      <c r="L63" s="93"/>
    </row>
    <row r="64" spans="1:11" ht="16.5" customHeight="1">
      <c r="A64" s="69" t="s">
        <v>126</v>
      </c>
      <c r="F64" s="94"/>
      <c r="G64" s="68"/>
      <c r="I64" s="68"/>
      <c r="J64" s="94"/>
      <c r="K64" s="68"/>
    </row>
    <row r="65" spans="1:11" ht="16.5" customHeight="1">
      <c r="A65" s="69"/>
      <c r="B65" s="66" t="s">
        <v>118</v>
      </c>
      <c r="F65" s="94"/>
      <c r="G65" s="68"/>
      <c r="I65" s="68"/>
      <c r="J65" s="94"/>
      <c r="K65" s="68"/>
    </row>
    <row r="66" spans="1:11" ht="16.5" customHeight="1">
      <c r="A66" s="69"/>
      <c r="B66" s="66" t="s">
        <v>144</v>
      </c>
      <c r="F66" s="94"/>
      <c r="G66" s="68"/>
      <c r="I66" s="68"/>
      <c r="J66" s="94"/>
      <c r="K66" s="68"/>
    </row>
    <row r="67" spans="1:11" ht="16.5" customHeight="1">
      <c r="A67" s="69"/>
      <c r="C67" s="66" t="s">
        <v>145</v>
      </c>
      <c r="F67" s="94"/>
      <c r="G67" s="68"/>
      <c r="I67" s="68"/>
      <c r="J67" s="94"/>
      <c r="K67" s="68"/>
    </row>
    <row r="68" spans="1:12" ht="16.5" customHeight="1">
      <c r="A68" s="69"/>
      <c r="C68" s="66" t="s">
        <v>129</v>
      </c>
      <c r="D68" s="101">
        <v>12.1</v>
      </c>
      <c r="F68" s="94">
        <v>1714</v>
      </c>
      <c r="G68" s="68"/>
      <c r="H68" s="96">
        <v>-2320</v>
      </c>
      <c r="I68" s="96"/>
      <c r="J68" s="98">
        <v>0</v>
      </c>
      <c r="K68" s="96"/>
      <c r="L68" s="96">
        <v>0</v>
      </c>
    </row>
    <row r="69" spans="1:12" ht="16.5" customHeight="1">
      <c r="A69" s="69"/>
      <c r="B69" s="66" t="s">
        <v>130</v>
      </c>
      <c r="F69" s="94">
        <v>262754</v>
      </c>
      <c r="G69" s="68"/>
      <c r="H69" s="96">
        <v>231935</v>
      </c>
      <c r="I69" s="96"/>
      <c r="J69" s="98">
        <v>0</v>
      </c>
      <c r="K69" s="96"/>
      <c r="L69" s="96">
        <v>0</v>
      </c>
    </row>
    <row r="70" spans="1:12" ht="16.5" customHeight="1">
      <c r="A70" s="69"/>
      <c r="B70" s="66" t="s">
        <v>131</v>
      </c>
      <c r="F70" s="94"/>
      <c r="G70" s="68"/>
      <c r="H70" s="96"/>
      <c r="I70" s="96"/>
      <c r="J70" s="98"/>
      <c r="K70" s="96"/>
      <c r="L70" s="96"/>
    </row>
    <row r="71" spans="1:12" ht="16.5" customHeight="1">
      <c r="A71" s="69"/>
      <c r="C71" s="66" t="s">
        <v>123</v>
      </c>
      <c r="F71" s="102">
        <v>0</v>
      </c>
      <c r="G71" s="68"/>
      <c r="H71" s="78">
        <v>0</v>
      </c>
      <c r="I71" s="96"/>
      <c r="J71" s="102">
        <v>0</v>
      </c>
      <c r="K71" s="96"/>
      <c r="L71" s="78">
        <v>0</v>
      </c>
    </row>
    <row r="72" spans="1:11" ht="16.5" customHeight="1">
      <c r="A72" s="69"/>
      <c r="F72" s="94"/>
      <c r="G72" s="68"/>
      <c r="I72" s="68"/>
      <c r="J72" s="94"/>
      <c r="K72" s="68"/>
    </row>
    <row r="73" spans="1:11" ht="16.5" customHeight="1">
      <c r="A73" s="104" t="s">
        <v>132</v>
      </c>
      <c r="B73" s="70"/>
      <c r="F73" s="94"/>
      <c r="G73" s="68"/>
      <c r="I73" s="68"/>
      <c r="J73" s="94"/>
      <c r="K73" s="68"/>
    </row>
    <row r="74" spans="1:12" ht="16.5" customHeight="1">
      <c r="A74" s="104"/>
      <c r="B74" s="104" t="s">
        <v>125</v>
      </c>
      <c r="F74" s="102">
        <f>SUM(F67:F71)</f>
        <v>264468</v>
      </c>
      <c r="G74" s="68"/>
      <c r="H74" s="78">
        <f>SUM(H67:H71)</f>
        <v>229615</v>
      </c>
      <c r="I74" s="68"/>
      <c r="J74" s="102">
        <f>SUM(J67:J71)</f>
        <v>0</v>
      </c>
      <c r="K74" s="68"/>
      <c r="L74" s="78">
        <f>SUM(L67:L71)</f>
        <v>0</v>
      </c>
    </row>
    <row r="75" spans="1:11" ht="16.5" customHeight="1">
      <c r="A75" s="69"/>
      <c r="F75" s="94"/>
      <c r="G75" s="68"/>
      <c r="I75" s="68"/>
      <c r="J75" s="94"/>
      <c r="K75" s="68"/>
    </row>
    <row r="76" spans="1:11" ht="16.5" customHeight="1">
      <c r="A76" s="104" t="s">
        <v>133</v>
      </c>
      <c r="F76" s="94"/>
      <c r="G76" s="68"/>
      <c r="I76" s="68"/>
      <c r="J76" s="94"/>
      <c r="K76" s="68"/>
    </row>
    <row r="77" spans="1:12" ht="16.5" customHeight="1">
      <c r="A77" s="69"/>
      <c r="B77" s="70" t="s">
        <v>134</v>
      </c>
      <c r="F77" s="102">
        <f>SUM(F74,F46)</f>
        <v>-57538</v>
      </c>
      <c r="G77" s="68"/>
      <c r="H77" s="78">
        <f>SUM(H74,H46)</f>
        <v>816051</v>
      </c>
      <c r="I77" s="68"/>
      <c r="J77" s="102">
        <f>SUM(J74,J46)</f>
        <v>-322829</v>
      </c>
      <c r="K77" s="68"/>
      <c r="L77" s="78">
        <f>SUM(L74,L46)</f>
        <v>574494</v>
      </c>
    </row>
    <row r="78" spans="1:11" ht="16.5" customHeight="1">
      <c r="A78" s="69"/>
      <c r="B78" s="70"/>
      <c r="F78" s="94"/>
      <c r="G78" s="68"/>
      <c r="I78" s="68"/>
      <c r="J78" s="94"/>
      <c r="K78" s="68"/>
    </row>
    <row r="79" spans="1:12" ht="16.5" customHeight="1">
      <c r="A79" s="104" t="s">
        <v>135</v>
      </c>
      <c r="B79" s="70"/>
      <c r="F79" s="114">
        <f>SUM(F77,F33)</f>
        <v>4065474</v>
      </c>
      <c r="G79" s="68"/>
      <c r="H79" s="115">
        <f>SUM(H77,H33)</f>
        <v>4438138</v>
      </c>
      <c r="I79" s="68"/>
      <c r="J79" s="114">
        <f>SUM(J77,J33)</f>
        <v>2054371</v>
      </c>
      <c r="K79" s="68"/>
      <c r="L79" s="115">
        <f>SUM(L77,L33)</f>
        <v>3637805</v>
      </c>
    </row>
    <row r="80" spans="1:11" ht="16.5" customHeight="1">
      <c r="A80" s="104"/>
      <c r="B80" s="70"/>
      <c r="F80" s="94"/>
      <c r="G80" s="68"/>
      <c r="I80" s="68"/>
      <c r="J80" s="94"/>
      <c r="K80" s="68"/>
    </row>
    <row r="81" spans="1:11" ht="16.5" customHeight="1">
      <c r="A81" s="70" t="s">
        <v>136</v>
      </c>
      <c r="F81" s="94"/>
      <c r="G81" s="71"/>
      <c r="I81" s="72"/>
      <c r="J81" s="94"/>
      <c r="K81" s="71"/>
    </row>
    <row r="82" spans="1:12" ht="16.5" customHeight="1">
      <c r="A82" s="69"/>
      <c r="B82" s="66" t="s">
        <v>137</v>
      </c>
      <c r="F82" s="94">
        <f>F85-F83</f>
        <v>4218760</v>
      </c>
      <c r="G82" s="108"/>
      <c r="H82" s="68">
        <v>3720479</v>
      </c>
      <c r="I82" s="108"/>
      <c r="J82" s="94">
        <f>J85-J83</f>
        <v>2377200</v>
      </c>
      <c r="K82" s="108"/>
      <c r="L82" s="68">
        <v>3063311</v>
      </c>
    </row>
    <row r="83" spans="1:12" ht="16.5" customHeight="1">
      <c r="A83" s="69"/>
      <c r="B83" s="110" t="s">
        <v>93</v>
      </c>
      <c r="F83" s="102">
        <v>-95748</v>
      </c>
      <c r="G83" s="108"/>
      <c r="H83" s="78">
        <v>-98392</v>
      </c>
      <c r="I83" s="108"/>
      <c r="J83" s="102">
        <v>0</v>
      </c>
      <c r="K83" s="108"/>
      <c r="L83" s="78">
        <v>0</v>
      </c>
    </row>
    <row r="84" spans="1:12" ht="16.5" customHeight="1">
      <c r="A84" s="110"/>
      <c r="F84" s="111"/>
      <c r="G84" s="108"/>
      <c r="H84" s="108"/>
      <c r="I84" s="108"/>
      <c r="J84" s="111"/>
      <c r="K84" s="108"/>
      <c r="L84" s="108"/>
    </row>
    <row r="85" spans="1:12" ht="16.5" customHeight="1">
      <c r="A85" s="110"/>
      <c r="C85" s="106"/>
      <c r="D85" s="106"/>
      <c r="E85" s="106"/>
      <c r="F85" s="105">
        <f>F33</f>
        <v>4123012</v>
      </c>
      <c r="G85" s="106"/>
      <c r="H85" s="107">
        <f>H33</f>
        <v>3622087</v>
      </c>
      <c r="I85" s="106"/>
      <c r="J85" s="105">
        <f>J33</f>
        <v>2377200</v>
      </c>
      <c r="K85" s="106"/>
      <c r="L85" s="107">
        <f>L33</f>
        <v>3063311</v>
      </c>
    </row>
    <row r="86" spans="1:12" ht="16.5" customHeight="1">
      <c r="A86" s="110"/>
      <c r="C86" s="106"/>
      <c r="D86" s="106"/>
      <c r="E86" s="106"/>
      <c r="F86" s="112"/>
      <c r="G86" s="106"/>
      <c r="H86" s="106"/>
      <c r="I86" s="106"/>
      <c r="J86" s="112"/>
      <c r="K86" s="106"/>
      <c r="L86" s="106"/>
    </row>
    <row r="87" spans="1:12" ht="16.5" customHeight="1">
      <c r="A87" s="113" t="s">
        <v>138</v>
      </c>
      <c r="F87" s="111"/>
      <c r="G87" s="108"/>
      <c r="H87" s="108"/>
      <c r="I87" s="108"/>
      <c r="J87" s="111"/>
      <c r="K87" s="108"/>
      <c r="L87" s="108"/>
    </row>
    <row r="88" spans="1:12" ht="16.5" customHeight="1">
      <c r="A88" s="69"/>
      <c r="B88" s="66" t="s">
        <v>137</v>
      </c>
      <c r="F88" s="94">
        <f>F91-F89</f>
        <v>4115426</v>
      </c>
      <c r="G88" s="108"/>
      <c r="H88" s="68">
        <v>4473474</v>
      </c>
      <c r="I88" s="108"/>
      <c r="J88" s="94">
        <f>J91-J89</f>
        <v>2054371</v>
      </c>
      <c r="K88" s="108"/>
      <c r="L88" s="68">
        <v>3637805</v>
      </c>
    </row>
    <row r="89" spans="1:12" ht="16.5" customHeight="1">
      <c r="A89" s="69"/>
      <c r="B89" s="110" t="s">
        <v>93</v>
      </c>
      <c r="F89" s="102">
        <v>-49952</v>
      </c>
      <c r="G89" s="108"/>
      <c r="H89" s="78">
        <v>-35336</v>
      </c>
      <c r="I89" s="108"/>
      <c r="J89" s="102">
        <v>0</v>
      </c>
      <c r="K89" s="108"/>
      <c r="L89" s="78">
        <v>0</v>
      </c>
    </row>
    <row r="90" spans="1:12" ht="16.5" customHeight="1">
      <c r="A90" s="110"/>
      <c r="F90" s="111"/>
      <c r="G90" s="108"/>
      <c r="H90" s="108"/>
      <c r="I90" s="108"/>
      <c r="J90" s="111"/>
      <c r="K90" s="108"/>
      <c r="L90" s="108"/>
    </row>
    <row r="91" spans="1:12" ht="16.5" customHeight="1">
      <c r="A91" s="110"/>
      <c r="F91" s="114">
        <f>F79</f>
        <v>4065474</v>
      </c>
      <c r="G91" s="108"/>
      <c r="H91" s="115">
        <f>H79</f>
        <v>4438138</v>
      </c>
      <c r="I91" s="108"/>
      <c r="J91" s="114">
        <f>J79</f>
        <v>2054371</v>
      </c>
      <c r="K91" s="108"/>
      <c r="L91" s="115">
        <f>L79</f>
        <v>3637805</v>
      </c>
    </row>
    <row r="92" spans="1:11" ht="16.5" customHeight="1">
      <c r="A92" s="110"/>
      <c r="F92" s="94"/>
      <c r="G92" s="108"/>
      <c r="I92" s="108"/>
      <c r="J92" s="94"/>
      <c r="K92" s="108"/>
    </row>
    <row r="93" spans="1:12" ht="16.5" customHeight="1">
      <c r="A93" s="113" t="s">
        <v>139</v>
      </c>
      <c r="B93" s="110"/>
      <c r="C93" s="110"/>
      <c r="D93" s="116"/>
      <c r="E93" s="117"/>
      <c r="F93" s="118"/>
      <c r="G93" s="117"/>
      <c r="H93" s="117"/>
      <c r="I93" s="117"/>
      <c r="J93" s="118"/>
      <c r="K93" s="117"/>
      <c r="L93" s="117"/>
    </row>
    <row r="94" spans="1:12" ht="16.5" customHeight="1">
      <c r="A94" s="113"/>
      <c r="B94" s="110"/>
      <c r="C94" s="110"/>
      <c r="D94" s="116"/>
      <c r="E94" s="117"/>
      <c r="F94" s="118"/>
      <c r="G94" s="117"/>
      <c r="H94" s="117"/>
      <c r="I94" s="117"/>
      <c r="J94" s="118"/>
      <c r="K94" s="117"/>
      <c r="L94" s="117"/>
    </row>
    <row r="95" spans="1:12" ht="16.5" customHeight="1">
      <c r="A95" s="113"/>
      <c r="B95" s="110" t="s">
        <v>140</v>
      </c>
      <c r="C95" s="110"/>
      <c r="D95" s="116"/>
      <c r="E95" s="110"/>
      <c r="F95" s="119">
        <f>F82/3730000</f>
        <v>1.131034852546917</v>
      </c>
      <c r="G95" s="120"/>
      <c r="H95" s="120">
        <f>H82/3730000</f>
        <v>0.99744745308311</v>
      </c>
      <c r="I95" s="120"/>
      <c r="J95" s="119">
        <f>J82/3730000</f>
        <v>0.6373190348525469</v>
      </c>
      <c r="K95" s="120"/>
      <c r="L95" s="120">
        <f>L82/3730000</f>
        <v>0.8212630026809653</v>
      </c>
    </row>
    <row r="96" spans="1:5" s="69" customFormat="1" ht="16.5" customHeight="1">
      <c r="A96" s="113"/>
      <c r="B96" s="110"/>
      <c r="C96" s="110"/>
      <c r="D96" s="116"/>
      <c r="E96" s="110"/>
    </row>
    <row r="97" spans="1:5" s="69" customFormat="1" ht="16.5" customHeight="1">
      <c r="A97" s="113"/>
      <c r="B97" s="110"/>
      <c r="C97" s="110"/>
      <c r="D97" s="116"/>
      <c r="E97" s="110"/>
    </row>
    <row r="98" spans="1:5" s="69" customFormat="1" ht="16.5" customHeight="1">
      <c r="A98" s="113"/>
      <c r="B98" s="110"/>
      <c r="C98" s="110"/>
      <c r="D98" s="116"/>
      <c r="E98" s="110"/>
    </row>
    <row r="99" spans="1:5" s="69" customFormat="1" ht="16.5" customHeight="1">
      <c r="A99" s="113"/>
      <c r="B99" s="110"/>
      <c r="C99" s="110"/>
      <c r="D99" s="116"/>
      <c r="E99" s="110"/>
    </row>
    <row r="100" spans="1:5" s="69" customFormat="1" ht="16.5" customHeight="1">
      <c r="A100" s="113"/>
      <c r="B100" s="110"/>
      <c r="C100" s="110"/>
      <c r="D100" s="116"/>
      <c r="E100" s="110"/>
    </row>
    <row r="101" spans="1:5" s="69" customFormat="1" ht="16.5" customHeight="1">
      <c r="A101" s="113"/>
      <c r="B101" s="110"/>
      <c r="C101" s="110"/>
      <c r="D101" s="116"/>
      <c r="E101" s="110"/>
    </row>
    <row r="102" spans="1:5" s="69" customFormat="1" ht="16.5" customHeight="1">
      <c r="A102" s="113"/>
      <c r="B102" s="110"/>
      <c r="C102" s="110"/>
      <c r="D102" s="116"/>
      <c r="E102" s="110"/>
    </row>
    <row r="103" spans="1:5" s="69" customFormat="1" ht="16.5" customHeight="1">
      <c r="A103" s="113"/>
      <c r="B103" s="110"/>
      <c r="C103" s="110"/>
      <c r="D103" s="116"/>
      <c r="E103" s="110"/>
    </row>
    <row r="104" spans="1:5" s="69" customFormat="1" ht="16.5" customHeight="1">
      <c r="A104" s="113"/>
      <c r="B104" s="110"/>
      <c r="C104" s="110"/>
      <c r="D104" s="116"/>
      <c r="E104" s="110"/>
    </row>
    <row r="105" spans="1:12" ht="16.5" customHeight="1">
      <c r="A105" s="113"/>
      <c r="B105" s="110"/>
      <c r="C105" s="110"/>
      <c r="D105" s="116"/>
      <c r="E105" s="110"/>
      <c r="F105" s="120"/>
      <c r="G105" s="120"/>
      <c r="H105" s="120"/>
      <c r="I105" s="123"/>
      <c r="J105" s="120"/>
      <c r="K105" s="124"/>
      <c r="L105" s="120"/>
    </row>
    <row r="106" spans="1:12" s="4" customFormat="1" ht="21.75" customHeight="1">
      <c r="A106" s="54">
        <f>'2-4'!$A$57</f>
        <v>0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</row>
  </sheetData>
  <sheetProtection selectLockedCells="1" selectUnlockedCells="1"/>
  <mergeCells count="10">
    <mergeCell ref="F6:H6"/>
    <mergeCell ref="J6:L6"/>
    <mergeCell ref="F7:H7"/>
    <mergeCell ref="J7:L7"/>
    <mergeCell ref="A53:L53"/>
    <mergeCell ref="F59:H59"/>
    <mergeCell ref="J59:L59"/>
    <mergeCell ref="F60:H60"/>
    <mergeCell ref="J60:L60"/>
    <mergeCell ref="A106:L106"/>
  </mergeCells>
  <printOptions/>
  <pageMargins left="0.8" right="0.5" top="0.5" bottom="0.6000000000000001" header="0.5118055555555555" footer="0.4"/>
  <pageSetup firstPageNumber="7" useFirstPageNumber="1" horizontalDpi="300" verticalDpi="300" orientation="portrait" paperSize="9" scale="90"/>
  <headerFooter alignWithMargins="0">
    <oddFooter>&amp;R&amp;"Arial,Regular"&amp;10&amp;P</oddFoot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AD53"/>
  <sheetViews>
    <sheetView zoomScaleSheetLayoutView="115" workbookViewId="0" topLeftCell="B1">
      <selection activeCell="C11" sqref="C11"/>
    </sheetView>
  </sheetViews>
  <sheetFormatPr defaultColWidth="7.00390625" defaultRowHeight="16.5" customHeight="1"/>
  <cols>
    <col min="1" max="1" width="1.12109375" style="126" customWidth="1"/>
    <col min="2" max="2" width="1.37890625" style="126" customWidth="1"/>
    <col min="3" max="3" width="29.125" style="126" customWidth="1"/>
    <col min="4" max="4" width="5.00390625" style="127" customWidth="1"/>
    <col min="5" max="5" width="0.6171875" style="128" customWidth="1"/>
    <col min="6" max="6" width="9.375" style="129" customWidth="1"/>
    <col min="7" max="7" width="0.6171875" style="128" customWidth="1"/>
    <col min="8" max="8" width="9.625" style="129" customWidth="1"/>
    <col min="9" max="9" width="0.6171875" style="128" customWidth="1"/>
    <col min="10" max="10" width="10.375" style="129" customWidth="1"/>
    <col min="11" max="11" width="0.6171875" style="128" customWidth="1"/>
    <col min="12" max="12" width="11.25390625" style="129" customWidth="1"/>
    <col min="13" max="13" width="0.6171875" style="128" customWidth="1"/>
    <col min="14" max="14" width="11.625" style="128" customWidth="1"/>
    <col min="15" max="15" width="0.6171875" style="128" customWidth="1"/>
    <col min="16" max="16" width="13.75390625" style="128" customWidth="1"/>
    <col min="17" max="17" width="0.6171875" style="128" customWidth="1"/>
    <col min="18" max="18" width="14.375" style="128" customWidth="1"/>
    <col min="19" max="19" width="0.6171875" style="128" customWidth="1"/>
    <col min="20" max="20" width="9.375" style="128" customWidth="1"/>
    <col min="21" max="21" width="0.6171875" style="128" customWidth="1"/>
    <col min="22" max="22" width="12.50390625" style="128" customWidth="1"/>
    <col min="23" max="23" width="0.6171875" style="128" customWidth="1"/>
    <col min="24" max="24" width="9.75390625" style="128" customWidth="1"/>
    <col min="25" max="25" width="0.6171875" style="128" customWidth="1"/>
    <col min="26" max="26" width="10.375" style="128" customWidth="1"/>
    <col min="27" max="27" width="0.6171875" style="128" customWidth="1"/>
    <col min="28" max="28" width="11.50390625" style="128" customWidth="1"/>
    <col min="29" max="29" width="0.6171875" style="128" customWidth="1"/>
    <col min="30" max="30" width="10.00390625" style="129" customWidth="1"/>
    <col min="31" max="16384" width="8.50390625" style="126" customWidth="1"/>
  </cols>
  <sheetData>
    <row r="1" spans="1:30" ht="16.5" customHeight="1">
      <c r="A1" s="130">
        <f>'7-8 (9m)'!A1</f>
        <v>0</v>
      </c>
      <c r="B1" s="131"/>
      <c r="C1" s="131"/>
      <c r="AD1" s="73" t="s">
        <v>6</v>
      </c>
    </row>
    <row r="2" spans="1:3" ht="16.5" customHeight="1">
      <c r="A2" s="130" t="s">
        <v>146</v>
      </c>
      <c r="B2" s="131"/>
      <c r="C2" s="131"/>
    </row>
    <row r="3" spans="1:30" ht="16.5" customHeight="1">
      <c r="A3" s="132">
        <f>'7-8 (9m)'!A3</f>
        <v>0</v>
      </c>
      <c r="B3" s="133"/>
      <c r="C3" s="133"/>
      <c r="D3" s="134"/>
      <c r="E3" s="135"/>
      <c r="F3" s="136"/>
      <c r="G3" s="135"/>
      <c r="H3" s="136"/>
      <c r="I3" s="135"/>
      <c r="J3" s="136"/>
      <c r="K3" s="135"/>
      <c r="L3" s="136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6"/>
    </row>
    <row r="4" ht="15" customHeight="1"/>
    <row r="5" ht="15" customHeight="1"/>
    <row r="6" spans="1:30" s="142" customFormat="1" ht="15" customHeight="1">
      <c r="A6" s="137"/>
      <c r="B6" s="138"/>
      <c r="C6" s="138"/>
      <c r="D6" s="139"/>
      <c r="E6" s="139"/>
      <c r="F6" s="140"/>
      <c r="G6" s="141"/>
      <c r="H6" s="140"/>
      <c r="I6" s="141"/>
      <c r="J6" s="140"/>
      <c r="K6" s="141"/>
      <c r="L6" s="140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0"/>
      <c r="AC6" s="141"/>
      <c r="AD6" s="140" t="s">
        <v>147</v>
      </c>
    </row>
    <row r="7" spans="1:30" s="142" customFormat="1" ht="15" customHeight="1">
      <c r="A7" s="137"/>
      <c r="B7" s="138"/>
      <c r="C7" s="138"/>
      <c r="D7" s="139"/>
      <c r="E7" s="139"/>
      <c r="F7" s="143" t="s">
        <v>148</v>
      </c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4"/>
      <c r="AB7" s="144"/>
      <c r="AC7" s="138"/>
      <c r="AD7" s="145"/>
    </row>
    <row r="8" spans="1:30" s="142" customFormat="1" ht="15" customHeight="1">
      <c r="A8" s="137"/>
      <c r="B8" s="138"/>
      <c r="C8" s="138"/>
      <c r="D8" s="139"/>
      <c r="E8" s="139"/>
      <c r="F8" s="146"/>
      <c r="G8" s="146"/>
      <c r="H8" s="146"/>
      <c r="I8" s="146"/>
      <c r="J8" s="147"/>
      <c r="K8" s="148"/>
      <c r="L8" s="147"/>
      <c r="M8" s="146"/>
      <c r="N8" s="149" t="s">
        <v>91</v>
      </c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50"/>
      <c r="Z8" s="150"/>
      <c r="AA8" s="138"/>
      <c r="AB8" s="145"/>
      <c r="AC8" s="138"/>
      <c r="AD8" s="145"/>
    </row>
    <row r="9" spans="4:30" s="151" customFormat="1" ht="15" customHeight="1">
      <c r="D9" s="152"/>
      <c r="E9" s="152"/>
      <c r="F9" s="153"/>
      <c r="G9" s="153"/>
      <c r="H9" s="154"/>
      <c r="I9" s="153"/>
      <c r="M9" s="153"/>
      <c r="N9" s="153"/>
      <c r="O9" s="153"/>
      <c r="P9" s="149" t="s">
        <v>116</v>
      </c>
      <c r="Q9" s="149"/>
      <c r="R9" s="149"/>
      <c r="S9" s="149"/>
      <c r="T9" s="149"/>
      <c r="U9" s="149"/>
      <c r="V9" s="149"/>
      <c r="W9" s="153"/>
      <c r="X9" s="153"/>
      <c r="Y9" s="153"/>
      <c r="Z9" s="155"/>
      <c r="AA9" s="153"/>
      <c r="AB9" s="153"/>
      <c r="AC9" s="153"/>
      <c r="AD9" s="153"/>
    </row>
    <row r="10" spans="4:30" s="142" customFormat="1" ht="15" customHeight="1">
      <c r="D10" s="156"/>
      <c r="E10" s="156"/>
      <c r="F10" s="157"/>
      <c r="G10" s="157"/>
      <c r="H10" s="157"/>
      <c r="I10" s="157"/>
      <c r="J10" s="157"/>
      <c r="K10" s="158"/>
      <c r="L10" s="158"/>
      <c r="M10" s="158"/>
      <c r="N10" s="159"/>
      <c r="O10" s="158"/>
      <c r="P10" s="158"/>
      <c r="Q10" s="158"/>
      <c r="R10" s="158"/>
      <c r="S10" s="158"/>
      <c r="T10" s="158"/>
      <c r="U10" s="158"/>
      <c r="V10" s="158" t="s">
        <v>149</v>
      </c>
      <c r="W10" s="158"/>
      <c r="X10" s="158"/>
      <c r="Y10" s="158"/>
      <c r="Z10" s="157"/>
      <c r="AA10" s="157"/>
      <c r="AB10" s="157"/>
      <c r="AC10" s="157"/>
      <c r="AD10" s="157"/>
    </row>
    <row r="11" spans="4:30" s="142" customFormat="1" ht="15" customHeight="1">
      <c r="D11" s="156"/>
      <c r="E11" s="156"/>
      <c r="F11" s="157"/>
      <c r="G11" s="157"/>
      <c r="H11" s="157"/>
      <c r="I11" s="157"/>
      <c r="J11" s="157"/>
      <c r="K11" s="158"/>
      <c r="L11" s="158"/>
      <c r="M11" s="158"/>
      <c r="N11" s="158" t="s">
        <v>150</v>
      </c>
      <c r="O11" s="158"/>
      <c r="Q11" s="158"/>
      <c r="R11" s="159"/>
      <c r="S11" s="158"/>
      <c r="U11" s="158"/>
      <c r="V11" s="160" t="s">
        <v>151</v>
      </c>
      <c r="W11" s="158"/>
      <c r="X11" s="158"/>
      <c r="Y11" s="158"/>
      <c r="Z11" s="157"/>
      <c r="AA11" s="157"/>
      <c r="AB11" s="157"/>
      <c r="AC11" s="157"/>
      <c r="AD11" s="157"/>
    </row>
    <row r="12" spans="4:30" s="142" customFormat="1" ht="15" customHeight="1">
      <c r="D12" s="156"/>
      <c r="E12" s="156"/>
      <c r="F12" s="157"/>
      <c r="G12" s="158"/>
      <c r="H12" s="161"/>
      <c r="I12" s="158"/>
      <c r="J12" s="161"/>
      <c r="K12" s="158"/>
      <c r="L12" s="158"/>
      <c r="M12" s="158"/>
      <c r="N12" s="158" t="s">
        <v>152</v>
      </c>
      <c r="O12" s="158"/>
      <c r="Q12" s="158"/>
      <c r="R12" s="159"/>
      <c r="S12" s="158"/>
      <c r="U12" s="158"/>
      <c r="V12" s="160" t="s">
        <v>153</v>
      </c>
      <c r="W12" s="158"/>
      <c r="X12" s="158"/>
      <c r="Y12" s="158"/>
      <c r="Z12" s="158"/>
      <c r="AA12" s="158"/>
      <c r="AB12" s="158"/>
      <c r="AC12" s="158"/>
      <c r="AD12" s="158"/>
    </row>
    <row r="13" spans="4:30" s="142" customFormat="1" ht="15" customHeight="1">
      <c r="D13" s="156"/>
      <c r="E13" s="156"/>
      <c r="F13" s="158" t="s">
        <v>154</v>
      </c>
      <c r="G13" s="158"/>
      <c r="H13" s="161"/>
      <c r="I13" s="158"/>
      <c r="J13" s="162"/>
      <c r="K13" s="162"/>
      <c r="L13" s="162"/>
      <c r="M13" s="158"/>
      <c r="N13" s="158" t="s">
        <v>155</v>
      </c>
      <c r="O13" s="158"/>
      <c r="P13" s="158" t="s">
        <v>156</v>
      </c>
      <c r="Q13" s="158"/>
      <c r="R13" s="158" t="s">
        <v>157</v>
      </c>
      <c r="S13" s="158"/>
      <c r="T13" s="158" t="s">
        <v>158</v>
      </c>
      <c r="U13" s="158"/>
      <c r="V13" s="158" t="s">
        <v>159</v>
      </c>
      <c r="W13" s="158"/>
      <c r="X13" s="158" t="s">
        <v>160</v>
      </c>
      <c r="Y13" s="158"/>
      <c r="Z13" s="157"/>
      <c r="AA13" s="157"/>
      <c r="AB13" s="157"/>
      <c r="AC13" s="158"/>
      <c r="AD13" s="162"/>
    </row>
    <row r="14" spans="4:30" s="142" customFormat="1" ht="15" customHeight="1">
      <c r="D14" s="156"/>
      <c r="E14" s="156"/>
      <c r="F14" s="161" t="s">
        <v>161</v>
      </c>
      <c r="G14" s="158"/>
      <c r="H14" s="161" t="s">
        <v>162</v>
      </c>
      <c r="I14" s="158"/>
      <c r="J14" s="163" t="s">
        <v>163</v>
      </c>
      <c r="K14" s="163"/>
      <c r="L14" s="163"/>
      <c r="M14" s="158"/>
      <c r="N14" s="158" t="s">
        <v>164</v>
      </c>
      <c r="O14" s="158"/>
      <c r="P14" s="160" t="s">
        <v>165</v>
      </c>
      <c r="Q14" s="158"/>
      <c r="R14" s="160" t="s">
        <v>166</v>
      </c>
      <c r="S14" s="158"/>
      <c r="T14" s="160" t="s">
        <v>167</v>
      </c>
      <c r="U14" s="158"/>
      <c r="V14" s="158" t="s">
        <v>168</v>
      </c>
      <c r="W14" s="158"/>
      <c r="X14" s="158" t="s">
        <v>169</v>
      </c>
      <c r="Y14" s="158"/>
      <c r="Z14" s="158" t="s">
        <v>170</v>
      </c>
      <c r="AA14" s="158"/>
      <c r="AB14" s="158" t="s">
        <v>171</v>
      </c>
      <c r="AC14" s="158"/>
      <c r="AD14" s="158" t="s">
        <v>172</v>
      </c>
    </row>
    <row r="15" spans="4:30" s="142" customFormat="1" ht="15" customHeight="1">
      <c r="D15" s="156"/>
      <c r="E15" s="156"/>
      <c r="F15" s="160" t="s">
        <v>173</v>
      </c>
      <c r="G15" s="158"/>
      <c r="H15" s="161" t="s">
        <v>174</v>
      </c>
      <c r="I15" s="158"/>
      <c r="J15" s="161" t="s">
        <v>175</v>
      </c>
      <c r="K15" s="158"/>
      <c r="L15" s="158" t="s">
        <v>90</v>
      </c>
      <c r="M15" s="158"/>
      <c r="N15" s="158" t="s">
        <v>176</v>
      </c>
      <c r="O15" s="158"/>
      <c r="P15" s="158" t="s">
        <v>177</v>
      </c>
      <c r="Q15" s="158"/>
      <c r="R15" s="158" t="s">
        <v>178</v>
      </c>
      <c r="S15" s="158"/>
      <c r="T15" s="158" t="s">
        <v>179</v>
      </c>
      <c r="U15" s="158"/>
      <c r="V15" s="158" t="s">
        <v>180</v>
      </c>
      <c r="W15" s="158"/>
      <c r="X15" s="158" t="s">
        <v>181</v>
      </c>
      <c r="Y15" s="158"/>
      <c r="Z15" s="158" t="s">
        <v>182</v>
      </c>
      <c r="AA15" s="158"/>
      <c r="AB15" s="158" t="s">
        <v>183</v>
      </c>
      <c r="AC15" s="158"/>
      <c r="AD15" s="158" t="s">
        <v>184</v>
      </c>
    </row>
    <row r="16" spans="4:30" s="142" customFormat="1" ht="15" customHeight="1">
      <c r="D16" s="164" t="s">
        <v>10</v>
      </c>
      <c r="E16" s="165"/>
      <c r="F16" s="166" t="s">
        <v>11</v>
      </c>
      <c r="G16" s="158"/>
      <c r="H16" s="166" t="s">
        <v>11</v>
      </c>
      <c r="I16" s="158"/>
      <c r="J16" s="166" t="s">
        <v>11</v>
      </c>
      <c r="K16" s="158"/>
      <c r="L16" s="166" t="s">
        <v>11</v>
      </c>
      <c r="M16" s="158"/>
      <c r="N16" s="166" t="s">
        <v>11</v>
      </c>
      <c r="O16" s="158"/>
      <c r="P16" s="166" t="s">
        <v>11</v>
      </c>
      <c r="Q16" s="158"/>
      <c r="R16" s="166" t="s">
        <v>11</v>
      </c>
      <c r="S16" s="158"/>
      <c r="T16" s="166" t="s">
        <v>11</v>
      </c>
      <c r="U16" s="158"/>
      <c r="V16" s="166" t="s">
        <v>11</v>
      </c>
      <c r="W16" s="158"/>
      <c r="X16" s="166" t="s">
        <v>11</v>
      </c>
      <c r="Y16" s="158"/>
      <c r="Z16" s="166" t="s">
        <v>11</v>
      </c>
      <c r="AA16" s="158"/>
      <c r="AB16" s="166" t="s">
        <v>11</v>
      </c>
      <c r="AC16" s="158"/>
      <c r="AD16" s="166" t="s">
        <v>11</v>
      </c>
    </row>
    <row r="17" spans="1:30" s="142" customFormat="1" ht="15" customHeight="1">
      <c r="A17" s="167"/>
      <c r="D17" s="168"/>
      <c r="E17" s="168"/>
      <c r="F17" s="169"/>
      <c r="G17" s="147"/>
      <c r="H17" s="169"/>
      <c r="I17" s="147"/>
      <c r="J17" s="169"/>
      <c r="K17" s="147"/>
      <c r="L17" s="169"/>
      <c r="M17" s="147"/>
      <c r="N17" s="169"/>
      <c r="O17" s="147"/>
      <c r="P17" s="169"/>
      <c r="Q17" s="147"/>
      <c r="R17" s="169"/>
      <c r="S17" s="147"/>
      <c r="T17" s="169"/>
      <c r="U17" s="147"/>
      <c r="V17" s="169"/>
      <c r="W17" s="147"/>
      <c r="X17" s="169"/>
      <c r="Y17" s="147"/>
      <c r="Z17" s="169"/>
      <c r="AA17" s="147"/>
      <c r="AB17" s="169"/>
      <c r="AC17" s="170"/>
      <c r="AD17" s="169"/>
    </row>
    <row r="18" spans="1:30" s="172" customFormat="1" ht="15" customHeight="1">
      <c r="A18" s="171" t="s">
        <v>185</v>
      </c>
      <c r="B18" s="171"/>
      <c r="D18" s="173"/>
      <c r="E18" s="173"/>
      <c r="F18" s="174">
        <v>373000</v>
      </c>
      <c r="G18" s="174"/>
      <c r="H18" s="174">
        <v>3680616</v>
      </c>
      <c r="I18" s="174"/>
      <c r="J18" s="174">
        <v>37300</v>
      </c>
      <c r="K18" s="174"/>
      <c r="L18" s="174">
        <v>20063524</v>
      </c>
      <c r="M18" s="175"/>
      <c r="N18" s="174">
        <v>-693532</v>
      </c>
      <c r="O18" s="175"/>
      <c r="P18" s="174">
        <v>-17078</v>
      </c>
      <c r="Q18" s="175"/>
      <c r="R18" s="174">
        <v>5453.83</v>
      </c>
      <c r="S18" s="175"/>
      <c r="T18" s="174">
        <v>-164322</v>
      </c>
      <c r="U18" s="175"/>
      <c r="V18" s="174">
        <v>433</v>
      </c>
      <c r="W18" s="175"/>
      <c r="X18" s="175">
        <f>SUM(N18:V18)</f>
        <v>-869045.17</v>
      </c>
      <c r="Y18" s="175"/>
      <c r="Z18" s="175">
        <f>SUM(F18:L18,X18)</f>
        <v>23285394.83</v>
      </c>
      <c r="AA18" s="175"/>
      <c r="AB18" s="174">
        <v>1503799.17</v>
      </c>
      <c r="AC18" s="174"/>
      <c r="AD18" s="174">
        <f>SUM(Z18:AB18)</f>
        <v>24789194</v>
      </c>
    </row>
    <row r="19" spans="1:30" s="172" customFormat="1" ht="7.5" customHeight="1">
      <c r="A19" s="171"/>
      <c r="B19" s="171"/>
      <c r="D19" s="173"/>
      <c r="E19" s="173"/>
      <c r="F19" s="174"/>
      <c r="G19" s="174"/>
      <c r="H19" s="174"/>
      <c r="I19" s="174"/>
      <c r="J19" s="174"/>
      <c r="K19" s="174"/>
      <c r="L19" s="174"/>
      <c r="M19" s="175"/>
      <c r="N19" s="174"/>
      <c r="O19" s="175"/>
      <c r="P19" s="174"/>
      <c r="Q19" s="175"/>
      <c r="R19" s="174"/>
      <c r="S19" s="175"/>
      <c r="T19" s="174"/>
      <c r="U19" s="175"/>
      <c r="V19" s="174"/>
      <c r="W19" s="175"/>
      <c r="X19" s="175"/>
      <c r="Y19" s="175"/>
      <c r="Z19" s="175"/>
      <c r="AA19" s="175"/>
      <c r="AB19" s="174"/>
      <c r="AC19" s="174"/>
      <c r="AD19" s="174"/>
    </row>
    <row r="20" spans="1:30" s="172" customFormat="1" ht="15" customHeight="1">
      <c r="A20" s="171" t="s">
        <v>186</v>
      </c>
      <c r="B20" s="171"/>
      <c r="D20" s="173"/>
      <c r="E20" s="173"/>
      <c r="F20" s="174"/>
      <c r="G20" s="174"/>
      <c r="H20" s="174"/>
      <c r="I20" s="174"/>
      <c r="J20" s="174"/>
      <c r="K20" s="174"/>
      <c r="L20" s="174"/>
      <c r="M20" s="175"/>
      <c r="N20" s="174"/>
      <c r="O20" s="175"/>
      <c r="P20" s="175"/>
      <c r="Q20" s="175"/>
      <c r="R20" s="175"/>
      <c r="S20" s="175"/>
      <c r="T20" s="175"/>
      <c r="U20" s="175"/>
      <c r="V20" s="174"/>
      <c r="W20" s="175"/>
      <c r="X20" s="175"/>
      <c r="Y20" s="175"/>
      <c r="Z20" s="175"/>
      <c r="AA20" s="175"/>
      <c r="AB20" s="174"/>
      <c r="AC20" s="174"/>
      <c r="AD20" s="174"/>
    </row>
    <row r="21" spans="1:30" s="172" customFormat="1" ht="15" customHeight="1">
      <c r="A21" s="176" t="s">
        <v>187</v>
      </c>
      <c r="B21" s="171"/>
      <c r="D21" s="173"/>
      <c r="E21" s="173"/>
      <c r="F21" s="174">
        <v>0</v>
      </c>
      <c r="G21" s="174"/>
      <c r="H21" s="174">
        <v>0</v>
      </c>
      <c r="I21" s="174"/>
      <c r="J21" s="174">
        <v>0</v>
      </c>
      <c r="K21" s="174"/>
      <c r="L21" s="174">
        <v>0</v>
      </c>
      <c r="M21" s="175"/>
      <c r="N21" s="174">
        <v>0</v>
      </c>
      <c r="O21" s="175"/>
      <c r="P21" s="175">
        <v>0</v>
      </c>
      <c r="Q21" s="175"/>
      <c r="R21" s="175">
        <v>0</v>
      </c>
      <c r="S21" s="175"/>
      <c r="T21" s="175">
        <v>0</v>
      </c>
      <c r="U21" s="175"/>
      <c r="V21" s="174">
        <v>0</v>
      </c>
      <c r="W21" s="175"/>
      <c r="X21" s="175">
        <f>SUM(N21:V21)</f>
        <v>0</v>
      </c>
      <c r="Y21" s="175"/>
      <c r="Z21" s="175">
        <f>SUM(F21:L21,X21)</f>
        <v>0</v>
      </c>
      <c r="AA21" s="175"/>
      <c r="AB21" s="174">
        <v>-25534</v>
      </c>
      <c r="AC21" s="174"/>
      <c r="AD21" s="174">
        <f>SUM(Z21:AB21)</f>
        <v>-25534</v>
      </c>
    </row>
    <row r="22" spans="1:30" s="172" customFormat="1" ht="15" customHeight="1">
      <c r="A22" s="172" t="s">
        <v>188</v>
      </c>
      <c r="D22" s="173"/>
      <c r="E22" s="173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5"/>
      <c r="Y22" s="174"/>
      <c r="Z22" s="174"/>
      <c r="AA22" s="174"/>
      <c r="AB22" s="174"/>
      <c r="AC22" s="174"/>
      <c r="AD22" s="174"/>
    </row>
    <row r="23" spans="2:30" s="172" customFormat="1" ht="15" customHeight="1">
      <c r="B23" s="172" t="s">
        <v>189</v>
      </c>
      <c r="D23" s="173"/>
      <c r="E23" s="173"/>
      <c r="F23" s="174">
        <v>0</v>
      </c>
      <c r="G23" s="174"/>
      <c r="H23" s="174">
        <v>0</v>
      </c>
      <c r="I23" s="174"/>
      <c r="J23" s="174">
        <v>0</v>
      </c>
      <c r="K23" s="174"/>
      <c r="L23" s="174">
        <v>0</v>
      </c>
      <c r="M23" s="175"/>
      <c r="N23" s="174">
        <v>0</v>
      </c>
      <c r="O23" s="175"/>
      <c r="P23" s="175">
        <v>0</v>
      </c>
      <c r="Q23" s="175"/>
      <c r="R23" s="175">
        <v>0</v>
      </c>
      <c r="S23" s="175"/>
      <c r="T23" s="175">
        <v>0</v>
      </c>
      <c r="U23" s="175"/>
      <c r="V23" s="174">
        <v>0</v>
      </c>
      <c r="W23" s="175"/>
      <c r="X23" s="175">
        <f aca="true" t="shared" si="0" ref="X23:X24">SUM(N23:V23)</f>
        <v>0</v>
      </c>
      <c r="Y23" s="175"/>
      <c r="Z23" s="175">
        <f aca="true" t="shared" si="1" ref="Z23:Z24">SUM(X23,L23,J23,H23,F23)</f>
        <v>0</v>
      </c>
      <c r="AA23" s="175"/>
      <c r="AB23" s="174">
        <v>384625</v>
      </c>
      <c r="AC23" s="174"/>
      <c r="AD23" s="174">
        <f aca="true" t="shared" si="2" ref="AD23:AD24">SUM(Z23:AB23)</f>
        <v>384625</v>
      </c>
    </row>
    <row r="24" spans="1:30" s="172" customFormat="1" ht="15" customHeight="1">
      <c r="A24" s="172" t="s">
        <v>190</v>
      </c>
      <c r="D24" s="173">
        <v>21</v>
      </c>
      <c r="E24" s="173"/>
      <c r="F24" s="174">
        <v>0</v>
      </c>
      <c r="G24" s="174"/>
      <c r="H24" s="174">
        <v>0</v>
      </c>
      <c r="I24" s="174"/>
      <c r="J24" s="174">
        <v>0</v>
      </c>
      <c r="K24" s="174"/>
      <c r="L24" s="174">
        <v>-1119000</v>
      </c>
      <c r="M24" s="175"/>
      <c r="N24" s="174">
        <v>0</v>
      </c>
      <c r="O24" s="175"/>
      <c r="P24" s="175">
        <v>0</v>
      </c>
      <c r="Q24" s="175"/>
      <c r="R24" s="175">
        <v>0</v>
      </c>
      <c r="S24" s="175"/>
      <c r="T24" s="175">
        <v>0</v>
      </c>
      <c r="U24" s="175"/>
      <c r="V24" s="174">
        <v>0</v>
      </c>
      <c r="W24" s="175"/>
      <c r="X24" s="175">
        <f t="shared" si="0"/>
        <v>0</v>
      </c>
      <c r="Y24" s="175"/>
      <c r="Z24" s="175">
        <f t="shared" si="1"/>
        <v>-1119000</v>
      </c>
      <c r="AA24" s="175"/>
      <c r="AB24" s="174">
        <v>0</v>
      </c>
      <c r="AC24" s="174"/>
      <c r="AD24" s="174">
        <f t="shared" si="2"/>
        <v>-1119000</v>
      </c>
    </row>
    <row r="25" spans="1:30" s="172" customFormat="1" ht="15" customHeight="1">
      <c r="A25" s="172" t="s">
        <v>191</v>
      </c>
      <c r="D25" s="173"/>
      <c r="E25" s="173"/>
      <c r="F25" s="174"/>
      <c r="G25" s="174"/>
      <c r="H25" s="174"/>
      <c r="I25" s="174"/>
      <c r="J25" s="174"/>
      <c r="K25" s="174"/>
      <c r="L25" s="174"/>
      <c r="M25" s="175"/>
      <c r="N25" s="174"/>
      <c r="O25" s="175"/>
      <c r="P25" s="175"/>
      <c r="Q25" s="175"/>
      <c r="R25" s="175"/>
      <c r="S25" s="175"/>
      <c r="T25" s="175"/>
      <c r="U25" s="175"/>
      <c r="V25" s="174"/>
      <c r="W25" s="175"/>
      <c r="X25" s="175"/>
      <c r="Y25" s="175"/>
      <c r="Z25" s="175"/>
      <c r="AA25" s="175"/>
      <c r="AB25" s="174"/>
      <c r="AC25" s="174"/>
      <c r="AD25" s="174"/>
    </row>
    <row r="26" spans="2:30" s="172" customFormat="1" ht="15" customHeight="1">
      <c r="B26" s="172" t="s">
        <v>192</v>
      </c>
      <c r="D26" s="173"/>
      <c r="E26" s="173"/>
      <c r="F26" s="177">
        <v>0</v>
      </c>
      <c r="G26" s="147"/>
      <c r="H26" s="177">
        <v>0</v>
      </c>
      <c r="I26" s="147"/>
      <c r="J26" s="177">
        <v>0</v>
      </c>
      <c r="K26" s="174"/>
      <c r="L26" s="178">
        <v>3720479</v>
      </c>
      <c r="M26" s="175"/>
      <c r="N26" s="177">
        <v>0</v>
      </c>
      <c r="O26" s="175"/>
      <c r="P26" s="179">
        <v>0</v>
      </c>
      <c r="Q26" s="175"/>
      <c r="R26" s="179">
        <v>585646</v>
      </c>
      <c r="S26" s="175"/>
      <c r="T26" s="179">
        <v>169669</v>
      </c>
      <c r="U26" s="175"/>
      <c r="V26" s="180">
        <v>-2320</v>
      </c>
      <c r="W26" s="175"/>
      <c r="X26" s="179">
        <f>SUM(N26:V26)</f>
        <v>752995</v>
      </c>
      <c r="Y26" s="175"/>
      <c r="Z26" s="179">
        <f>SUM(X26,L26,J26,H26,F26)</f>
        <v>4473474</v>
      </c>
      <c r="AA26" s="175"/>
      <c r="AB26" s="178">
        <v>-35336</v>
      </c>
      <c r="AC26" s="174"/>
      <c r="AD26" s="178">
        <f>SUM(Z26:AB26)</f>
        <v>4438138</v>
      </c>
    </row>
    <row r="27" spans="1:30" s="172" customFormat="1" ht="6.75" customHeight="1">
      <c r="A27" s="181"/>
      <c r="D27" s="173"/>
      <c r="E27" s="173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70"/>
      <c r="AC27" s="170"/>
      <c r="AD27" s="170"/>
    </row>
    <row r="28" spans="1:30" s="172" customFormat="1" ht="15" customHeight="1">
      <c r="A28" s="171" t="s">
        <v>193</v>
      </c>
      <c r="D28" s="173"/>
      <c r="E28" s="173"/>
      <c r="F28" s="182">
        <f>SUM(F18:F26)</f>
        <v>373000</v>
      </c>
      <c r="G28" s="147"/>
      <c r="H28" s="182">
        <f>SUM(H18:H26)</f>
        <v>3680616</v>
      </c>
      <c r="I28" s="147"/>
      <c r="J28" s="182">
        <f>SUM(J18:J26)</f>
        <v>37300</v>
      </c>
      <c r="K28" s="147"/>
      <c r="L28" s="182">
        <f>SUM(L18:L26)</f>
        <v>22665003</v>
      </c>
      <c r="M28" s="147"/>
      <c r="N28" s="182">
        <f>SUM(N18:N26)</f>
        <v>-693532</v>
      </c>
      <c r="O28" s="147"/>
      <c r="P28" s="182">
        <f>SUM(P18:P26)</f>
        <v>-17078</v>
      </c>
      <c r="Q28" s="147"/>
      <c r="R28" s="182">
        <f>SUM(R18:R26)</f>
        <v>591099.83</v>
      </c>
      <c r="S28" s="147"/>
      <c r="T28" s="182">
        <f>SUM(T18:T26)</f>
        <v>5347</v>
      </c>
      <c r="U28" s="147"/>
      <c r="V28" s="182">
        <f>SUM(V18:V26)</f>
        <v>-1887</v>
      </c>
      <c r="W28" s="147"/>
      <c r="X28" s="182">
        <f>SUM(X18:X26)</f>
        <v>-116050.17000000004</v>
      </c>
      <c r="Y28" s="147"/>
      <c r="Z28" s="182">
        <f>SUM(Z18:Z26)</f>
        <v>26639868.83</v>
      </c>
      <c r="AA28" s="147"/>
      <c r="AB28" s="182">
        <f>SUM(AB18:AB26)</f>
        <v>1827554.17</v>
      </c>
      <c r="AC28" s="170"/>
      <c r="AD28" s="182">
        <f>SUM(AD18:AD26)</f>
        <v>28467423</v>
      </c>
    </row>
    <row r="29" spans="1:30" s="142" customFormat="1" ht="15" customHeight="1">
      <c r="A29" s="167"/>
      <c r="D29" s="168"/>
      <c r="E29" s="168"/>
      <c r="F29" s="169"/>
      <c r="G29" s="147"/>
      <c r="H29" s="169"/>
      <c r="I29" s="147"/>
      <c r="J29" s="169"/>
      <c r="K29" s="147"/>
      <c r="L29" s="169"/>
      <c r="M29" s="147"/>
      <c r="N29" s="169"/>
      <c r="O29" s="147"/>
      <c r="P29" s="169"/>
      <c r="Q29" s="147"/>
      <c r="R29" s="169"/>
      <c r="S29" s="147"/>
      <c r="T29" s="169"/>
      <c r="U29" s="147"/>
      <c r="V29" s="169"/>
      <c r="W29" s="147"/>
      <c r="X29" s="169"/>
      <c r="Y29" s="147"/>
      <c r="Z29" s="169"/>
      <c r="AA29" s="147"/>
      <c r="AB29" s="169"/>
      <c r="AC29" s="170"/>
      <c r="AD29" s="169"/>
    </row>
    <row r="30" spans="1:30" s="142" customFormat="1" ht="15" customHeight="1">
      <c r="A30" s="167"/>
      <c r="D30" s="168"/>
      <c r="E30" s="168"/>
      <c r="F30" s="169"/>
      <c r="G30" s="147"/>
      <c r="H30" s="169"/>
      <c r="I30" s="147"/>
      <c r="J30" s="169"/>
      <c r="K30" s="147"/>
      <c r="L30" s="169"/>
      <c r="M30" s="147"/>
      <c r="N30" s="169"/>
      <c r="O30" s="147"/>
      <c r="P30" s="169"/>
      <c r="Q30" s="147"/>
      <c r="R30" s="169"/>
      <c r="S30" s="147"/>
      <c r="T30" s="169"/>
      <c r="U30" s="147"/>
      <c r="V30" s="169"/>
      <c r="W30" s="147"/>
      <c r="X30" s="169"/>
      <c r="Y30" s="147"/>
      <c r="Z30" s="169"/>
      <c r="AA30" s="147"/>
      <c r="AB30" s="169"/>
      <c r="AC30" s="170"/>
      <c r="AD30" s="169"/>
    </row>
    <row r="31" spans="1:30" s="142" customFormat="1" ht="15" customHeight="1">
      <c r="A31" s="167" t="s">
        <v>194</v>
      </c>
      <c r="B31" s="167"/>
      <c r="D31" s="168"/>
      <c r="E31" s="168"/>
      <c r="F31" s="183">
        <v>373000</v>
      </c>
      <c r="G31" s="174"/>
      <c r="H31" s="183">
        <v>3680616</v>
      </c>
      <c r="I31" s="174"/>
      <c r="J31" s="183">
        <v>37300</v>
      </c>
      <c r="K31" s="174"/>
      <c r="L31" s="183">
        <v>24149090</v>
      </c>
      <c r="M31" s="175"/>
      <c r="N31" s="183">
        <v>-693532</v>
      </c>
      <c r="O31" s="175"/>
      <c r="P31" s="183">
        <v>-17101</v>
      </c>
      <c r="Q31" s="175"/>
      <c r="R31" s="183">
        <v>295575</v>
      </c>
      <c r="S31" s="175"/>
      <c r="T31" s="183">
        <v>-8247</v>
      </c>
      <c r="U31" s="175"/>
      <c r="V31" s="183">
        <v>-5184</v>
      </c>
      <c r="W31" s="175"/>
      <c r="X31" s="184">
        <f>SUM(N31:V31)</f>
        <v>-428489</v>
      </c>
      <c r="Y31" s="175"/>
      <c r="Z31" s="184">
        <f>SUM(F31:L31,X31)</f>
        <v>27811517</v>
      </c>
      <c r="AA31" s="175"/>
      <c r="AB31" s="183">
        <v>1815361</v>
      </c>
      <c r="AC31" s="174"/>
      <c r="AD31" s="183">
        <f>SUM(Z31:AB31)</f>
        <v>29626878</v>
      </c>
    </row>
    <row r="32" spans="1:30" s="142" customFormat="1" ht="7.5" customHeight="1">
      <c r="A32" s="167"/>
      <c r="B32" s="167"/>
      <c r="D32" s="168"/>
      <c r="E32" s="168"/>
      <c r="F32" s="183"/>
      <c r="G32" s="174"/>
      <c r="H32" s="183"/>
      <c r="I32" s="174"/>
      <c r="J32" s="183"/>
      <c r="K32" s="174"/>
      <c r="L32" s="183"/>
      <c r="M32" s="175"/>
      <c r="N32" s="183"/>
      <c r="O32" s="175"/>
      <c r="P32" s="183"/>
      <c r="Q32" s="175"/>
      <c r="R32" s="183"/>
      <c r="S32" s="175"/>
      <c r="T32" s="183"/>
      <c r="U32" s="175"/>
      <c r="V32" s="183"/>
      <c r="W32" s="175"/>
      <c r="X32" s="184"/>
      <c r="Y32" s="175"/>
      <c r="Z32" s="184"/>
      <c r="AA32" s="175"/>
      <c r="AB32" s="183"/>
      <c r="AC32" s="174"/>
      <c r="AD32" s="183"/>
    </row>
    <row r="33" spans="1:30" s="142" customFormat="1" ht="15" customHeight="1">
      <c r="A33" s="167" t="s">
        <v>186</v>
      </c>
      <c r="B33" s="167"/>
      <c r="D33" s="168"/>
      <c r="E33" s="168"/>
      <c r="F33" s="183"/>
      <c r="G33" s="174"/>
      <c r="H33" s="183"/>
      <c r="I33" s="174"/>
      <c r="J33" s="183"/>
      <c r="K33" s="174"/>
      <c r="L33" s="183"/>
      <c r="M33" s="174"/>
      <c r="N33" s="183"/>
      <c r="O33" s="174"/>
      <c r="P33" s="184"/>
      <c r="Q33" s="174"/>
      <c r="R33" s="184"/>
      <c r="S33" s="174"/>
      <c r="T33" s="184"/>
      <c r="U33" s="174"/>
      <c r="V33" s="183"/>
      <c r="W33" s="174"/>
      <c r="X33" s="184"/>
      <c r="Y33" s="174"/>
      <c r="Z33" s="184"/>
      <c r="AA33" s="174"/>
      <c r="AB33" s="183"/>
      <c r="AC33" s="174"/>
      <c r="AD33" s="183"/>
    </row>
    <row r="34" spans="1:30" s="142" customFormat="1" ht="15" customHeight="1">
      <c r="A34" s="185" t="s">
        <v>195</v>
      </c>
      <c r="B34" s="167"/>
      <c r="D34" s="168"/>
      <c r="E34" s="168"/>
      <c r="F34" s="183">
        <v>0</v>
      </c>
      <c r="G34" s="174"/>
      <c r="H34" s="183">
        <v>0</v>
      </c>
      <c r="I34" s="174"/>
      <c r="J34" s="183">
        <v>0</v>
      </c>
      <c r="K34" s="174"/>
      <c r="L34" s="183">
        <v>0</v>
      </c>
      <c r="M34" s="174"/>
      <c r="N34" s="183">
        <v>0</v>
      </c>
      <c r="O34" s="174"/>
      <c r="P34" s="183">
        <v>0</v>
      </c>
      <c r="Q34" s="174"/>
      <c r="R34" s="183">
        <v>0</v>
      </c>
      <c r="S34" s="174"/>
      <c r="T34" s="183">
        <v>0</v>
      </c>
      <c r="U34" s="174"/>
      <c r="V34" s="183">
        <v>0</v>
      </c>
      <c r="W34" s="174"/>
      <c r="X34" s="184">
        <f aca="true" t="shared" si="3" ref="X34:X36">SUM(N34:V34)</f>
        <v>0</v>
      </c>
      <c r="Y34" s="174"/>
      <c r="Z34" s="184">
        <f aca="true" t="shared" si="4" ref="Z34:Z36">SUM(F34:L34,X34)</f>
        <v>0</v>
      </c>
      <c r="AA34" s="174"/>
      <c r="AB34" s="183">
        <v>368532</v>
      </c>
      <c r="AC34" s="174"/>
      <c r="AD34" s="183">
        <f aca="true" t="shared" si="5" ref="AD34:AD36">SUM(Z34:AB34)</f>
        <v>368532</v>
      </c>
    </row>
    <row r="35" spans="1:30" s="142" customFormat="1" ht="15" customHeight="1">
      <c r="A35" s="142" t="s">
        <v>196</v>
      </c>
      <c r="D35" s="168">
        <v>12.1</v>
      </c>
      <c r="E35" s="168"/>
      <c r="F35" s="183">
        <v>0</v>
      </c>
      <c r="G35" s="174"/>
      <c r="H35" s="183">
        <v>0</v>
      </c>
      <c r="I35" s="174"/>
      <c r="J35" s="183">
        <v>0</v>
      </c>
      <c r="K35" s="174"/>
      <c r="L35" s="183">
        <v>0</v>
      </c>
      <c r="M35" s="174"/>
      <c r="N35" s="183">
        <v>-71481</v>
      </c>
      <c r="O35" s="174"/>
      <c r="P35" s="183">
        <v>0</v>
      </c>
      <c r="Q35" s="174"/>
      <c r="R35" s="183">
        <v>0</v>
      </c>
      <c r="S35" s="174"/>
      <c r="T35" s="183">
        <v>0</v>
      </c>
      <c r="U35" s="174"/>
      <c r="V35" s="183">
        <v>0</v>
      </c>
      <c r="W35" s="174"/>
      <c r="X35" s="184">
        <f t="shared" si="3"/>
        <v>-71481</v>
      </c>
      <c r="Y35" s="174"/>
      <c r="Z35" s="184">
        <f t="shared" si="4"/>
        <v>-71481</v>
      </c>
      <c r="AA35" s="174"/>
      <c r="AB35" s="183">
        <v>548238</v>
      </c>
      <c r="AC35" s="174"/>
      <c r="AD35" s="183">
        <f t="shared" si="5"/>
        <v>476757</v>
      </c>
    </row>
    <row r="36" spans="1:30" s="142" customFormat="1" ht="15" customHeight="1">
      <c r="A36" s="142" t="s">
        <v>190</v>
      </c>
      <c r="D36" s="168">
        <v>21</v>
      </c>
      <c r="E36" s="168"/>
      <c r="F36" s="183">
        <v>0</v>
      </c>
      <c r="G36" s="174"/>
      <c r="H36" s="183">
        <v>0</v>
      </c>
      <c r="I36" s="174"/>
      <c r="J36" s="183">
        <v>0</v>
      </c>
      <c r="K36" s="174"/>
      <c r="L36" s="183">
        <v>-1119000</v>
      </c>
      <c r="M36" s="174"/>
      <c r="N36" s="183">
        <v>0</v>
      </c>
      <c r="O36" s="174"/>
      <c r="P36" s="183">
        <v>0</v>
      </c>
      <c r="Q36" s="174"/>
      <c r="R36" s="183">
        <v>0</v>
      </c>
      <c r="S36" s="174"/>
      <c r="T36" s="183">
        <v>0</v>
      </c>
      <c r="U36" s="174"/>
      <c r="V36" s="183">
        <v>0</v>
      </c>
      <c r="W36" s="174"/>
      <c r="X36" s="184">
        <f t="shared" si="3"/>
        <v>0</v>
      </c>
      <c r="Y36" s="174"/>
      <c r="Z36" s="184">
        <f t="shared" si="4"/>
        <v>-1119000</v>
      </c>
      <c r="AA36" s="174"/>
      <c r="AB36" s="183">
        <v>0</v>
      </c>
      <c r="AC36" s="174"/>
      <c r="AD36" s="183">
        <f t="shared" si="5"/>
        <v>-1119000</v>
      </c>
    </row>
    <row r="37" spans="1:30" s="142" customFormat="1" ht="15" customHeight="1">
      <c r="A37" s="142" t="s">
        <v>191</v>
      </c>
      <c r="D37" s="168"/>
      <c r="E37" s="168"/>
      <c r="F37" s="183"/>
      <c r="G37" s="174"/>
      <c r="H37" s="183"/>
      <c r="I37" s="174"/>
      <c r="J37" s="183"/>
      <c r="K37" s="174"/>
      <c r="L37" s="183"/>
      <c r="M37" s="174"/>
      <c r="N37" s="183"/>
      <c r="O37" s="174"/>
      <c r="P37" s="183"/>
      <c r="Q37" s="174"/>
      <c r="R37" s="183"/>
      <c r="S37" s="174"/>
      <c r="T37" s="183"/>
      <c r="U37" s="174"/>
      <c r="V37" s="183"/>
      <c r="W37" s="174"/>
      <c r="X37" s="184"/>
      <c r="Y37" s="174"/>
      <c r="Z37" s="184"/>
      <c r="AA37" s="174"/>
      <c r="AB37" s="183"/>
      <c r="AC37" s="174"/>
      <c r="AD37" s="183"/>
    </row>
    <row r="38" spans="2:30" s="142" customFormat="1" ht="15" customHeight="1">
      <c r="B38" s="137" t="s">
        <v>192</v>
      </c>
      <c r="D38" s="168"/>
      <c r="E38" s="168"/>
      <c r="F38" s="183">
        <v>0</v>
      </c>
      <c r="G38" s="174"/>
      <c r="H38" s="183">
        <v>0</v>
      </c>
      <c r="I38" s="174"/>
      <c r="J38" s="183">
        <v>0</v>
      </c>
      <c r="K38" s="174"/>
      <c r="L38" s="183">
        <v>4218760</v>
      </c>
      <c r="M38" s="174"/>
      <c r="N38" s="183">
        <v>0</v>
      </c>
      <c r="O38" s="174"/>
      <c r="P38" s="183">
        <v>0</v>
      </c>
      <c r="Q38" s="174"/>
      <c r="R38" s="183">
        <v>-322243</v>
      </c>
      <c r="S38" s="174"/>
      <c r="T38" s="183">
        <v>217195</v>
      </c>
      <c r="U38" s="174"/>
      <c r="V38" s="183">
        <v>1714</v>
      </c>
      <c r="W38" s="174"/>
      <c r="X38" s="184">
        <f>SUM(N38:V38)</f>
        <v>-103334</v>
      </c>
      <c r="Y38" s="174"/>
      <c r="Z38" s="184">
        <f>SUM(F38:L38,X38)</f>
        <v>4115426</v>
      </c>
      <c r="AA38" s="174"/>
      <c r="AB38" s="183">
        <v>-49952</v>
      </c>
      <c r="AC38" s="174"/>
      <c r="AD38" s="183">
        <f>SUM(Z38:AB38)</f>
        <v>4065474</v>
      </c>
    </row>
    <row r="39" spans="1:30" s="142" customFormat="1" ht="7.5" customHeight="1">
      <c r="A39" s="186"/>
      <c r="D39" s="168"/>
      <c r="E39" s="168"/>
      <c r="F39" s="187"/>
      <c r="G39" s="169"/>
      <c r="H39" s="187"/>
      <c r="I39" s="169"/>
      <c r="J39" s="187"/>
      <c r="K39" s="169"/>
      <c r="L39" s="187"/>
      <c r="M39" s="169"/>
      <c r="N39" s="187"/>
      <c r="O39" s="169"/>
      <c r="P39" s="187"/>
      <c r="Q39" s="169"/>
      <c r="R39" s="187"/>
      <c r="S39" s="169"/>
      <c r="T39" s="187"/>
      <c r="U39" s="169"/>
      <c r="V39" s="187"/>
      <c r="W39" s="169"/>
      <c r="X39" s="187"/>
      <c r="Y39" s="169"/>
      <c r="Z39" s="187"/>
      <c r="AA39" s="169"/>
      <c r="AB39" s="187"/>
      <c r="AC39" s="169"/>
      <c r="AD39" s="187"/>
    </row>
    <row r="40" spans="1:30" s="142" customFormat="1" ht="15" customHeight="1">
      <c r="A40" s="167" t="s">
        <v>197</v>
      </c>
      <c r="D40" s="168"/>
      <c r="E40" s="168"/>
      <c r="F40" s="188">
        <f>SUM(F31:F38)</f>
        <v>373000</v>
      </c>
      <c r="G40" s="147"/>
      <c r="H40" s="188">
        <f>SUM(H31:H38)</f>
        <v>3680616</v>
      </c>
      <c r="I40" s="147"/>
      <c r="J40" s="188">
        <f>SUM(J31:J38)</f>
        <v>37300</v>
      </c>
      <c r="K40" s="147"/>
      <c r="L40" s="188">
        <f>SUM(L31:L38)</f>
        <v>27248850</v>
      </c>
      <c r="M40" s="147"/>
      <c r="N40" s="188">
        <f>SUM(N31:N38)</f>
        <v>-765013</v>
      </c>
      <c r="O40" s="147"/>
      <c r="P40" s="188">
        <f>SUM(P31:P38)</f>
        <v>-17101</v>
      </c>
      <c r="Q40" s="147"/>
      <c r="R40" s="188">
        <f>SUM(R31:R38)</f>
        <v>-26668</v>
      </c>
      <c r="S40" s="147"/>
      <c r="T40" s="188">
        <f>SUM(T31:T38)</f>
        <v>208948</v>
      </c>
      <c r="U40" s="147"/>
      <c r="V40" s="188">
        <f>SUM(V31:V38)</f>
        <v>-3470</v>
      </c>
      <c r="W40" s="147"/>
      <c r="X40" s="188">
        <f>SUM(X31:X38)</f>
        <v>-603304</v>
      </c>
      <c r="Y40" s="147"/>
      <c r="Z40" s="188">
        <f>SUM(Z31:Z38)</f>
        <v>30736462</v>
      </c>
      <c r="AA40" s="147"/>
      <c r="AB40" s="188">
        <f>SUM(AB31:AB38)</f>
        <v>2682179</v>
      </c>
      <c r="AC40" s="147"/>
      <c r="AD40" s="188">
        <f>SUM(AD31:AD38)</f>
        <v>33418641</v>
      </c>
    </row>
    <row r="41" spans="1:30" s="142" customFormat="1" ht="15" customHeight="1">
      <c r="A41" s="167"/>
      <c r="D41" s="168"/>
      <c r="E41" s="168"/>
      <c r="F41" s="169"/>
      <c r="G41" s="147"/>
      <c r="H41" s="169"/>
      <c r="I41" s="147"/>
      <c r="J41" s="169"/>
      <c r="K41" s="147"/>
      <c r="L41" s="169"/>
      <c r="M41" s="147"/>
      <c r="N41" s="169"/>
      <c r="O41" s="147"/>
      <c r="P41" s="169"/>
      <c r="Q41" s="147"/>
      <c r="R41" s="169"/>
      <c r="S41" s="147"/>
      <c r="T41" s="169"/>
      <c r="U41" s="147"/>
      <c r="V41" s="169"/>
      <c r="W41" s="147"/>
      <c r="X41" s="169"/>
      <c r="Y41" s="147"/>
      <c r="Z41" s="169"/>
      <c r="AA41" s="147"/>
      <c r="AB41" s="169"/>
      <c r="AC41" s="147"/>
      <c r="AD41" s="169"/>
    </row>
    <row r="42" spans="1:30" s="142" customFormat="1" ht="15" customHeight="1">
      <c r="A42" s="167"/>
      <c r="D42" s="168"/>
      <c r="E42" s="168"/>
      <c r="F42" s="169"/>
      <c r="G42" s="147"/>
      <c r="H42" s="169"/>
      <c r="I42" s="147"/>
      <c r="J42" s="169"/>
      <c r="K42" s="147"/>
      <c r="L42" s="169"/>
      <c r="M42" s="147"/>
      <c r="N42" s="169"/>
      <c r="O42" s="147"/>
      <c r="P42" s="169"/>
      <c r="Q42" s="147"/>
      <c r="R42" s="169"/>
      <c r="S42" s="147"/>
      <c r="T42" s="169"/>
      <c r="U42" s="147"/>
      <c r="V42" s="169"/>
      <c r="W42" s="147"/>
      <c r="X42" s="169"/>
      <c r="Y42" s="147"/>
      <c r="Z42" s="169"/>
      <c r="AA42" s="147"/>
      <c r="AB42" s="169"/>
      <c r="AC42" s="147"/>
      <c r="AD42" s="169"/>
    </row>
    <row r="43" spans="1:30" s="142" customFormat="1" ht="15" customHeight="1">
      <c r="A43" s="167"/>
      <c r="D43" s="168"/>
      <c r="E43" s="168"/>
      <c r="F43" s="169"/>
      <c r="G43" s="147"/>
      <c r="H43" s="169"/>
      <c r="I43" s="147"/>
      <c r="J43" s="169"/>
      <c r="K43" s="147"/>
      <c r="L43" s="169"/>
      <c r="M43" s="147"/>
      <c r="N43" s="169"/>
      <c r="O43" s="147"/>
      <c r="P43" s="169"/>
      <c r="Q43" s="147"/>
      <c r="R43" s="169"/>
      <c r="S43" s="147"/>
      <c r="T43" s="169"/>
      <c r="U43" s="147"/>
      <c r="V43" s="169"/>
      <c r="W43" s="147"/>
      <c r="X43" s="169"/>
      <c r="Y43" s="147"/>
      <c r="Z43" s="169"/>
      <c r="AA43" s="147"/>
      <c r="AB43" s="169"/>
      <c r="AC43" s="147"/>
      <c r="AD43" s="169"/>
    </row>
    <row r="44" spans="1:30" s="142" customFormat="1" ht="15" customHeight="1">
      <c r="A44" s="167"/>
      <c r="D44" s="168"/>
      <c r="E44" s="168"/>
      <c r="F44" s="169"/>
      <c r="G44" s="147"/>
      <c r="H44" s="169"/>
      <c r="I44" s="147"/>
      <c r="J44" s="169"/>
      <c r="K44" s="147"/>
      <c r="L44" s="169"/>
      <c r="M44" s="147"/>
      <c r="N44" s="169"/>
      <c r="O44" s="147"/>
      <c r="P44" s="169"/>
      <c r="Q44" s="147"/>
      <c r="R44" s="169"/>
      <c r="S44" s="147"/>
      <c r="T44" s="169"/>
      <c r="U44" s="147"/>
      <c r="V44" s="169"/>
      <c r="W44" s="147"/>
      <c r="X44" s="169"/>
      <c r="Y44" s="147"/>
      <c r="Z44" s="169"/>
      <c r="AA44" s="147"/>
      <c r="AB44" s="169"/>
      <c r="AC44" s="147"/>
      <c r="AD44" s="169"/>
    </row>
    <row r="45" spans="1:30" s="142" customFormat="1" ht="15" customHeight="1">
      <c r="A45" s="167"/>
      <c r="D45" s="168"/>
      <c r="E45" s="168"/>
      <c r="F45" s="169"/>
      <c r="G45" s="147"/>
      <c r="H45" s="169"/>
      <c r="I45" s="147"/>
      <c r="J45" s="169"/>
      <c r="K45" s="147"/>
      <c r="L45" s="169"/>
      <c r="M45" s="147"/>
      <c r="N45" s="169"/>
      <c r="O45" s="147"/>
      <c r="P45" s="169"/>
      <c r="Q45" s="147"/>
      <c r="R45" s="169"/>
      <c r="S45" s="147"/>
      <c r="T45" s="169"/>
      <c r="U45" s="147"/>
      <c r="V45" s="169"/>
      <c r="W45" s="147"/>
      <c r="X45" s="169"/>
      <c r="Y45" s="147"/>
      <c r="Z45" s="169"/>
      <c r="AA45" s="147"/>
      <c r="AB45" s="169"/>
      <c r="AC45" s="170"/>
      <c r="AD45" s="169"/>
    </row>
    <row r="46" spans="1:30" s="142" customFormat="1" ht="15" customHeight="1">
      <c r="A46" s="167"/>
      <c r="D46" s="168"/>
      <c r="E46" s="168"/>
      <c r="F46" s="169"/>
      <c r="G46" s="147"/>
      <c r="H46" s="169"/>
      <c r="I46" s="147"/>
      <c r="J46" s="169"/>
      <c r="K46" s="147"/>
      <c r="L46" s="169"/>
      <c r="M46" s="147"/>
      <c r="N46" s="169"/>
      <c r="O46" s="147"/>
      <c r="P46" s="169"/>
      <c r="Q46" s="147"/>
      <c r="R46" s="169"/>
      <c r="S46" s="147"/>
      <c r="T46" s="169"/>
      <c r="U46" s="147"/>
      <c r="V46" s="169"/>
      <c r="W46" s="147"/>
      <c r="X46" s="169"/>
      <c r="Y46" s="147"/>
      <c r="Z46" s="169"/>
      <c r="AA46" s="147"/>
      <c r="AB46" s="169"/>
      <c r="AC46" s="170"/>
      <c r="AD46" s="169"/>
    </row>
    <row r="47" spans="1:30" s="142" customFormat="1" ht="15" customHeight="1">
      <c r="A47" s="167"/>
      <c r="D47" s="168"/>
      <c r="E47" s="168"/>
      <c r="F47" s="169"/>
      <c r="G47" s="147"/>
      <c r="H47" s="169"/>
      <c r="I47" s="147"/>
      <c r="J47" s="169"/>
      <c r="K47" s="147"/>
      <c r="L47" s="169"/>
      <c r="M47" s="147"/>
      <c r="N47" s="169"/>
      <c r="O47" s="147"/>
      <c r="P47" s="169"/>
      <c r="Q47" s="147"/>
      <c r="R47" s="169"/>
      <c r="S47" s="147"/>
      <c r="T47" s="169"/>
      <c r="U47" s="147"/>
      <c r="V47" s="169"/>
      <c r="W47" s="147"/>
      <c r="X47" s="169"/>
      <c r="Y47" s="147"/>
      <c r="Z47" s="169"/>
      <c r="AA47" s="147"/>
      <c r="AB47" s="169"/>
      <c r="AC47" s="170"/>
      <c r="AD47" s="169"/>
    </row>
    <row r="48" spans="1:30" s="142" customFormat="1" ht="15" customHeight="1">
      <c r="A48" s="167"/>
      <c r="D48" s="168"/>
      <c r="E48" s="168"/>
      <c r="F48" s="169"/>
      <c r="G48" s="147"/>
      <c r="H48" s="169"/>
      <c r="I48" s="147"/>
      <c r="J48" s="169"/>
      <c r="K48" s="147"/>
      <c r="L48" s="169"/>
      <c r="M48" s="147"/>
      <c r="N48" s="169"/>
      <c r="O48" s="147"/>
      <c r="P48" s="169"/>
      <c r="Q48" s="147"/>
      <c r="R48" s="169"/>
      <c r="S48" s="147"/>
      <c r="T48" s="169"/>
      <c r="U48" s="147"/>
      <c r="V48" s="169"/>
      <c r="W48" s="147"/>
      <c r="X48" s="169"/>
      <c r="Y48" s="147"/>
      <c r="Z48" s="169"/>
      <c r="AA48" s="147"/>
      <c r="AB48" s="169"/>
      <c r="AC48" s="170"/>
      <c r="AD48" s="169"/>
    </row>
    <row r="49" spans="1:30" s="142" customFormat="1" ht="15" customHeight="1">
      <c r="A49" s="167"/>
      <c r="D49" s="168"/>
      <c r="E49" s="168"/>
      <c r="F49" s="169"/>
      <c r="G49" s="147"/>
      <c r="H49" s="169"/>
      <c r="I49" s="147"/>
      <c r="J49" s="169"/>
      <c r="K49" s="147"/>
      <c r="L49" s="169"/>
      <c r="M49" s="147"/>
      <c r="N49" s="169"/>
      <c r="O49" s="147"/>
      <c r="P49" s="169"/>
      <c r="Q49" s="147"/>
      <c r="R49" s="169"/>
      <c r="S49" s="147"/>
      <c r="T49" s="169"/>
      <c r="U49" s="147"/>
      <c r="V49" s="169"/>
      <c r="W49" s="147"/>
      <c r="X49" s="169"/>
      <c r="Y49" s="147"/>
      <c r="Z49" s="169"/>
      <c r="AA49" s="147"/>
      <c r="AB49" s="169"/>
      <c r="AC49" s="170"/>
      <c r="AD49" s="169"/>
    </row>
    <row r="50" spans="1:30" s="142" customFormat="1" ht="15" customHeight="1">
      <c r="A50" s="167"/>
      <c r="D50" s="168"/>
      <c r="E50" s="168"/>
      <c r="F50" s="169"/>
      <c r="G50" s="147"/>
      <c r="H50" s="169"/>
      <c r="I50" s="147"/>
      <c r="J50" s="169"/>
      <c r="K50" s="147"/>
      <c r="L50" s="169"/>
      <c r="M50" s="147"/>
      <c r="N50" s="169"/>
      <c r="O50" s="147"/>
      <c r="P50" s="169"/>
      <c r="Q50" s="147"/>
      <c r="R50" s="169"/>
      <c r="S50" s="147"/>
      <c r="T50" s="169"/>
      <c r="U50" s="147"/>
      <c r="V50" s="169"/>
      <c r="W50" s="147"/>
      <c r="X50" s="169"/>
      <c r="Y50" s="147"/>
      <c r="Z50" s="169"/>
      <c r="AA50" s="147"/>
      <c r="AB50" s="169"/>
      <c r="AC50" s="170"/>
      <c r="AD50" s="169"/>
    </row>
    <row r="51" spans="1:30" ht="13.5" customHeight="1">
      <c r="A51" s="130"/>
      <c r="D51" s="189"/>
      <c r="E51" s="189"/>
      <c r="F51" s="190"/>
      <c r="G51" s="129"/>
      <c r="H51" s="190"/>
      <c r="I51" s="129"/>
      <c r="J51" s="190"/>
      <c r="K51" s="129"/>
      <c r="L51" s="190"/>
      <c r="M51" s="129"/>
      <c r="N51" s="190"/>
      <c r="O51" s="129"/>
      <c r="P51" s="190"/>
      <c r="Q51" s="129"/>
      <c r="R51" s="190"/>
      <c r="S51" s="129"/>
      <c r="T51" s="190"/>
      <c r="U51" s="129"/>
      <c r="V51" s="190"/>
      <c r="W51" s="129"/>
      <c r="X51" s="190"/>
      <c r="Y51" s="129"/>
      <c r="Z51" s="190"/>
      <c r="AA51" s="129"/>
      <c r="AB51" s="190"/>
      <c r="AC51" s="191"/>
      <c r="AD51" s="190"/>
    </row>
    <row r="52" ht="7.5" customHeight="1"/>
    <row r="53" spans="1:30" ht="21.75" customHeight="1">
      <c r="A53" s="192">
        <f>'10'!A38</f>
        <v>0</v>
      </c>
      <c r="B53" s="192"/>
      <c r="C53" s="192"/>
      <c r="D53" s="134"/>
      <c r="E53" s="135"/>
      <c r="F53" s="136"/>
      <c r="G53" s="135"/>
      <c r="H53" s="136"/>
      <c r="I53" s="135"/>
      <c r="J53" s="136"/>
      <c r="K53" s="135"/>
      <c r="L53" s="136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6"/>
    </row>
  </sheetData>
  <sheetProtection selectLockedCells="1" selectUnlockedCells="1"/>
  <mergeCells count="4">
    <mergeCell ref="F7:Z7"/>
    <mergeCell ref="N8:X8"/>
    <mergeCell ref="P9:V9"/>
    <mergeCell ref="J14:L14"/>
  </mergeCells>
  <printOptions/>
  <pageMargins left="0.3" right="0.3" top="0.5" bottom="0.6000000000000001" header="0.5118055555555555" footer="0.4"/>
  <pageSetup firstPageNumber="9" useFirstPageNumber="1" horizontalDpi="300" verticalDpi="300" orientation="landscape" paperSize="9" scale="70"/>
  <headerFooter alignWithMargins="0">
    <oddFooter>&amp;R&amp;"Arial,Regular"&amp;10&amp;P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T38"/>
  <sheetViews>
    <sheetView zoomScaleSheetLayoutView="115" workbookViewId="0" topLeftCell="A19">
      <selection activeCell="C32" sqref="C32"/>
    </sheetView>
  </sheetViews>
  <sheetFormatPr defaultColWidth="7.00390625" defaultRowHeight="16.5" customHeight="1"/>
  <cols>
    <col min="1" max="2" width="1.12109375" style="193" customWidth="1"/>
    <col min="3" max="3" width="34.75390625" style="193" customWidth="1"/>
    <col min="4" max="4" width="4.875" style="193" customWidth="1"/>
    <col min="5" max="5" width="0.6171875" style="194" customWidth="1"/>
    <col min="6" max="6" width="11.875" style="194" customWidth="1"/>
    <col min="7" max="7" width="0.6171875" style="195" customWidth="1"/>
    <col min="8" max="8" width="11.875" style="193" customWidth="1"/>
    <col min="9" max="9" width="0.6171875" style="193" customWidth="1"/>
    <col min="10" max="10" width="11.50390625" style="195" customWidth="1"/>
    <col min="11" max="11" width="0.6171875" style="195" customWidth="1"/>
    <col min="12" max="12" width="12.625" style="195" customWidth="1"/>
    <col min="13" max="13" width="0.6171875" style="193" customWidth="1"/>
    <col min="14" max="14" width="15.75390625" style="195" customWidth="1"/>
    <col min="15" max="15" width="0.6171875" style="193" customWidth="1"/>
    <col min="16" max="16" width="15.75390625" style="195" customWidth="1"/>
    <col min="17" max="17" width="0.6171875" style="195" customWidth="1"/>
    <col min="18" max="18" width="11.625" style="195" customWidth="1"/>
    <col min="19" max="19" width="0.6171875" style="195" customWidth="1"/>
    <col min="20" max="20" width="10.625" style="195" customWidth="1"/>
    <col min="21" max="16384" width="8.50390625" style="196" customWidth="1"/>
  </cols>
  <sheetData>
    <row r="1" spans="1:20" ht="16.5" customHeight="1">
      <c r="A1" s="130">
        <f>'7-8 (9m)'!A1</f>
        <v>0</v>
      </c>
      <c r="B1" s="130"/>
      <c r="C1" s="130"/>
      <c r="D1" s="130"/>
      <c r="H1" s="130"/>
      <c r="I1" s="130"/>
      <c r="J1" s="130"/>
      <c r="K1" s="130"/>
      <c r="L1" s="193"/>
      <c r="M1" s="130"/>
      <c r="N1" s="130"/>
      <c r="O1" s="130"/>
      <c r="P1" s="130"/>
      <c r="R1" s="130"/>
      <c r="T1" s="73" t="s">
        <v>6</v>
      </c>
    </row>
    <row r="2" spans="1:20" ht="16.5" customHeight="1">
      <c r="A2" s="130" t="s">
        <v>146</v>
      </c>
      <c r="B2" s="130"/>
      <c r="C2" s="130"/>
      <c r="D2" s="130"/>
      <c r="H2" s="130"/>
      <c r="I2" s="130"/>
      <c r="J2" s="130"/>
      <c r="K2" s="130"/>
      <c r="L2" s="193"/>
      <c r="M2" s="130"/>
      <c r="N2" s="130"/>
      <c r="O2" s="130"/>
      <c r="P2" s="130"/>
      <c r="R2" s="130"/>
      <c r="T2" s="130"/>
    </row>
    <row r="3" spans="1:20" ht="16.5" customHeight="1">
      <c r="A3" s="132">
        <f>9!A3</f>
        <v>0</v>
      </c>
      <c r="B3" s="197"/>
      <c r="C3" s="197"/>
      <c r="D3" s="197"/>
      <c r="E3" s="198"/>
      <c r="F3" s="198"/>
      <c r="G3" s="199"/>
      <c r="H3" s="197"/>
      <c r="I3" s="197"/>
      <c r="J3" s="197"/>
      <c r="K3" s="197"/>
      <c r="L3" s="200"/>
      <c r="M3" s="197"/>
      <c r="N3" s="197"/>
      <c r="O3" s="197"/>
      <c r="P3" s="197"/>
      <c r="Q3" s="199"/>
      <c r="R3" s="197"/>
      <c r="S3" s="199"/>
      <c r="T3" s="197"/>
    </row>
    <row r="4" spans="1:20" ht="16.5" customHeight="1">
      <c r="A4" s="130"/>
      <c r="E4" s="201"/>
      <c r="F4" s="202"/>
      <c r="G4" s="203"/>
      <c r="H4" s="202"/>
      <c r="I4" s="202"/>
      <c r="J4" s="203"/>
      <c r="K4" s="203"/>
      <c r="L4" s="202"/>
      <c r="M4" s="202"/>
      <c r="N4" s="203"/>
      <c r="O4" s="202"/>
      <c r="P4" s="203"/>
      <c r="R4" s="203"/>
      <c r="T4" s="203"/>
    </row>
    <row r="5" spans="1:20" ht="16.5" customHeight="1">
      <c r="A5" s="130"/>
      <c r="E5" s="201"/>
      <c r="F5" s="202"/>
      <c r="G5" s="203"/>
      <c r="H5" s="202"/>
      <c r="I5" s="202"/>
      <c r="J5" s="203"/>
      <c r="K5" s="203"/>
      <c r="L5" s="202"/>
      <c r="M5" s="202"/>
      <c r="N5" s="203"/>
      <c r="O5" s="202"/>
      <c r="P5" s="203"/>
      <c r="R5" s="203"/>
      <c r="T5" s="203"/>
    </row>
    <row r="6" spans="1:20" s="212" customFormat="1" ht="16.5" customHeight="1">
      <c r="A6" s="204"/>
      <c r="B6" s="205"/>
      <c r="C6" s="205"/>
      <c r="D6" s="206"/>
      <c r="E6" s="207"/>
      <c r="F6" s="208"/>
      <c r="G6" s="209"/>
      <c r="H6" s="210"/>
      <c r="I6" s="210"/>
      <c r="J6" s="210"/>
      <c r="K6" s="210"/>
      <c r="L6" s="210"/>
      <c r="M6" s="210"/>
      <c r="N6" s="210"/>
      <c r="O6" s="210"/>
      <c r="P6" s="210"/>
      <c r="Q6" s="209"/>
      <c r="R6" s="210"/>
      <c r="S6" s="209"/>
      <c r="T6" s="211" t="s">
        <v>198</v>
      </c>
    </row>
    <row r="7" spans="1:20" s="212" customFormat="1" ht="16.5" customHeight="1">
      <c r="A7" s="204"/>
      <c r="B7" s="205"/>
      <c r="C7" s="205"/>
      <c r="D7" s="206"/>
      <c r="E7" s="207"/>
      <c r="F7" s="206"/>
      <c r="G7" s="207"/>
      <c r="H7" s="205"/>
      <c r="I7" s="205"/>
      <c r="J7" s="207"/>
      <c r="K7" s="207"/>
      <c r="L7" s="207"/>
      <c r="M7" s="205"/>
      <c r="N7" s="213" t="s">
        <v>199</v>
      </c>
      <c r="O7" s="213"/>
      <c r="P7" s="213"/>
      <c r="Q7" s="213"/>
      <c r="R7" s="213"/>
      <c r="S7" s="207"/>
      <c r="T7" s="214"/>
    </row>
    <row r="8" spans="1:20" s="212" customFormat="1" ht="16.5" customHeight="1">
      <c r="A8" s="204"/>
      <c r="B8" s="205"/>
      <c r="C8" s="205"/>
      <c r="D8" s="206"/>
      <c r="E8" s="207"/>
      <c r="F8" s="206"/>
      <c r="G8" s="207"/>
      <c r="H8" s="205"/>
      <c r="I8" s="205"/>
      <c r="J8" s="215"/>
      <c r="K8" s="215"/>
      <c r="L8" s="215"/>
      <c r="M8" s="205"/>
      <c r="N8" s="216" t="s">
        <v>116</v>
      </c>
      <c r="O8" s="216"/>
      <c r="P8" s="216"/>
      <c r="Q8" s="207"/>
      <c r="R8" s="214"/>
      <c r="S8" s="207"/>
      <c r="T8" s="214"/>
    </row>
    <row r="9" spans="1:20" s="212" customFormat="1" ht="16.5" customHeight="1">
      <c r="A9" s="204"/>
      <c r="B9" s="205"/>
      <c r="C9" s="205"/>
      <c r="D9" s="206"/>
      <c r="E9" s="207"/>
      <c r="F9" s="217" t="s">
        <v>154</v>
      </c>
      <c r="G9" s="207"/>
      <c r="H9" s="205"/>
      <c r="I9" s="205"/>
      <c r="J9" s="215"/>
      <c r="K9" s="215"/>
      <c r="L9" s="215"/>
      <c r="M9" s="205"/>
      <c r="N9" s="217" t="s">
        <v>200</v>
      </c>
      <c r="O9" s="205"/>
      <c r="P9" s="217" t="s">
        <v>157</v>
      </c>
      <c r="Q9" s="207"/>
      <c r="R9" s="217" t="s">
        <v>160</v>
      </c>
      <c r="S9" s="207"/>
      <c r="T9" s="214"/>
    </row>
    <row r="10" spans="1:20" s="212" customFormat="1" ht="16.5" customHeight="1">
      <c r="A10" s="204"/>
      <c r="B10" s="205"/>
      <c r="C10" s="205"/>
      <c r="D10" s="206"/>
      <c r="E10" s="207"/>
      <c r="F10" s="217" t="s">
        <v>161</v>
      </c>
      <c r="G10" s="214"/>
      <c r="H10" s="217" t="s">
        <v>162</v>
      </c>
      <c r="I10" s="214"/>
      <c r="J10" s="218" t="s">
        <v>163</v>
      </c>
      <c r="K10" s="218"/>
      <c r="L10" s="218"/>
      <c r="M10" s="214"/>
      <c r="N10" s="217" t="s">
        <v>201</v>
      </c>
      <c r="O10" s="217"/>
      <c r="P10" s="217" t="s">
        <v>202</v>
      </c>
      <c r="Q10" s="214"/>
      <c r="R10" s="217" t="s">
        <v>169</v>
      </c>
      <c r="S10" s="217"/>
      <c r="T10" s="217" t="s">
        <v>172</v>
      </c>
    </row>
    <row r="11" spans="1:20" s="212" customFormat="1" ht="16.5" customHeight="1">
      <c r="A11" s="204"/>
      <c r="B11" s="205"/>
      <c r="C11" s="205"/>
      <c r="D11" s="206"/>
      <c r="E11" s="207"/>
      <c r="F11" s="219" t="s">
        <v>173</v>
      </c>
      <c r="G11" s="214"/>
      <c r="H11" s="217" t="s">
        <v>174</v>
      </c>
      <c r="I11" s="214"/>
      <c r="J11" s="217" t="s">
        <v>175</v>
      </c>
      <c r="K11" s="220"/>
      <c r="L11" s="221" t="s">
        <v>90</v>
      </c>
      <c r="M11" s="214"/>
      <c r="N11" s="217" t="s">
        <v>177</v>
      </c>
      <c r="O11" s="217"/>
      <c r="P11" s="217" t="s">
        <v>203</v>
      </c>
      <c r="Q11" s="214"/>
      <c r="R11" s="217" t="s">
        <v>181</v>
      </c>
      <c r="S11" s="217"/>
      <c r="T11" s="217" t="s">
        <v>204</v>
      </c>
    </row>
    <row r="12" spans="1:20" s="212" customFormat="1" ht="16.5" customHeight="1">
      <c r="A12" s="204"/>
      <c r="B12" s="205"/>
      <c r="C12" s="205"/>
      <c r="D12" s="222" t="s">
        <v>98</v>
      </c>
      <c r="E12" s="207"/>
      <c r="F12" s="223" t="s">
        <v>11</v>
      </c>
      <c r="G12" s="214"/>
      <c r="H12" s="223" t="s">
        <v>11</v>
      </c>
      <c r="I12" s="214"/>
      <c r="J12" s="223" t="s">
        <v>11</v>
      </c>
      <c r="K12" s="224"/>
      <c r="L12" s="223" t="s">
        <v>11</v>
      </c>
      <c r="M12" s="214"/>
      <c r="N12" s="223" t="s">
        <v>11</v>
      </c>
      <c r="O12" s="214"/>
      <c r="P12" s="223" t="s">
        <v>11</v>
      </c>
      <c r="Q12" s="214"/>
      <c r="R12" s="223" t="s">
        <v>11</v>
      </c>
      <c r="S12" s="214"/>
      <c r="T12" s="223" t="s">
        <v>11</v>
      </c>
    </row>
    <row r="13" spans="1:20" s="212" customFormat="1" ht="16.5" customHeight="1">
      <c r="A13" s="204"/>
      <c r="B13" s="205"/>
      <c r="C13" s="205"/>
      <c r="D13" s="206"/>
      <c r="E13" s="207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</row>
    <row r="14" spans="1:20" s="232" customFormat="1" ht="16.5" customHeight="1">
      <c r="A14" s="226" t="s">
        <v>185</v>
      </c>
      <c r="B14" s="227"/>
      <c r="C14" s="228"/>
      <c r="D14" s="229"/>
      <c r="E14" s="230"/>
      <c r="F14" s="231">
        <v>373000</v>
      </c>
      <c r="G14" s="231"/>
      <c r="H14" s="231">
        <v>3680616</v>
      </c>
      <c r="I14" s="231"/>
      <c r="J14" s="231">
        <v>37300</v>
      </c>
      <c r="K14" s="231"/>
      <c r="L14" s="231">
        <v>14598557</v>
      </c>
      <c r="M14" s="231"/>
      <c r="N14" s="231">
        <v>-18383</v>
      </c>
      <c r="O14" s="231"/>
      <c r="P14" s="231">
        <v>0</v>
      </c>
      <c r="Q14" s="231"/>
      <c r="R14" s="231">
        <f>SUM(N14:P14)</f>
        <v>-18383</v>
      </c>
      <c r="S14" s="231"/>
      <c r="T14" s="231">
        <f>SUM(F14:L14,R14)</f>
        <v>18671090</v>
      </c>
    </row>
    <row r="15" spans="1:20" s="232" customFormat="1" ht="6" customHeight="1">
      <c r="A15" s="226"/>
      <c r="B15" s="227"/>
      <c r="C15" s="228"/>
      <c r="D15" s="229"/>
      <c r="E15" s="230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</row>
    <row r="16" spans="1:20" s="232" customFormat="1" ht="16.5" customHeight="1">
      <c r="A16" s="226" t="s">
        <v>186</v>
      </c>
      <c r="B16" s="227"/>
      <c r="C16" s="228"/>
      <c r="D16" s="229"/>
      <c r="E16" s="230"/>
      <c r="F16" s="231"/>
      <c r="G16" s="233"/>
      <c r="H16" s="231"/>
      <c r="I16" s="233"/>
      <c r="J16" s="231"/>
      <c r="K16" s="233"/>
      <c r="L16" s="231"/>
      <c r="M16" s="233"/>
      <c r="N16" s="231"/>
      <c r="O16" s="233"/>
      <c r="P16" s="231"/>
      <c r="Q16" s="233"/>
      <c r="R16" s="231"/>
      <c r="S16" s="233"/>
      <c r="T16" s="231"/>
    </row>
    <row r="17" spans="1:20" s="232" customFormat="1" ht="16.5" customHeight="1">
      <c r="A17" s="228" t="s">
        <v>190</v>
      </c>
      <c r="B17" s="227"/>
      <c r="C17" s="228"/>
      <c r="D17" s="229">
        <v>21</v>
      </c>
      <c r="E17" s="230"/>
      <c r="F17" s="231">
        <v>0</v>
      </c>
      <c r="G17" s="231"/>
      <c r="H17" s="231">
        <v>0</v>
      </c>
      <c r="I17" s="231"/>
      <c r="J17" s="231">
        <v>0</v>
      </c>
      <c r="K17" s="231"/>
      <c r="L17" s="231">
        <v>-1119000</v>
      </c>
      <c r="M17" s="231"/>
      <c r="N17" s="231">
        <v>0</v>
      </c>
      <c r="O17" s="231"/>
      <c r="P17" s="231">
        <v>0</v>
      </c>
      <c r="Q17" s="231"/>
      <c r="R17" s="231">
        <v>0</v>
      </c>
      <c r="S17" s="231"/>
      <c r="T17" s="231">
        <f aca="true" t="shared" si="0" ref="T17:T18">SUM(F17:L17,R17)</f>
        <v>-1119000</v>
      </c>
    </row>
    <row r="18" spans="1:20" s="232" customFormat="1" ht="16.5" customHeight="1">
      <c r="A18" s="228" t="s">
        <v>135</v>
      </c>
      <c r="B18" s="228"/>
      <c r="C18" s="228"/>
      <c r="D18" s="229"/>
      <c r="E18" s="230"/>
      <c r="F18" s="234">
        <v>0</v>
      </c>
      <c r="G18" s="235"/>
      <c r="H18" s="234">
        <v>0</v>
      </c>
      <c r="I18" s="235"/>
      <c r="J18" s="234">
        <v>0</v>
      </c>
      <c r="K18" s="235"/>
      <c r="L18" s="234">
        <v>3063311</v>
      </c>
      <c r="M18" s="235"/>
      <c r="N18" s="234">
        <v>0</v>
      </c>
      <c r="O18" s="235"/>
      <c r="P18" s="234">
        <v>574494</v>
      </c>
      <c r="Q18" s="235"/>
      <c r="R18" s="234">
        <v>574494</v>
      </c>
      <c r="S18" s="235"/>
      <c r="T18" s="236">
        <f t="shared" si="0"/>
        <v>3637805</v>
      </c>
    </row>
    <row r="19" spans="1:20" s="232" customFormat="1" ht="16.5" customHeight="1">
      <c r="A19" s="228"/>
      <c r="B19" s="228"/>
      <c r="C19" s="228"/>
      <c r="D19" s="229"/>
      <c r="E19" s="230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</row>
    <row r="20" spans="1:20" s="232" customFormat="1" ht="16.5" customHeight="1">
      <c r="A20" s="226" t="s">
        <v>193</v>
      </c>
      <c r="B20" s="228"/>
      <c r="C20" s="228"/>
      <c r="D20" s="229"/>
      <c r="E20" s="230"/>
      <c r="F20" s="237">
        <f>SUM(F14:F18)</f>
        <v>373000</v>
      </c>
      <c r="G20" s="235"/>
      <c r="H20" s="237">
        <f>SUM(H14:H18)</f>
        <v>3680616</v>
      </c>
      <c r="I20" s="235"/>
      <c r="J20" s="237">
        <f>SUM(J14:J18)</f>
        <v>37300</v>
      </c>
      <c r="K20" s="235"/>
      <c r="L20" s="237">
        <f>SUM(L14:L18)</f>
        <v>16542868</v>
      </c>
      <c r="M20" s="235"/>
      <c r="N20" s="237">
        <f>SUM(N14:N18)</f>
        <v>-18383</v>
      </c>
      <c r="O20" s="235"/>
      <c r="P20" s="237">
        <f>SUM(P14:P18)</f>
        <v>574494</v>
      </c>
      <c r="Q20" s="235"/>
      <c r="R20" s="237">
        <f>SUM(R14:R18)</f>
        <v>556111</v>
      </c>
      <c r="S20" s="235"/>
      <c r="T20" s="237">
        <f>SUM(T14:T18)</f>
        <v>21189895</v>
      </c>
    </row>
    <row r="21" spans="1:20" s="212" customFormat="1" ht="16.5" customHeight="1">
      <c r="A21" s="204"/>
      <c r="B21" s="205"/>
      <c r="C21" s="205"/>
      <c r="D21" s="238"/>
      <c r="E21" s="206"/>
      <c r="F21" s="239"/>
      <c r="G21" s="214"/>
      <c r="H21" s="239"/>
      <c r="I21" s="214"/>
      <c r="J21" s="239"/>
      <c r="K21" s="224"/>
      <c r="L21" s="239"/>
      <c r="M21" s="214"/>
      <c r="N21" s="239"/>
      <c r="O21" s="214"/>
      <c r="P21" s="239"/>
      <c r="Q21" s="214"/>
      <c r="R21" s="239"/>
      <c r="S21" s="214"/>
      <c r="T21" s="239"/>
    </row>
    <row r="22" spans="1:20" s="212" customFormat="1" ht="16.5" customHeight="1">
      <c r="A22" s="204" t="s">
        <v>194</v>
      </c>
      <c r="B22" s="240"/>
      <c r="C22" s="205"/>
      <c r="D22" s="206"/>
      <c r="E22" s="207"/>
      <c r="F22" s="241">
        <v>373000</v>
      </c>
      <c r="G22" s="242"/>
      <c r="H22" s="241">
        <v>3680616</v>
      </c>
      <c r="I22" s="242"/>
      <c r="J22" s="241">
        <v>37300</v>
      </c>
      <c r="K22" s="242"/>
      <c r="L22" s="241">
        <v>16837417</v>
      </c>
      <c r="M22" s="242"/>
      <c r="N22" s="241">
        <v>-18383</v>
      </c>
      <c r="O22" s="242"/>
      <c r="P22" s="241">
        <v>276202</v>
      </c>
      <c r="Q22" s="242"/>
      <c r="R22" s="241">
        <f>SUM(N22:P22)</f>
        <v>257819</v>
      </c>
      <c r="S22" s="242"/>
      <c r="T22" s="241">
        <f>SUM(F22:L22,R22)</f>
        <v>21186152</v>
      </c>
    </row>
    <row r="23" spans="1:20" s="212" customFormat="1" ht="6" customHeight="1">
      <c r="A23" s="204"/>
      <c r="B23" s="240"/>
      <c r="C23" s="205"/>
      <c r="D23" s="206"/>
      <c r="E23" s="207"/>
      <c r="F23" s="241"/>
      <c r="G23" s="242"/>
      <c r="H23" s="241"/>
      <c r="I23" s="242"/>
      <c r="J23" s="241"/>
      <c r="K23" s="242"/>
      <c r="L23" s="241"/>
      <c r="M23" s="242"/>
      <c r="N23" s="241"/>
      <c r="O23" s="242"/>
      <c r="P23" s="241"/>
      <c r="Q23" s="242"/>
      <c r="R23" s="241"/>
      <c r="S23" s="242"/>
      <c r="T23" s="241"/>
    </row>
    <row r="24" spans="1:20" s="212" customFormat="1" ht="16.5" customHeight="1">
      <c r="A24" s="204" t="s">
        <v>186</v>
      </c>
      <c r="B24" s="240"/>
      <c r="C24" s="205"/>
      <c r="D24" s="206"/>
      <c r="E24" s="207"/>
      <c r="F24" s="241"/>
      <c r="H24" s="241"/>
      <c r="J24" s="241"/>
      <c r="L24" s="241"/>
      <c r="N24" s="241"/>
      <c r="P24" s="241"/>
      <c r="R24" s="241"/>
      <c r="T24" s="241"/>
    </row>
    <row r="25" spans="1:20" s="212" customFormat="1" ht="16.5" customHeight="1">
      <c r="A25" s="205" t="s">
        <v>190</v>
      </c>
      <c r="B25" s="240"/>
      <c r="C25" s="205"/>
      <c r="D25" s="206">
        <v>21</v>
      </c>
      <c r="E25" s="207"/>
      <c r="F25" s="241">
        <v>0</v>
      </c>
      <c r="G25" s="242"/>
      <c r="H25" s="241">
        <v>0</v>
      </c>
      <c r="I25" s="242"/>
      <c r="J25" s="241">
        <v>0</v>
      </c>
      <c r="K25" s="242"/>
      <c r="L25" s="241">
        <v>-1119000</v>
      </c>
      <c r="M25" s="242"/>
      <c r="N25" s="241">
        <v>0</v>
      </c>
      <c r="O25" s="242"/>
      <c r="P25" s="241">
        <v>0</v>
      </c>
      <c r="Q25" s="242"/>
      <c r="R25" s="241">
        <f aca="true" t="shared" si="1" ref="R25:R26">SUM(N25:P25)</f>
        <v>0</v>
      </c>
      <c r="S25" s="242"/>
      <c r="T25" s="241">
        <f aca="true" t="shared" si="2" ref="T25:T26">SUM(F25:L25,R25)</f>
        <v>-1119000</v>
      </c>
    </row>
    <row r="26" spans="1:20" s="212" customFormat="1" ht="16.5" customHeight="1">
      <c r="A26" s="205" t="s">
        <v>205</v>
      </c>
      <c r="B26" s="205"/>
      <c r="C26" s="205"/>
      <c r="D26" s="206"/>
      <c r="E26" s="207"/>
      <c r="F26" s="243">
        <v>0</v>
      </c>
      <c r="G26" s="242"/>
      <c r="H26" s="243">
        <v>0</v>
      </c>
      <c r="I26" s="242"/>
      <c r="J26" s="243">
        <v>0</v>
      </c>
      <c r="K26" s="225"/>
      <c r="L26" s="244">
        <v>2377200</v>
      </c>
      <c r="M26" s="225"/>
      <c r="N26" s="243">
        <v>0</v>
      </c>
      <c r="O26" s="242"/>
      <c r="P26" s="244">
        <v>-322829</v>
      </c>
      <c r="Q26" s="242"/>
      <c r="R26" s="243">
        <f t="shared" si="1"/>
        <v>-322829</v>
      </c>
      <c r="S26" s="242"/>
      <c r="T26" s="243">
        <f t="shared" si="2"/>
        <v>2054371</v>
      </c>
    </row>
    <row r="27" spans="1:20" s="212" customFormat="1" ht="16.5" customHeight="1">
      <c r="A27" s="205"/>
      <c r="B27" s="205"/>
      <c r="C27" s="205"/>
      <c r="D27" s="206"/>
      <c r="E27" s="207"/>
      <c r="F27" s="245"/>
      <c r="G27" s="225"/>
      <c r="H27" s="245"/>
      <c r="I27" s="225"/>
      <c r="J27" s="245"/>
      <c r="K27" s="225"/>
      <c r="L27" s="245"/>
      <c r="M27" s="225"/>
      <c r="N27" s="245"/>
      <c r="O27" s="225"/>
      <c r="P27" s="245"/>
      <c r="Q27" s="225"/>
      <c r="R27" s="245"/>
      <c r="S27" s="225"/>
      <c r="T27" s="245"/>
    </row>
    <row r="28" spans="1:20" s="212" customFormat="1" ht="16.5" customHeight="1">
      <c r="A28" s="204" t="s">
        <v>197</v>
      </c>
      <c r="B28" s="205"/>
      <c r="C28" s="205"/>
      <c r="D28" s="206"/>
      <c r="E28" s="207"/>
      <c r="F28" s="246">
        <f>SUM(F22:F26)</f>
        <v>373000</v>
      </c>
      <c r="G28" s="225"/>
      <c r="H28" s="246">
        <f>SUM(H22:H26)</f>
        <v>3680616</v>
      </c>
      <c r="I28" s="225"/>
      <c r="J28" s="246">
        <f>SUM(J22:J26)</f>
        <v>37300</v>
      </c>
      <c r="K28" s="225"/>
      <c r="L28" s="246">
        <f>SUM(L22:L26)</f>
        <v>18095617</v>
      </c>
      <c r="M28" s="225"/>
      <c r="N28" s="246">
        <f>SUM(N22:N26)</f>
        <v>-18383</v>
      </c>
      <c r="O28" s="225"/>
      <c r="P28" s="246">
        <f>SUM(P22:P26)</f>
        <v>-46627</v>
      </c>
      <c r="Q28" s="225"/>
      <c r="R28" s="246">
        <f>SUM(R22:R26)</f>
        <v>-65010</v>
      </c>
      <c r="S28" s="225"/>
      <c r="T28" s="246">
        <f>SUM(T22:T26)</f>
        <v>22121523</v>
      </c>
    </row>
    <row r="29" spans="1:20" s="212" customFormat="1" ht="16.5" customHeight="1">
      <c r="A29" s="204"/>
      <c r="B29" s="205"/>
      <c r="C29" s="205"/>
      <c r="D29" s="206"/>
      <c r="E29" s="207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1:20" s="212" customFormat="1" ht="16.5" customHeight="1">
      <c r="A30" s="204"/>
      <c r="B30" s="205"/>
      <c r="C30" s="205"/>
      <c r="D30" s="206"/>
      <c r="E30" s="207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</row>
    <row r="31" spans="1:20" s="212" customFormat="1" ht="16.5" customHeight="1">
      <c r="A31" s="204"/>
      <c r="B31" s="205"/>
      <c r="C31" s="205"/>
      <c r="D31" s="206"/>
      <c r="E31" s="207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</row>
    <row r="32" spans="1:20" s="212" customFormat="1" ht="16.5" customHeight="1">
      <c r="A32" s="204"/>
      <c r="B32" s="205"/>
      <c r="C32" s="205"/>
      <c r="D32" s="206"/>
      <c r="E32" s="207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</row>
    <row r="33" spans="1:20" s="212" customFormat="1" ht="16.5" customHeight="1">
      <c r="A33" s="204"/>
      <c r="B33" s="205"/>
      <c r="C33" s="205"/>
      <c r="D33" s="206"/>
      <c r="E33" s="207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</row>
    <row r="34" spans="1:20" s="212" customFormat="1" ht="16.5" customHeight="1">
      <c r="A34" s="204"/>
      <c r="B34" s="205"/>
      <c r="C34" s="205"/>
      <c r="D34" s="206"/>
      <c r="E34" s="207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 s="212" customFormat="1" ht="16.5" customHeight="1">
      <c r="A35" s="204"/>
      <c r="B35" s="205"/>
      <c r="C35" s="205"/>
      <c r="D35" s="206"/>
      <c r="E35" s="207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6" spans="1:20" s="212" customFormat="1" ht="16.5" customHeight="1">
      <c r="A36" s="204"/>
      <c r="B36" s="205"/>
      <c r="C36" s="205"/>
      <c r="D36" s="206"/>
      <c r="E36" s="207"/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</row>
    <row r="37" spans="1:20" s="212" customFormat="1" ht="7.5" customHeight="1">
      <c r="A37" s="204"/>
      <c r="B37" s="205"/>
      <c r="C37" s="205"/>
      <c r="D37" s="206"/>
      <c r="E37" s="207"/>
      <c r="F37" s="225"/>
      <c r="G37" s="225"/>
      <c r="H37" s="225"/>
      <c r="I37" s="225"/>
      <c r="J37" s="225"/>
      <c r="K37" s="225"/>
      <c r="L37" s="225"/>
      <c r="M37" s="225"/>
      <c r="N37" s="225"/>
      <c r="O37" s="225"/>
      <c r="P37" s="225"/>
      <c r="Q37" s="225"/>
      <c r="R37" s="225"/>
      <c r="S37" s="225"/>
      <c r="T37" s="225"/>
    </row>
    <row r="38" spans="1:20" ht="21.75" customHeight="1">
      <c r="A38" s="200">
        <f>'2-4'!$A$57</f>
        <v>0</v>
      </c>
      <c r="B38" s="200"/>
      <c r="C38" s="200"/>
      <c r="D38" s="200"/>
      <c r="E38" s="198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</row>
  </sheetData>
  <sheetProtection selectLockedCells="1" selectUnlockedCells="1"/>
  <mergeCells count="3">
    <mergeCell ref="N7:R7"/>
    <mergeCell ref="N8:P8"/>
    <mergeCell ref="J10:L10"/>
  </mergeCells>
  <printOptions/>
  <pageMargins left="0.3" right="0.3" top="0.5" bottom="0.6000000000000001" header="0.5118055555555555" footer="0.4"/>
  <pageSetup firstPageNumber="10" useFirstPageNumber="1" horizontalDpi="300" verticalDpi="300" orientation="landscape" paperSize="9" scale="89"/>
  <headerFooter alignWithMargins="0">
    <oddFooter>&amp;R&amp;"Arial,Regular"&amp;10&amp;P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L180"/>
  <sheetViews>
    <sheetView tabSelected="1" zoomScaleSheetLayoutView="115" workbookViewId="0" topLeftCell="A166">
      <selection activeCell="F174" sqref="F174"/>
    </sheetView>
  </sheetViews>
  <sheetFormatPr defaultColWidth="7.00390625" defaultRowHeight="15.75" customHeight="1"/>
  <cols>
    <col min="1" max="1" width="1.4921875" style="1" customWidth="1"/>
    <col min="2" max="2" width="1.12109375" style="1" customWidth="1"/>
    <col min="3" max="3" width="45.125" style="1" customWidth="1"/>
    <col min="4" max="4" width="5.125" style="2" customWidth="1"/>
    <col min="5" max="5" width="0.6171875" style="1" customWidth="1"/>
    <col min="6" max="6" width="10.625" style="100" customWidth="1"/>
    <col min="7" max="7" width="0.6171875" style="248" customWidth="1"/>
    <col min="8" max="8" width="10.625" style="100" customWidth="1"/>
    <col min="9" max="9" width="0.6171875" style="249" customWidth="1"/>
    <col min="10" max="10" width="10.625" style="100" customWidth="1"/>
    <col min="11" max="11" width="0.6171875" style="248" customWidth="1"/>
    <col min="12" max="12" width="10.625" style="100" customWidth="1"/>
    <col min="13" max="16384" width="8.50390625" style="4" customWidth="1"/>
  </cols>
  <sheetData>
    <row r="1" spans="1:12" ht="15.75" customHeight="1">
      <c r="A1" s="5" t="s">
        <v>0</v>
      </c>
      <c r="B1" s="5"/>
      <c r="C1" s="5"/>
      <c r="D1" s="20"/>
      <c r="G1" s="250"/>
      <c r="I1" s="251"/>
      <c r="K1" s="250"/>
      <c r="L1" s="252" t="s">
        <v>6</v>
      </c>
    </row>
    <row r="2" spans="1:11" ht="15.75" customHeight="1">
      <c r="A2" s="5" t="s">
        <v>206</v>
      </c>
      <c r="B2" s="5"/>
      <c r="C2" s="5"/>
      <c r="D2" s="20"/>
      <c r="G2" s="250"/>
      <c r="I2" s="251"/>
      <c r="K2" s="250"/>
    </row>
    <row r="3" spans="1:12" ht="15.75" customHeight="1">
      <c r="A3" s="7">
        <f>+'10'!A3</f>
        <v>0</v>
      </c>
      <c r="B3" s="7"/>
      <c r="C3" s="7"/>
      <c r="D3" s="23"/>
      <c r="E3" s="9"/>
      <c r="F3" s="253"/>
      <c r="G3" s="254"/>
      <c r="H3" s="253"/>
      <c r="I3" s="255"/>
      <c r="J3" s="253"/>
      <c r="K3" s="254"/>
      <c r="L3" s="253"/>
    </row>
    <row r="4" spans="7:11" ht="15.75" customHeight="1">
      <c r="G4" s="250"/>
      <c r="I4" s="251"/>
      <c r="K4" s="250"/>
    </row>
    <row r="5" spans="7:11" ht="15.75" customHeight="1">
      <c r="G5" s="250"/>
      <c r="I5" s="251"/>
      <c r="K5" s="250"/>
    </row>
    <row r="6" spans="6:12" ht="15.75" customHeight="1">
      <c r="F6" s="11" t="s">
        <v>3</v>
      </c>
      <c r="G6" s="11"/>
      <c r="H6" s="11"/>
      <c r="I6" s="12"/>
      <c r="J6" s="11" t="s">
        <v>4</v>
      </c>
      <c r="K6" s="11"/>
      <c r="L6" s="11"/>
    </row>
    <row r="7" spans="1:12" ht="15.75" customHeight="1">
      <c r="A7" s="4"/>
      <c r="E7" s="5"/>
      <c r="F7" s="14" t="s">
        <v>5</v>
      </c>
      <c r="G7" s="14"/>
      <c r="H7" s="14"/>
      <c r="I7" s="15"/>
      <c r="J7" s="14" t="s">
        <v>5</v>
      </c>
      <c r="K7" s="14"/>
      <c r="L7" s="14"/>
    </row>
    <row r="8" spans="5:12" ht="15.75" customHeight="1">
      <c r="E8" s="5"/>
      <c r="F8" s="256" t="s">
        <v>207</v>
      </c>
      <c r="G8" s="256"/>
      <c r="H8" s="256" t="s">
        <v>208</v>
      </c>
      <c r="I8" s="256"/>
      <c r="J8" s="256" t="s">
        <v>207</v>
      </c>
      <c r="K8" s="256"/>
      <c r="L8" s="256" t="s">
        <v>208</v>
      </c>
    </row>
    <row r="9" spans="4:12" ht="15.75" customHeight="1">
      <c r="D9" s="23" t="s">
        <v>10</v>
      </c>
      <c r="E9" s="5"/>
      <c r="F9" s="91" t="s">
        <v>11</v>
      </c>
      <c r="G9" s="256"/>
      <c r="H9" s="91" t="s">
        <v>11</v>
      </c>
      <c r="I9" s="256"/>
      <c r="J9" s="91" t="s">
        <v>11</v>
      </c>
      <c r="K9" s="256"/>
      <c r="L9" s="91" t="s">
        <v>11</v>
      </c>
    </row>
    <row r="10" spans="1:11" ht="15.75" customHeight="1">
      <c r="A10" s="257" t="s">
        <v>209</v>
      </c>
      <c r="B10" s="248"/>
      <c r="C10" s="248"/>
      <c r="F10" s="27"/>
      <c r="G10" s="250"/>
      <c r="I10" s="251"/>
      <c r="J10" s="27"/>
      <c r="K10" s="250"/>
    </row>
    <row r="11" spans="1:12" ht="15.75" customHeight="1">
      <c r="A11" s="248" t="s">
        <v>210</v>
      </c>
      <c r="B11" s="248"/>
      <c r="C11" s="248"/>
      <c r="F11" s="27">
        <f>'7-8 (9m)'!F30</f>
        <v>4181904</v>
      </c>
      <c r="G11" s="258"/>
      <c r="H11" s="100">
        <v>3634134</v>
      </c>
      <c r="I11" s="258"/>
      <c r="J11" s="27">
        <f>'7-8 (9m)'!J30</f>
        <v>2383910</v>
      </c>
      <c r="K11" s="258"/>
      <c r="L11" s="100">
        <v>3063311</v>
      </c>
    </row>
    <row r="12" spans="1:11" ht="15.75" customHeight="1">
      <c r="A12" s="1" t="s">
        <v>211</v>
      </c>
      <c r="F12" s="27"/>
      <c r="G12" s="258"/>
      <c r="I12" s="258"/>
      <c r="J12" s="27"/>
      <c r="K12" s="258"/>
    </row>
    <row r="13" spans="2:11" ht="15.75" customHeight="1">
      <c r="B13" s="1" t="s">
        <v>212</v>
      </c>
      <c r="F13" s="27"/>
      <c r="G13" s="258"/>
      <c r="I13" s="258"/>
      <c r="J13" s="27"/>
      <c r="K13" s="258"/>
    </row>
    <row r="14" spans="1:12" ht="15.75" customHeight="1">
      <c r="A14" s="1" t="s">
        <v>213</v>
      </c>
      <c r="B14" s="1" t="s">
        <v>214</v>
      </c>
      <c r="F14" s="27">
        <v>2108037</v>
      </c>
      <c r="G14" s="258"/>
      <c r="H14" s="100">
        <v>2015848</v>
      </c>
      <c r="I14" s="258"/>
      <c r="J14" s="27">
        <v>71985</v>
      </c>
      <c r="K14" s="258"/>
      <c r="L14" s="100">
        <v>81334</v>
      </c>
    </row>
    <row r="15" spans="2:12" ht="15.75" customHeight="1">
      <c r="B15" s="1" t="s">
        <v>215</v>
      </c>
      <c r="F15" s="27">
        <v>9333</v>
      </c>
      <c r="G15" s="258"/>
      <c r="H15" s="100">
        <v>4779</v>
      </c>
      <c r="I15" s="258"/>
      <c r="J15" s="27">
        <v>0</v>
      </c>
      <c r="K15" s="258"/>
      <c r="L15" s="100">
        <v>585</v>
      </c>
    </row>
    <row r="16" spans="2:12" ht="15.75" customHeight="1">
      <c r="B16" s="1" t="s">
        <v>216</v>
      </c>
      <c r="F16" s="27">
        <v>-11945</v>
      </c>
      <c r="G16" s="258"/>
      <c r="H16" s="100">
        <v>-62140</v>
      </c>
      <c r="I16" s="258"/>
      <c r="J16" s="27">
        <v>0</v>
      </c>
      <c r="K16" s="258"/>
      <c r="L16" s="100">
        <v>0</v>
      </c>
    </row>
    <row r="17" spans="2:12" ht="15.75" customHeight="1">
      <c r="B17" s="1" t="s">
        <v>217</v>
      </c>
      <c r="F17" s="27">
        <v>-11648</v>
      </c>
      <c r="G17" s="258"/>
      <c r="H17" s="100">
        <v>-27480</v>
      </c>
      <c r="I17" s="258"/>
      <c r="J17" s="27">
        <v>-275377</v>
      </c>
      <c r="K17" s="258"/>
      <c r="L17" s="100">
        <v>-309030</v>
      </c>
    </row>
    <row r="18" spans="2:12" ht="15.75" customHeight="1">
      <c r="B18" s="1" t="s">
        <v>218</v>
      </c>
      <c r="D18" s="51">
        <v>12.2</v>
      </c>
      <c r="F18" s="27">
        <v>0</v>
      </c>
      <c r="G18" s="258"/>
      <c r="H18" s="100">
        <v>0</v>
      </c>
      <c r="I18" s="258"/>
      <c r="J18" s="27">
        <v>-2705602</v>
      </c>
      <c r="K18" s="258"/>
      <c r="L18" s="100">
        <v>-3502597</v>
      </c>
    </row>
    <row r="19" spans="2:12" ht="15.75" customHeight="1">
      <c r="B19" s="1" t="s">
        <v>219</v>
      </c>
      <c r="F19" s="27">
        <v>1092509</v>
      </c>
      <c r="G19" s="258"/>
      <c r="H19" s="100">
        <v>1261806</v>
      </c>
      <c r="I19" s="258"/>
      <c r="J19" s="27">
        <v>602463</v>
      </c>
      <c r="K19" s="258"/>
      <c r="L19" s="100">
        <v>632758</v>
      </c>
    </row>
    <row r="20" spans="2:12" ht="15.75" customHeight="1">
      <c r="B20" s="1" t="s">
        <v>220</v>
      </c>
      <c r="F20" s="27">
        <v>12182</v>
      </c>
      <c r="G20" s="258"/>
      <c r="H20" s="100">
        <v>7571</v>
      </c>
      <c r="I20" s="258"/>
      <c r="J20" s="27">
        <v>8971</v>
      </c>
      <c r="K20" s="258"/>
      <c r="L20" s="100">
        <v>6153</v>
      </c>
    </row>
    <row r="21" spans="2:11" ht="15.75" customHeight="1">
      <c r="B21" s="1" t="s">
        <v>221</v>
      </c>
      <c r="D21" s="51"/>
      <c r="F21" s="27"/>
      <c r="G21" s="258"/>
      <c r="I21" s="258"/>
      <c r="J21" s="27"/>
      <c r="K21" s="258"/>
    </row>
    <row r="22" spans="3:12" ht="15.75" customHeight="1">
      <c r="C22" s="1" t="s">
        <v>222</v>
      </c>
      <c r="D22" s="51">
        <v>12.1</v>
      </c>
      <c r="F22" s="27">
        <v>26918</v>
      </c>
      <c r="G22" s="258"/>
      <c r="H22" s="100">
        <v>18852</v>
      </c>
      <c r="I22" s="258"/>
      <c r="J22" s="27">
        <v>0</v>
      </c>
      <c r="K22" s="258"/>
      <c r="L22" s="100">
        <v>0</v>
      </c>
    </row>
    <row r="23" spans="2:11" ht="15.75" customHeight="1">
      <c r="B23" s="1" t="s">
        <v>223</v>
      </c>
      <c r="D23" s="51"/>
      <c r="F23" s="27"/>
      <c r="G23" s="258"/>
      <c r="I23" s="258"/>
      <c r="J23" s="27"/>
      <c r="K23" s="259"/>
    </row>
    <row r="24" spans="3:12" ht="15.75" customHeight="1">
      <c r="C24" s="1" t="s">
        <v>224</v>
      </c>
      <c r="D24" s="51"/>
      <c r="F24" s="27">
        <v>0</v>
      </c>
      <c r="G24" s="100"/>
      <c r="H24" s="100">
        <v>-8759</v>
      </c>
      <c r="I24" s="100"/>
      <c r="J24" s="27">
        <v>0</v>
      </c>
      <c r="K24" s="100"/>
      <c r="L24" s="100">
        <v>0</v>
      </c>
    </row>
    <row r="25" spans="2:12" ht="15.75" customHeight="1">
      <c r="B25" s="248" t="s">
        <v>225</v>
      </c>
      <c r="C25" s="248"/>
      <c r="D25" s="51"/>
      <c r="F25" s="27">
        <v>0</v>
      </c>
      <c r="G25" s="100"/>
      <c r="H25" s="100">
        <v>0</v>
      </c>
      <c r="I25" s="100"/>
      <c r="J25" s="27">
        <v>0</v>
      </c>
      <c r="K25" s="100"/>
      <c r="L25" s="100">
        <v>59</v>
      </c>
    </row>
    <row r="26" spans="2:11" ht="15.75" customHeight="1">
      <c r="B26" s="1" t="s">
        <v>226</v>
      </c>
      <c r="D26" s="51"/>
      <c r="F26" s="27"/>
      <c r="G26" s="258"/>
      <c r="I26" s="258"/>
      <c r="J26" s="27"/>
      <c r="K26" s="259"/>
    </row>
    <row r="27" spans="3:12" s="4" customFormat="1" ht="15.75" customHeight="1">
      <c r="C27" s="4" t="s">
        <v>227</v>
      </c>
      <c r="D27" s="51"/>
      <c r="E27" s="1"/>
      <c r="F27" s="27">
        <v>-2506</v>
      </c>
      <c r="G27" s="258"/>
      <c r="H27" s="100">
        <v>39293</v>
      </c>
      <c r="I27" s="258"/>
      <c r="J27" s="27">
        <v>993</v>
      </c>
      <c r="K27" s="259"/>
      <c r="L27" s="100">
        <v>-806</v>
      </c>
    </row>
    <row r="28" spans="1:12" ht="15.75" customHeight="1">
      <c r="A28" s="4"/>
      <c r="B28" s="259" t="s">
        <v>228</v>
      </c>
      <c r="C28" s="259"/>
      <c r="D28" s="51"/>
      <c r="F28" s="27">
        <v>-123275</v>
      </c>
      <c r="G28" s="258"/>
      <c r="H28" s="100">
        <v>0</v>
      </c>
      <c r="I28" s="258"/>
      <c r="J28" s="27">
        <v>0</v>
      </c>
      <c r="K28" s="259"/>
      <c r="L28" s="100">
        <v>0</v>
      </c>
    </row>
    <row r="29" spans="2:12" ht="15.75" customHeight="1">
      <c r="B29" s="1" t="s">
        <v>229</v>
      </c>
      <c r="D29" s="2">
        <v>13</v>
      </c>
      <c r="F29" s="27">
        <v>2204</v>
      </c>
      <c r="G29" s="258"/>
      <c r="H29" s="100">
        <v>0</v>
      </c>
      <c r="I29" s="258"/>
      <c r="J29" s="27">
        <v>1286</v>
      </c>
      <c r="K29" s="249"/>
      <c r="L29" s="100">
        <v>0</v>
      </c>
    </row>
    <row r="30" spans="2:12" ht="15.75" customHeight="1">
      <c r="B30" s="1" t="s">
        <v>230</v>
      </c>
      <c r="D30" s="2">
        <v>13</v>
      </c>
      <c r="F30" s="27">
        <v>3226</v>
      </c>
      <c r="G30" s="258"/>
      <c r="H30" s="100">
        <v>1192</v>
      </c>
      <c r="I30" s="258"/>
      <c r="J30" s="27">
        <v>0</v>
      </c>
      <c r="K30" s="249"/>
      <c r="L30" s="100">
        <v>0</v>
      </c>
    </row>
    <row r="31" spans="2:11" ht="15.75" customHeight="1">
      <c r="B31" s="1" t="s">
        <v>231</v>
      </c>
      <c r="F31" s="27"/>
      <c r="G31" s="258"/>
      <c r="I31" s="258"/>
      <c r="J31" s="27"/>
      <c r="K31" s="249"/>
    </row>
    <row r="32" spans="2:12" ht="15.75" customHeight="1">
      <c r="B32" s="4"/>
      <c r="C32" s="1" t="s">
        <v>232</v>
      </c>
      <c r="F32" s="27">
        <v>3624</v>
      </c>
      <c r="G32" s="258"/>
      <c r="H32" s="100">
        <v>18920</v>
      </c>
      <c r="I32" s="258"/>
      <c r="J32" s="27">
        <v>0</v>
      </c>
      <c r="K32" s="258"/>
      <c r="L32" s="100">
        <v>0</v>
      </c>
    </row>
    <row r="33" spans="2:12" ht="15.75" customHeight="1">
      <c r="B33" s="1" t="s">
        <v>233</v>
      </c>
      <c r="F33" s="27">
        <v>70517</v>
      </c>
      <c r="G33" s="258"/>
      <c r="H33" s="100">
        <v>-2324</v>
      </c>
      <c r="I33" s="258"/>
      <c r="J33" s="27">
        <v>-68593</v>
      </c>
      <c r="K33" s="258"/>
      <c r="L33" s="100">
        <v>-26659</v>
      </c>
    </row>
    <row r="34" spans="2:11" ht="15.75" customHeight="1">
      <c r="B34" s="248" t="s">
        <v>234</v>
      </c>
      <c r="C34" s="248"/>
      <c r="F34" s="27"/>
      <c r="G34" s="258"/>
      <c r="I34" s="258"/>
      <c r="J34" s="27"/>
      <c r="K34" s="258"/>
    </row>
    <row r="35" spans="2:12" ht="15.75" customHeight="1">
      <c r="B35" s="248"/>
      <c r="C35" s="248" t="s">
        <v>235</v>
      </c>
      <c r="D35" s="2">
        <v>17</v>
      </c>
      <c r="F35" s="27">
        <v>133838</v>
      </c>
      <c r="G35" s="258"/>
      <c r="H35" s="100">
        <v>0</v>
      </c>
      <c r="I35" s="258"/>
      <c r="J35" s="27">
        <v>0</v>
      </c>
      <c r="K35" s="258"/>
      <c r="L35" s="100">
        <v>0</v>
      </c>
    </row>
    <row r="36" spans="2:12" ht="15.75" customHeight="1">
      <c r="B36" s="1" t="s">
        <v>236</v>
      </c>
      <c r="F36" s="27"/>
      <c r="G36" s="258"/>
      <c r="H36" s="260"/>
      <c r="I36" s="261"/>
      <c r="J36" s="262"/>
      <c r="K36" s="261"/>
      <c r="L36" s="260"/>
    </row>
    <row r="37" spans="3:12" ht="15.75" customHeight="1">
      <c r="C37" s="1" t="s">
        <v>237</v>
      </c>
      <c r="D37" s="51">
        <v>22.6</v>
      </c>
      <c r="F37" s="44">
        <v>0</v>
      </c>
      <c r="G37" s="258"/>
      <c r="H37" s="253">
        <v>0</v>
      </c>
      <c r="I37" s="261"/>
      <c r="J37" s="44">
        <v>-45408</v>
      </c>
      <c r="K37" s="261"/>
      <c r="L37" s="253">
        <v>-42449</v>
      </c>
    </row>
    <row r="38" spans="6:11" ht="15.75" customHeight="1">
      <c r="F38" s="27"/>
      <c r="G38" s="258"/>
      <c r="I38" s="258"/>
      <c r="J38" s="27"/>
      <c r="K38" s="258"/>
    </row>
    <row r="39" spans="1:10" ht="15.75" customHeight="1">
      <c r="A39" s="4"/>
      <c r="B39" s="1" t="s">
        <v>238</v>
      </c>
      <c r="F39" s="27"/>
      <c r="J39" s="27"/>
    </row>
    <row r="40" spans="3:12" ht="15.75" customHeight="1">
      <c r="C40" s="1" t="s">
        <v>239</v>
      </c>
      <c r="F40" s="42">
        <f>SUM(F11:F39)</f>
        <v>7494918</v>
      </c>
      <c r="G40" s="259"/>
      <c r="H40" s="100">
        <f>SUM(H11:H39)</f>
        <v>6901692</v>
      </c>
      <c r="I40" s="250"/>
      <c r="J40" s="27">
        <f>SUM(J11:J39)</f>
        <v>-25372</v>
      </c>
      <c r="K40" s="100">
        <f>SUM(K11:K37)</f>
        <v>0</v>
      </c>
      <c r="L40" s="100">
        <f>SUM(L11:L39)</f>
        <v>-97341</v>
      </c>
    </row>
    <row r="41" spans="2:12" ht="15.75" customHeight="1">
      <c r="B41" s="1" t="s">
        <v>240</v>
      </c>
      <c r="D41" s="20"/>
      <c r="E41" s="5"/>
      <c r="F41" s="27"/>
      <c r="G41" s="250"/>
      <c r="H41" s="263"/>
      <c r="I41" s="264"/>
      <c r="J41" s="265"/>
      <c r="K41" s="266"/>
      <c r="L41" s="263"/>
    </row>
    <row r="42" spans="2:12" ht="15.75" customHeight="1">
      <c r="B42" s="4"/>
      <c r="C42" s="1" t="s">
        <v>241</v>
      </c>
      <c r="D42" s="20"/>
      <c r="E42" s="5"/>
      <c r="F42" s="267">
        <v>-97433</v>
      </c>
      <c r="G42" s="264"/>
      <c r="H42" s="268">
        <v>565453</v>
      </c>
      <c r="I42" s="264"/>
      <c r="J42" s="267">
        <v>132010</v>
      </c>
      <c r="K42" s="264"/>
      <c r="L42" s="268">
        <v>9464</v>
      </c>
    </row>
    <row r="43" spans="2:12" ht="15.75" customHeight="1">
      <c r="B43" s="4"/>
      <c r="C43" s="1" t="s">
        <v>242</v>
      </c>
      <c r="D43" s="20"/>
      <c r="E43" s="5"/>
      <c r="F43" s="267">
        <v>-18505</v>
      </c>
      <c r="G43" s="264"/>
      <c r="H43" s="268">
        <v>-260969</v>
      </c>
      <c r="I43" s="264"/>
      <c r="J43" s="267">
        <v>3369</v>
      </c>
      <c r="K43" s="264"/>
      <c r="L43" s="268">
        <v>-89824</v>
      </c>
    </row>
    <row r="44" spans="2:12" ht="15.75" customHeight="1">
      <c r="B44" s="4"/>
      <c r="C44" s="1" t="s">
        <v>243</v>
      </c>
      <c r="D44" s="20"/>
      <c r="E44" s="5"/>
      <c r="F44" s="267">
        <v>-748177</v>
      </c>
      <c r="G44" s="264"/>
      <c r="H44" s="268">
        <v>5729</v>
      </c>
      <c r="I44" s="264"/>
      <c r="J44" s="267">
        <v>-27696</v>
      </c>
      <c r="K44" s="264"/>
      <c r="L44" s="268">
        <v>37165</v>
      </c>
    </row>
    <row r="45" spans="2:12" ht="15.75" customHeight="1">
      <c r="B45" s="4"/>
      <c r="C45" s="1" t="s">
        <v>244</v>
      </c>
      <c r="D45" s="20"/>
      <c r="E45" s="5"/>
      <c r="F45" s="267">
        <v>-37081</v>
      </c>
      <c r="G45" s="264"/>
      <c r="H45" s="268">
        <v>76912</v>
      </c>
      <c r="I45" s="264"/>
      <c r="J45" s="267">
        <v>-258</v>
      </c>
      <c r="K45" s="264"/>
      <c r="L45" s="268">
        <v>7584</v>
      </c>
    </row>
    <row r="46" spans="2:12" ht="15.75" customHeight="1">
      <c r="B46" s="4"/>
      <c r="C46" s="1" t="s">
        <v>245</v>
      </c>
      <c r="D46" s="20"/>
      <c r="E46" s="5"/>
      <c r="F46" s="267">
        <v>76938</v>
      </c>
      <c r="G46" s="264"/>
      <c r="H46" s="268">
        <v>-127725</v>
      </c>
      <c r="I46" s="264"/>
      <c r="J46" s="267">
        <v>-74989</v>
      </c>
      <c r="K46" s="264"/>
      <c r="L46" s="268">
        <v>-97592</v>
      </c>
    </row>
    <row r="47" spans="2:12" ht="15.75" customHeight="1">
      <c r="B47" s="4"/>
      <c r="C47" s="1" t="s">
        <v>246</v>
      </c>
      <c r="D47" s="20"/>
      <c r="E47" s="5"/>
      <c r="F47" s="267">
        <v>87120</v>
      </c>
      <c r="G47" s="264"/>
      <c r="H47" s="268">
        <v>90903</v>
      </c>
      <c r="I47" s="264"/>
      <c r="J47" s="267">
        <v>25868</v>
      </c>
      <c r="K47" s="264"/>
      <c r="L47" s="268">
        <v>21021</v>
      </c>
    </row>
    <row r="48" spans="2:12" ht="15.75" customHeight="1">
      <c r="B48" s="4"/>
      <c r="C48" s="1" t="s">
        <v>247</v>
      </c>
      <c r="D48" s="20"/>
      <c r="E48" s="5"/>
      <c r="F48" s="269">
        <v>16895</v>
      </c>
      <c r="G48" s="264"/>
      <c r="H48" s="270">
        <v>-95</v>
      </c>
      <c r="I48" s="264"/>
      <c r="J48" s="269">
        <v>0</v>
      </c>
      <c r="K48" s="258"/>
      <c r="L48" s="253">
        <v>-97</v>
      </c>
    </row>
    <row r="49" spans="2:10" ht="15.75" customHeight="1">
      <c r="B49" s="4"/>
      <c r="D49" s="20"/>
      <c r="E49" s="5"/>
      <c r="F49" s="265"/>
      <c r="G49" s="264"/>
      <c r="J49" s="27"/>
    </row>
    <row r="50" spans="2:12" s="4" customFormat="1" ht="15.75" customHeight="1">
      <c r="B50" s="1" t="s">
        <v>248</v>
      </c>
      <c r="D50" s="20"/>
      <c r="E50" s="5"/>
      <c r="F50" s="267">
        <f>SUM(F40,F42:F48)</f>
        <v>6774675</v>
      </c>
      <c r="G50" s="268"/>
      <c r="H50" s="268">
        <f>SUM(H40,H42:H48)</f>
        <v>7251900</v>
      </c>
      <c r="I50" s="264"/>
      <c r="J50" s="267">
        <f>SUM(J40:J48)</f>
        <v>32932</v>
      </c>
      <c r="K50" s="266"/>
      <c r="L50" s="268">
        <f>SUM(L40:L48)</f>
        <v>-209620</v>
      </c>
    </row>
    <row r="51" spans="1:12" ht="15.75" customHeight="1">
      <c r="A51" s="4"/>
      <c r="C51" s="1" t="s">
        <v>249</v>
      </c>
      <c r="D51" s="20"/>
      <c r="E51" s="5"/>
      <c r="F51" s="269">
        <v>-45846</v>
      </c>
      <c r="G51" s="264"/>
      <c r="H51" s="270">
        <v>-27073</v>
      </c>
      <c r="I51" s="264"/>
      <c r="J51" s="269">
        <v>-5164</v>
      </c>
      <c r="K51" s="264"/>
      <c r="L51" s="270">
        <v>-8674</v>
      </c>
    </row>
    <row r="52" spans="1:12" ht="15.75" customHeight="1">
      <c r="A52" s="4"/>
      <c r="D52" s="20"/>
      <c r="E52" s="5"/>
      <c r="F52" s="265"/>
      <c r="G52" s="264"/>
      <c r="H52" s="263"/>
      <c r="I52" s="266"/>
      <c r="J52" s="265"/>
      <c r="K52" s="264"/>
      <c r="L52" s="263"/>
    </row>
    <row r="53" spans="1:12" s="4" customFormat="1" ht="15.75" customHeight="1">
      <c r="A53" s="5" t="s">
        <v>250</v>
      </c>
      <c r="D53" s="20"/>
      <c r="E53" s="5"/>
      <c r="F53" s="265"/>
      <c r="G53" s="264"/>
      <c r="H53" s="263"/>
      <c r="I53" s="266"/>
      <c r="J53" s="265"/>
      <c r="K53" s="264"/>
      <c r="L53" s="263"/>
    </row>
    <row r="54" spans="1:12" ht="15.75" customHeight="1">
      <c r="A54" s="5" t="s">
        <v>251</v>
      </c>
      <c r="B54" s="5"/>
      <c r="C54" s="5"/>
      <c r="D54" s="20"/>
      <c r="E54" s="117"/>
      <c r="F54" s="269">
        <f>SUM(F50:F51)</f>
        <v>6728829</v>
      </c>
      <c r="G54" s="117"/>
      <c r="H54" s="270">
        <f>SUM(H50:H51)</f>
        <v>7224827</v>
      </c>
      <c r="I54" s="266"/>
      <c r="J54" s="269">
        <f>SUM(J50:J51)</f>
        <v>27768</v>
      </c>
      <c r="K54" s="264"/>
      <c r="L54" s="270">
        <f>SUM(L50:L51)</f>
        <v>-218294</v>
      </c>
    </row>
    <row r="55" spans="2:12" ht="15.75" customHeight="1">
      <c r="B55" s="4"/>
      <c r="C55" s="5"/>
      <c r="D55" s="20"/>
      <c r="E55" s="5"/>
      <c r="F55" s="259"/>
      <c r="G55" s="259"/>
      <c r="H55" s="259"/>
      <c r="I55" s="259"/>
      <c r="J55" s="259"/>
      <c r="K55" s="259"/>
      <c r="L55" s="259"/>
    </row>
    <row r="56" spans="2:12" ht="15.75" customHeight="1">
      <c r="B56" s="4"/>
      <c r="C56" s="5"/>
      <c r="D56" s="20"/>
      <c r="E56" s="5"/>
      <c r="F56" s="259"/>
      <c r="G56" s="259"/>
      <c r="H56" s="259"/>
      <c r="I56" s="259"/>
      <c r="J56" s="259"/>
      <c r="K56" s="259"/>
      <c r="L56" s="259"/>
    </row>
    <row r="57" spans="2:12" ht="18.75" customHeight="1">
      <c r="B57" s="4"/>
      <c r="C57" s="5"/>
      <c r="D57" s="20"/>
      <c r="E57" s="5"/>
      <c r="F57" s="259"/>
      <c r="G57" s="259"/>
      <c r="H57" s="259"/>
      <c r="I57" s="259"/>
      <c r="J57" s="259"/>
      <c r="K57" s="259"/>
      <c r="L57" s="259"/>
    </row>
    <row r="58" spans="1:12" ht="21.75" customHeight="1">
      <c r="A58" s="271">
        <f>'2-4'!$A$57</f>
        <v>0</v>
      </c>
      <c r="B58" s="271"/>
      <c r="C58" s="271"/>
      <c r="D58" s="271"/>
      <c r="E58" s="271"/>
      <c r="F58" s="271"/>
      <c r="G58" s="271"/>
      <c r="H58" s="271"/>
      <c r="I58" s="271"/>
      <c r="J58" s="271"/>
      <c r="K58" s="271"/>
      <c r="L58" s="271"/>
    </row>
    <row r="59" spans="1:12" ht="15.75" customHeight="1">
      <c r="A59" s="5">
        <f>+A1</f>
        <v>0</v>
      </c>
      <c r="B59" s="5"/>
      <c r="C59" s="5"/>
      <c r="D59" s="20"/>
      <c r="G59" s="250"/>
      <c r="I59" s="251"/>
      <c r="K59" s="250"/>
      <c r="L59" s="252" t="s">
        <v>6</v>
      </c>
    </row>
    <row r="60" spans="1:11" ht="15.75" customHeight="1">
      <c r="A60" s="5">
        <f>A2</f>
        <v>0</v>
      </c>
      <c r="B60" s="5"/>
      <c r="C60" s="5"/>
      <c r="D60" s="20"/>
      <c r="G60" s="250"/>
      <c r="I60" s="251"/>
      <c r="K60" s="250"/>
    </row>
    <row r="61" spans="1:12" ht="15.75" customHeight="1">
      <c r="A61" s="7">
        <f>+A3</f>
        <v>0</v>
      </c>
      <c r="B61" s="7"/>
      <c r="C61" s="7"/>
      <c r="D61" s="23"/>
      <c r="E61" s="9"/>
      <c r="F61" s="253"/>
      <c r="G61" s="254"/>
      <c r="H61" s="253"/>
      <c r="I61" s="255"/>
      <c r="J61" s="253"/>
      <c r="K61" s="254"/>
      <c r="L61" s="253"/>
    </row>
    <row r="62" spans="1:11" ht="15" customHeight="1">
      <c r="A62" s="5"/>
      <c r="B62" s="5"/>
      <c r="C62" s="5"/>
      <c r="D62" s="20"/>
      <c r="G62" s="250"/>
      <c r="I62" s="251"/>
      <c r="K62" s="250"/>
    </row>
    <row r="63" spans="1:11" ht="15" customHeight="1">
      <c r="A63" s="5"/>
      <c r="B63" s="5"/>
      <c r="C63" s="5"/>
      <c r="D63" s="20"/>
      <c r="G63" s="250"/>
      <c r="I63" s="251"/>
      <c r="K63" s="250"/>
    </row>
    <row r="64" spans="6:12" ht="15" customHeight="1">
      <c r="F64" s="11" t="s">
        <v>3</v>
      </c>
      <c r="G64" s="11"/>
      <c r="H64" s="11"/>
      <c r="I64" s="12"/>
      <c r="J64" s="11" t="s">
        <v>4</v>
      </c>
      <c r="K64" s="11"/>
      <c r="L64" s="11"/>
    </row>
    <row r="65" spans="1:12" ht="15" customHeight="1">
      <c r="A65" s="4"/>
      <c r="E65" s="5"/>
      <c r="F65" s="14" t="s">
        <v>5</v>
      </c>
      <c r="G65" s="14"/>
      <c r="H65" s="14"/>
      <c r="I65" s="15"/>
      <c r="J65" s="14" t="s">
        <v>5</v>
      </c>
      <c r="K65" s="14"/>
      <c r="L65" s="14"/>
    </row>
    <row r="66" spans="5:12" ht="15" customHeight="1">
      <c r="E66" s="5"/>
      <c r="F66" s="256" t="s">
        <v>207</v>
      </c>
      <c r="G66" s="256"/>
      <c r="H66" s="256" t="s">
        <v>208</v>
      </c>
      <c r="I66" s="256"/>
      <c r="J66" s="256" t="s">
        <v>207</v>
      </c>
      <c r="K66" s="256"/>
      <c r="L66" s="256" t="s">
        <v>208</v>
      </c>
    </row>
    <row r="67" spans="4:12" ht="15" customHeight="1">
      <c r="D67" s="23" t="s">
        <v>10</v>
      </c>
      <c r="E67" s="5"/>
      <c r="F67" s="91" t="s">
        <v>11</v>
      </c>
      <c r="G67" s="256"/>
      <c r="H67" s="91" t="s">
        <v>11</v>
      </c>
      <c r="I67" s="256"/>
      <c r="J67" s="91" t="s">
        <v>11</v>
      </c>
      <c r="K67" s="256"/>
      <c r="L67" s="91" t="s">
        <v>11</v>
      </c>
    </row>
    <row r="68" spans="1:12" ht="15" customHeight="1">
      <c r="A68" s="5" t="s">
        <v>252</v>
      </c>
      <c r="E68" s="5"/>
      <c r="F68" s="265"/>
      <c r="G68" s="264"/>
      <c r="H68" s="263"/>
      <c r="I68" s="266"/>
      <c r="J68" s="265"/>
      <c r="K68" s="264"/>
      <c r="L68" s="263"/>
    </row>
    <row r="69" spans="1:12" ht="15" customHeight="1">
      <c r="A69" s="1" t="s">
        <v>253</v>
      </c>
      <c r="D69" s="20"/>
      <c r="E69" s="5"/>
      <c r="F69" s="267">
        <v>28437</v>
      </c>
      <c r="G69" s="264"/>
      <c r="H69" s="268">
        <v>28233</v>
      </c>
      <c r="I69" s="264"/>
      <c r="J69" s="27">
        <v>33716</v>
      </c>
      <c r="K69" s="264"/>
      <c r="L69" s="268">
        <v>5000</v>
      </c>
    </row>
    <row r="70" spans="1:12" ht="15" customHeight="1">
      <c r="A70" s="1" t="s">
        <v>254</v>
      </c>
      <c r="D70" s="51">
        <v>22.4</v>
      </c>
      <c r="E70" s="5"/>
      <c r="F70" s="267">
        <v>0</v>
      </c>
      <c r="G70" s="264"/>
      <c r="H70" s="268">
        <v>0</v>
      </c>
      <c r="I70" s="264"/>
      <c r="J70" s="267">
        <v>100000</v>
      </c>
      <c r="K70" s="264"/>
      <c r="L70" s="268">
        <v>670000</v>
      </c>
    </row>
    <row r="71" spans="1:12" ht="15" customHeight="1">
      <c r="A71" s="1" t="s">
        <v>255</v>
      </c>
      <c r="D71" s="51">
        <v>22.4</v>
      </c>
      <c r="E71" s="5"/>
      <c r="F71" s="27">
        <v>0</v>
      </c>
      <c r="G71" s="264"/>
      <c r="H71" s="100">
        <v>0</v>
      </c>
      <c r="I71" s="264"/>
      <c r="J71" s="27">
        <v>-947074</v>
      </c>
      <c r="K71" s="264"/>
      <c r="L71" s="268">
        <v>-1745000</v>
      </c>
    </row>
    <row r="72" spans="1:12" ht="15" customHeight="1">
      <c r="A72" s="1" t="s">
        <v>256</v>
      </c>
      <c r="D72" s="51">
        <v>22.4</v>
      </c>
      <c r="E72" s="5"/>
      <c r="F72" s="27">
        <v>0</v>
      </c>
      <c r="G72" s="264"/>
      <c r="H72" s="100">
        <v>0</v>
      </c>
      <c r="I72" s="264"/>
      <c r="J72" s="27">
        <v>2270000</v>
      </c>
      <c r="K72" s="259"/>
      <c r="L72" s="268">
        <v>2194000</v>
      </c>
    </row>
    <row r="73" spans="1:12" ht="15" customHeight="1">
      <c r="A73" s="1" t="s">
        <v>257</v>
      </c>
      <c r="D73" s="51">
        <v>22.4</v>
      </c>
      <c r="E73" s="5"/>
      <c r="F73" s="27">
        <v>0</v>
      </c>
      <c r="G73" s="264"/>
      <c r="H73" s="100">
        <v>0</v>
      </c>
      <c r="I73" s="264"/>
      <c r="J73" s="27">
        <v>-344511</v>
      </c>
      <c r="K73" s="259"/>
      <c r="L73" s="268">
        <v>-165000</v>
      </c>
    </row>
    <row r="74" spans="1:12" ht="15" customHeight="1">
      <c r="A74" s="1" t="s">
        <v>258</v>
      </c>
      <c r="D74" s="51"/>
      <c r="E74" s="5"/>
      <c r="F74" s="267"/>
      <c r="G74" s="264"/>
      <c r="H74" s="268"/>
      <c r="I74" s="264"/>
      <c r="J74" s="267"/>
      <c r="K74" s="259"/>
      <c r="L74" s="268"/>
    </row>
    <row r="75" spans="2:12" ht="15" customHeight="1">
      <c r="B75" s="1" t="s">
        <v>259</v>
      </c>
      <c r="E75" s="5"/>
      <c r="F75" s="267">
        <v>0</v>
      </c>
      <c r="G75" s="264"/>
      <c r="H75" s="268">
        <v>-5134071</v>
      </c>
      <c r="I75" s="264"/>
      <c r="J75" s="267">
        <v>0</v>
      </c>
      <c r="K75" s="259"/>
      <c r="L75" s="268">
        <v>-5134071</v>
      </c>
    </row>
    <row r="76" spans="1:12" ht="15" customHeight="1">
      <c r="A76" s="1" t="s">
        <v>260</v>
      </c>
      <c r="D76" s="51"/>
      <c r="E76" s="5"/>
      <c r="F76" s="267">
        <v>0</v>
      </c>
      <c r="G76" s="264"/>
      <c r="H76" s="268">
        <v>403</v>
      </c>
      <c r="I76" s="264"/>
      <c r="J76" s="267">
        <v>0</v>
      </c>
      <c r="K76" s="264"/>
      <c r="L76" s="268">
        <v>0</v>
      </c>
    </row>
    <row r="77" spans="1:12" ht="15" customHeight="1">
      <c r="A77" s="1" t="s">
        <v>261</v>
      </c>
      <c r="D77" s="51"/>
      <c r="E77" s="5"/>
      <c r="F77" s="267">
        <v>0</v>
      </c>
      <c r="G77" s="264"/>
      <c r="H77" s="268">
        <v>-348095</v>
      </c>
      <c r="I77" s="264"/>
      <c r="J77" s="267">
        <v>0</v>
      </c>
      <c r="K77" s="264"/>
      <c r="L77" s="268">
        <v>0</v>
      </c>
    </row>
    <row r="78" spans="1:12" ht="15" customHeight="1">
      <c r="A78" s="1" t="s">
        <v>262</v>
      </c>
      <c r="D78" s="51">
        <v>12.1</v>
      </c>
      <c r="E78" s="5"/>
      <c r="F78" s="267">
        <v>0</v>
      </c>
      <c r="G78" s="264"/>
      <c r="H78" s="268">
        <v>0</v>
      </c>
      <c r="I78" s="264"/>
      <c r="J78" s="267">
        <v>-1744542</v>
      </c>
      <c r="K78" s="264"/>
      <c r="L78" s="268">
        <v>-3564030</v>
      </c>
    </row>
    <row r="79" spans="1:12" ht="15" customHeight="1">
      <c r="A79" s="1" t="s">
        <v>263</v>
      </c>
      <c r="D79" s="51"/>
      <c r="E79" s="5"/>
      <c r="F79" s="267">
        <v>0</v>
      </c>
      <c r="G79" s="264"/>
      <c r="H79" s="268">
        <v>0</v>
      </c>
      <c r="I79" s="264"/>
      <c r="J79" s="267">
        <v>0</v>
      </c>
      <c r="K79" s="264"/>
      <c r="L79" s="268">
        <v>191</v>
      </c>
    </row>
    <row r="80" spans="1:12" ht="15" customHeight="1">
      <c r="A80" s="1" t="s">
        <v>264</v>
      </c>
      <c r="D80" s="51">
        <v>12.1</v>
      </c>
      <c r="E80" s="5"/>
      <c r="F80" s="267">
        <v>-21990</v>
      </c>
      <c r="G80" s="264"/>
      <c r="H80" s="268">
        <v>-1474000</v>
      </c>
      <c r="I80" s="264"/>
      <c r="J80" s="267">
        <v>0</v>
      </c>
      <c r="K80" s="264"/>
      <c r="L80" s="268">
        <v>0</v>
      </c>
    </row>
    <row r="81" spans="1:12" ht="15" customHeight="1">
      <c r="A81" s="1" t="s">
        <v>265</v>
      </c>
      <c r="D81" s="51"/>
      <c r="E81" s="5"/>
      <c r="F81" s="267">
        <v>0</v>
      </c>
      <c r="G81" s="264"/>
      <c r="H81" s="268">
        <v>-20000</v>
      </c>
      <c r="I81" s="264"/>
      <c r="J81" s="267">
        <v>0</v>
      </c>
      <c r="K81" s="264"/>
      <c r="L81" s="268">
        <v>0</v>
      </c>
    </row>
    <row r="82" spans="1:12" ht="15" customHeight="1">
      <c r="A82" s="1" t="s">
        <v>266</v>
      </c>
      <c r="D82" s="51">
        <v>12.1</v>
      </c>
      <c r="E82" s="5"/>
      <c r="F82" s="267">
        <v>-35000</v>
      </c>
      <c r="G82" s="264"/>
      <c r="H82" s="268">
        <v>-2186</v>
      </c>
      <c r="I82" s="264"/>
      <c r="J82" s="267">
        <v>0</v>
      </c>
      <c r="K82" s="264"/>
      <c r="L82" s="268">
        <v>-2186</v>
      </c>
    </row>
    <row r="83" spans="1:12" ht="15" customHeight="1">
      <c r="A83" s="1" t="s">
        <v>267</v>
      </c>
      <c r="D83" s="20"/>
      <c r="E83" s="5"/>
      <c r="F83" s="267">
        <v>-444</v>
      </c>
      <c r="G83" s="264"/>
      <c r="H83" s="268">
        <v>0</v>
      </c>
      <c r="I83" s="264"/>
      <c r="J83" s="267">
        <v>-444</v>
      </c>
      <c r="K83" s="264"/>
      <c r="L83" s="268">
        <v>0</v>
      </c>
    </row>
    <row r="84" spans="1:12" ht="15" customHeight="1">
      <c r="A84" s="1" t="s">
        <v>268</v>
      </c>
      <c r="B84" s="4"/>
      <c r="D84" s="20"/>
      <c r="E84" s="5"/>
      <c r="F84" s="267">
        <v>-3876767</v>
      </c>
      <c r="G84" s="264"/>
      <c r="H84" s="268">
        <v>-5052909</v>
      </c>
      <c r="I84" s="264"/>
      <c r="J84" s="267">
        <v>-25018</v>
      </c>
      <c r="K84" s="259"/>
      <c r="L84" s="100">
        <v>-877785</v>
      </c>
    </row>
    <row r="85" spans="1:12" ht="15" customHeight="1">
      <c r="A85" s="1" t="s">
        <v>269</v>
      </c>
      <c r="D85" s="20"/>
      <c r="E85" s="5"/>
      <c r="F85" s="267">
        <v>6794</v>
      </c>
      <c r="G85" s="264"/>
      <c r="H85" s="268">
        <v>16411</v>
      </c>
      <c r="I85" s="264"/>
      <c r="J85" s="267">
        <v>3294</v>
      </c>
      <c r="K85" s="264"/>
      <c r="L85" s="268">
        <v>7363</v>
      </c>
    </row>
    <row r="86" spans="1:12" ht="15" customHeight="1">
      <c r="A86" s="1" t="s">
        <v>270</v>
      </c>
      <c r="D86" s="20"/>
      <c r="E86" s="5"/>
      <c r="F86" s="267">
        <v>-47228</v>
      </c>
      <c r="G86" s="264"/>
      <c r="H86" s="268">
        <v>-18982</v>
      </c>
      <c r="I86" s="264"/>
      <c r="J86" s="267">
        <v>-2284</v>
      </c>
      <c r="K86" s="259"/>
      <c r="L86" s="100">
        <v>-1590</v>
      </c>
    </row>
    <row r="87" spans="1:11" ht="15" customHeight="1">
      <c r="A87" s="1" t="s">
        <v>271</v>
      </c>
      <c r="D87" s="20"/>
      <c r="E87" s="5"/>
      <c r="F87" s="267"/>
      <c r="G87" s="264"/>
      <c r="H87" s="268"/>
      <c r="I87" s="264"/>
      <c r="J87" s="267"/>
      <c r="K87" s="259"/>
    </row>
    <row r="88" spans="1:12" ht="15" customHeight="1">
      <c r="A88" s="4"/>
      <c r="B88" s="1" t="s">
        <v>272</v>
      </c>
      <c r="D88" s="51">
        <v>22.6</v>
      </c>
      <c r="E88" s="5"/>
      <c r="F88" s="267">
        <v>0</v>
      </c>
      <c r="G88" s="264"/>
      <c r="H88" s="268">
        <v>0</v>
      </c>
      <c r="I88" s="264"/>
      <c r="J88" s="267">
        <v>78615</v>
      </c>
      <c r="K88" s="259"/>
      <c r="L88" s="268">
        <v>59525</v>
      </c>
    </row>
    <row r="89" spans="1:12" ht="15" customHeight="1">
      <c r="A89" s="1" t="s">
        <v>273</v>
      </c>
      <c r="D89" s="272">
        <v>12.1</v>
      </c>
      <c r="E89" s="5"/>
      <c r="F89" s="267">
        <v>1460</v>
      </c>
      <c r="G89" s="264"/>
      <c r="H89" s="268">
        <v>0</v>
      </c>
      <c r="I89" s="264"/>
      <c r="J89" s="267">
        <v>2353432</v>
      </c>
      <c r="K89" s="264"/>
      <c r="L89" s="259">
        <v>3502597</v>
      </c>
    </row>
    <row r="90" spans="1:12" ht="15" customHeight="1">
      <c r="A90" s="1" t="s">
        <v>274</v>
      </c>
      <c r="D90" s="20"/>
      <c r="E90" s="5"/>
      <c r="F90" s="267">
        <v>4478</v>
      </c>
      <c r="G90" s="264"/>
      <c r="H90" s="268">
        <v>27480</v>
      </c>
      <c r="I90" s="264"/>
      <c r="J90" s="267">
        <v>128496</v>
      </c>
      <c r="K90" s="264"/>
      <c r="L90" s="268">
        <v>291658</v>
      </c>
    </row>
    <row r="91" spans="1:12" ht="15" customHeight="1">
      <c r="A91" s="248" t="s">
        <v>275</v>
      </c>
      <c r="B91" s="248"/>
      <c r="C91" s="248"/>
      <c r="D91" s="20"/>
      <c r="E91" s="5"/>
      <c r="F91" s="267">
        <v>38000</v>
      </c>
      <c r="G91" s="264"/>
      <c r="H91" s="268">
        <v>0</v>
      </c>
      <c r="I91" s="264"/>
      <c r="J91" s="267">
        <v>0</v>
      </c>
      <c r="K91" s="264"/>
      <c r="L91" s="268">
        <v>0</v>
      </c>
    </row>
    <row r="92" spans="1:12" ht="15" customHeight="1">
      <c r="A92" s="1" t="s">
        <v>276</v>
      </c>
      <c r="D92" s="2">
        <v>13</v>
      </c>
      <c r="E92" s="5"/>
      <c r="F92" s="269">
        <v>-28235</v>
      </c>
      <c r="G92" s="264"/>
      <c r="H92" s="270">
        <v>-8954</v>
      </c>
      <c r="I92" s="264"/>
      <c r="J92" s="269">
        <v>0</v>
      </c>
      <c r="K92" s="264"/>
      <c r="L92" s="270">
        <v>0</v>
      </c>
    </row>
    <row r="93" spans="4:12" ht="7.5" customHeight="1">
      <c r="D93" s="20"/>
      <c r="E93" s="5"/>
      <c r="F93" s="118"/>
      <c r="G93" s="264"/>
      <c r="H93" s="117"/>
      <c r="I93" s="264"/>
      <c r="J93" s="118"/>
      <c r="K93" s="264"/>
      <c r="L93" s="117"/>
    </row>
    <row r="94" spans="1:12" s="4" customFormat="1" ht="15" customHeight="1">
      <c r="A94" s="5" t="s">
        <v>277</v>
      </c>
      <c r="B94" s="5"/>
      <c r="D94" s="20"/>
      <c r="E94" s="5"/>
      <c r="F94" s="269">
        <f>SUM(F69:F92)</f>
        <v>-3930495</v>
      </c>
      <c r="G94" s="117"/>
      <c r="H94" s="270">
        <f>SUM(H69:H92)</f>
        <v>-11986670</v>
      </c>
      <c r="I94" s="266"/>
      <c r="J94" s="269">
        <f>SUM(J69:J92)</f>
        <v>1903680</v>
      </c>
      <c r="K94" s="264"/>
      <c r="L94" s="270">
        <f>SUM(L69:L92)</f>
        <v>-4759328</v>
      </c>
    </row>
    <row r="95" spans="1:12" s="4" customFormat="1" ht="15" customHeight="1">
      <c r="A95" s="5"/>
      <c r="B95" s="5"/>
      <c r="D95" s="20"/>
      <c r="E95" s="5"/>
      <c r="F95" s="118"/>
      <c r="G95" s="264"/>
      <c r="H95" s="117"/>
      <c r="I95" s="266"/>
      <c r="J95" s="118"/>
      <c r="K95" s="264"/>
      <c r="L95" s="117"/>
    </row>
    <row r="96" spans="1:12" ht="15" customHeight="1">
      <c r="A96" s="5" t="s">
        <v>278</v>
      </c>
      <c r="D96" s="20"/>
      <c r="E96" s="5"/>
      <c r="F96" s="265"/>
      <c r="G96" s="264"/>
      <c r="H96" s="263"/>
      <c r="I96" s="266"/>
      <c r="J96" s="265"/>
      <c r="K96" s="264"/>
      <c r="L96" s="263"/>
    </row>
    <row r="97" spans="1:12" ht="15" customHeight="1">
      <c r="A97" s="1" t="s">
        <v>279</v>
      </c>
      <c r="D97" s="2">
        <v>16</v>
      </c>
      <c r="E97" s="5"/>
      <c r="F97" s="267">
        <v>4569550</v>
      </c>
      <c r="G97" s="264"/>
      <c r="H97" s="268">
        <v>3866948</v>
      </c>
      <c r="I97" s="264"/>
      <c r="J97" s="267">
        <v>3317897</v>
      </c>
      <c r="K97" s="266"/>
      <c r="L97" s="273">
        <v>2605767</v>
      </c>
    </row>
    <row r="98" spans="1:12" ht="15" customHeight="1">
      <c r="A98" s="1" t="s">
        <v>280</v>
      </c>
      <c r="C98" s="4"/>
      <c r="D98" s="2">
        <v>16</v>
      </c>
      <c r="E98" s="5"/>
      <c r="F98" s="274">
        <v>-5310531</v>
      </c>
      <c r="G98" s="259"/>
      <c r="H98" s="259">
        <v>-2986303</v>
      </c>
      <c r="I98" s="259"/>
      <c r="J98" s="42">
        <v>-2303949</v>
      </c>
      <c r="K98" s="259"/>
      <c r="L98" s="273">
        <v>-2371698</v>
      </c>
    </row>
    <row r="99" spans="1:12" ht="15" customHeight="1">
      <c r="A99" s="1" t="s">
        <v>281</v>
      </c>
      <c r="C99" s="4"/>
      <c r="D99" s="2">
        <v>17</v>
      </c>
      <c r="E99" s="5"/>
      <c r="F99" s="274">
        <v>25915863</v>
      </c>
      <c r="G99" s="264"/>
      <c r="H99" s="275">
        <v>246142</v>
      </c>
      <c r="I99" s="264"/>
      <c r="J99" s="274">
        <v>1800000</v>
      </c>
      <c r="K99" s="264"/>
      <c r="L99" s="273">
        <v>0</v>
      </c>
    </row>
    <row r="100" spans="1:12" ht="15" customHeight="1">
      <c r="A100" s="1" t="s">
        <v>282</v>
      </c>
      <c r="D100" s="2">
        <v>17</v>
      </c>
      <c r="E100" s="5"/>
      <c r="F100" s="267">
        <v>-22213348</v>
      </c>
      <c r="G100" s="264"/>
      <c r="H100" s="268">
        <v>-117870</v>
      </c>
      <c r="I100" s="264"/>
      <c r="J100" s="267">
        <v>-3270000</v>
      </c>
      <c r="K100" s="264"/>
      <c r="L100" s="273">
        <v>0</v>
      </c>
    </row>
    <row r="101" spans="1:12" s="259" customFormat="1" ht="15" customHeight="1">
      <c r="A101" s="248" t="s">
        <v>283</v>
      </c>
      <c r="B101" s="248"/>
      <c r="C101" s="248"/>
      <c r="D101" s="249"/>
      <c r="E101" s="276"/>
      <c r="F101" s="49"/>
      <c r="G101" s="276"/>
      <c r="H101" s="276"/>
      <c r="I101" s="276"/>
      <c r="J101" s="49"/>
      <c r="K101" s="276"/>
      <c r="L101" s="276"/>
    </row>
    <row r="102" spans="1:12" s="259" customFormat="1" ht="15" customHeight="1">
      <c r="A102" s="248"/>
      <c r="B102" s="248" t="s">
        <v>284</v>
      </c>
      <c r="C102" s="248"/>
      <c r="D102" s="249">
        <v>17</v>
      </c>
      <c r="E102" s="276"/>
      <c r="F102" s="49">
        <v>-19390</v>
      </c>
      <c r="G102" s="276"/>
      <c r="H102" s="268">
        <v>0</v>
      </c>
      <c r="I102" s="276"/>
      <c r="J102" s="49">
        <v>-7800</v>
      </c>
      <c r="K102" s="276"/>
      <c r="L102" s="268">
        <v>0</v>
      </c>
    </row>
    <row r="103" spans="1:12" s="259" customFormat="1" ht="15" customHeight="1">
      <c r="A103" s="248" t="s">
        <v>285</v>
      </c>
      <c r="B103" s="248"/>
      <c r="C103" s="248"/>
      <c r="D103" s="249"/>
      <c r="E103" s="276"/>
      <c r="F103" s="49"/>
      <c r="G103" s="276"/>
      <c r="H103" s="268"/>
      <c r="I103" s="276"/>
      <c r="J103" s="49"/>
      <c r="K103" s="276"/>
      <c r="L103" s="268"/>
    </row>
    <row r="104" spans="2:12" ht="15" customHeight="1">
      <c r="B104" s="1" t="s">
        <v>286</v>
      </c>
      <c r="D104" s="51">
        <v>22.5</v>
      </c>
      <c r="E104" s="5"/>
      <c r="F104" s="267">
        <v>4302</v>
      </c>
      <c r="G104" s="264"/>
      <c r="H104" s="268">
        <v>0</v>
      </c>
      <c r="I104" s="264"/>
      <c r="J104" s="267">
        <v>580000</v>
      </c>
      <c r="K104" s="264"/>
      <c r="L104" s="273">
        <v>2380000</v>
      </c>
    </row>
    <row r="105" spans="1:12" ht="15" customHeight="1">
      <c r="A105" s="1" t="s">
        <v>287</v>
      </c>
      <c r="D105" s="51"/>
      <c r="E105" s="5"/>
      <c r="F105" s="267"/>
      <c r="G105" s="264"/>
      <c r="H105" s="268"/>
      <c r="I105" s="264"/>
      <c r="J105" s="267"/>
      <c r="K105" s="264"/>
      <c r="L105" s="273"/>
    </row>
    <row r="106" spans="1:12" ht="15" customHeight="1">
      <c r="A106" s="1" t="s">
        <v>288</v>
      </c>
      <c r="B106" s="1" t="s">
        <v>286</v>
      </c>
      <c r="D106" s="51"/>
      <c r="E106" s="5"/>
      <c r="F106" s="267">
        <v>0</v>
      </c>
      <c r="G106" s="264"/>
      <c r="H106" s="268">
        <v>-49756</v>
      </c>
      <c r="I106" s="264"/>
      <c r="J106" s="267">
        <v>0</v>
      </c>
      <c r="K106" s="264"/>
      <c r="L106" s="273">
        <v>-24000</v>
      </c>
    </row>
    <row r="107" spans="1:12" ht="15" customHeight="1">
      <c r="A107" s="248" t="s">
        <v>289</v>
      </c>
      <c r="B107" s="248"/>
      <c r="C107" s="248"/>
      <c r="D107" s="277">
        <v>22.5</v>
      </c>
      <c r="E107" s="5"/>
      <c r="F107" s="267">
        <v>0</v>
      </c>
      <c r="G107" s="264"/>
      <c r="H107" s="268">
        <v>0</v>
      </c>
      <c r="I107" s="264"/>
      <c r="J107" s="267">
        <v>4000000</v>
      </c>
      <c r="K107" s="264"/>
      <c r="L107" s="273">
        <v>0</v>
      </c>
    </row>
    <row r="108" spans="1:12" ht="15" customHeight="1">
      <c r="A108" s="248" t="s">
        <v>290</v>
      </c>
      <c r="B108" s="248"/>
      <c r="C108" s="248"/>
      <c r="D108" s="277">
        <v>22.5</v>
      </c>
      <c r="E108" s="5"/>
      <c r="F108" s="267">
        <v>0</v>
      </c>
      <c r="G108" s="264"/>
      <c r="H108" s="268">
        <v>0</v>
      </c>
      <c r="I108" s="264"/>
      <c r="J108" s="267">
        <v>-384000</v>
      </c>
      <c r="K108" s="264"/>
      <c r="L108" s="273">
        <v>0</v>
      </c>
    </row>
    <row r="109" spans="1:12" ht="15" customHeight="1">
      <c r="A109" s="1" t="s">
        <v>291</v>
      </c>
      <c r="D109" s="20"/>
      <c r="E109" s="5"/>
      <c r="F109" s="267">
        <v>-137005</v>
      </c>
      <c r="G109" s="264"/>
      <c r="H109" s="268">
        <v>-82854</v>
      </c>
      <c r="I109" s="264"/>
      <c r="J109" s="267">
        <v>-58113</v>
      </c>
      <c r="K109" s="264"/>
      <c r="L109" s="273">
        <v>-13910</v>
      </c>
    </row>
    <row r="110" spans="1:12" ht="15" customHeight="1">
      <c r="A110" s="1" t="s">
        <v>292</v>
      </c>
      <c r="E110" s="5"/>
      <c r="F110" s="267">
        <v>0</v>
      </c>
      <c r="G110" s="278"/>
      <c r="H110" s="273">
        <v>2200000</v>
      </c>
      <c r="I110" s="278"/>
      <c r="J110" s="279">
        <v>0</v>
      </c>
      <c r="K110" s="278"/>
      <c r="L110" s="273">
        <v>2200000</v>
      </c>
    </row>
    <row r="111" spans="1:12" ht="15" customHeight="1">
      <c r="A111" s="1" t="s">
        <v>293</v>
      </c>
      <c r="D111" s="2">
        <v>18</v>
      </c>
      <c r="E111" s="5"/>
      <c r="F111" s="267">
        <v>-4000000</v>
      </c>
      <c r="G111" s="278"/>
      <c r="H111" s="273">
        <v>-3000000</v>
      </c>
      <c r="I111" s="278"/>
      <c r="J111" s="279">
        <v>-4000000</v>
      </c>
      <c r="K111" s="278"/>
      <c r="L111" s="273">
        <v>-3000000</v>
      </c>
    </row>
    <row r="112" spans="1:12" ht="15" customHeight="1">
      <c r="A112" s="248" t="s">
        <v>294</v>
      </c>
      <c r="B112" s="248"/>
      <c r="C112" s="248"/>
      <c r="E112" s="5"/>
      <c r="F112" s="267">
        <v>0</v>
      </c>
      <c r="G112" s="278"/>
      <c r="H112" s="273">
        <v>-2200</v>
      </c>
      <c r="I112" s="278"/>
      <c r="J112" s="279">
        <v>0</v>
      </c>
      <c r="K112" s="278"/>
      <c r="L112" s="273">
        <v>-2200</v>
      </c>
    </row>
    <row r="113" spans="1:12" ht="15" customHeight="1">
      <c r="A113" s="1" t="s">
        <v>295</v>
      </c>
      <c r="D113" s="51"/>
      <c r="E113" s="5"/>
      <c r="F113" s="267"/>
      <c r="G113" s="264"/>
      <c r="H113" s="259"/>
      <c r="I113" s="264"/>
      <c r="J113" s="42"/>
      <c r="K113" s="264"/>
      <c r="L113" s="268"/>
    </row>
    <row r="114" spans="2:12" ht="15" customHeight="1">
      <c r="B114" s="1" t="s">
        <v>296</v>
      </c>
      <c r="D114" s="51"/>
      <c r="E114" s="5"/>
      <c r="F114" s="267">
        <v>845289</v>
      </c>
      <c r="G114" s="264"/>
      <c r="H114" s="268">
        <v>384625</v>
      </c>
      <c r="I114" s="264"/>
      <c r="J114" s="267">
        <v>0</v>
      </c>
      <c r="K114" s="264"/>
      <c r="L114" s="268">
        <v>0</v>
      </c>
    </row>
    <row r="115" spans="1:12" ht="15" customHeight="1">
      <c r="A115" s="1" t="s">
        <v>190</v>
      </c>
      <c r="E115" s="5"/>
      <c r="F115" s="267">
        <v>-1118579</v>
      </c>
      <c r="G115" s="264"/>
      <c r="H115" s="268">
        <v>-1118937</v>
      </c>
      <c r="I115" s="264"/>
      <c r="J115" s="267">
        <v>-1118579</v>
      </c>
      <c r="K115" s="264"/>
      <c r="L115" s="268">
        <v>-1118937</v>
      </c>
    </row>
    <row r="116" spans="1:12" ht="15" customHeight="1">
      <c r="A116" s="1" t="s">
        <v>297</v>
      </c>
      <c r="D116" s="20"/>
      <c r="E116" s="5"/>
      <c r="F116" s="269">
        <v>-1033245</v>
      </c>
      <c r="G116" s="264"/>
      <c r="H116" s="270">
        <v>-980325</v>
      </c>
      <c r="I116" s="264"/>
      <c r="J116" s="269">
        <v>-579954</v>
      </c>
      <c r="K116" s="264"/>
      <c r="L116" s="270">
        <v>-564110</v>
      </c>
    </row>
    <row r="117" spans="4:12" ht="7.5" customHeight="1">
      <c r="D117" s="20"/>
      <c r="E117" s="5"/>
      <c r="F117" s="265"/>
      <c r="G117" s="264"/>
      <c r="H117" s="263"/>
      <c r="I117" s="266"/>
      <c r="J117" s="265"/>
      <c r="K117" s="264"/>
      <c r="L117" s="263"/>
    </row>
    <row r="118" spans="1:12" s="4" customFormat="1" ht="15" customHeight="1">
      <c r="A118" s="5" t="s">
        <v>250</v>
      </c>
      <c r="B118" s="5"/>
      <c r="D118" s="20"/>
      <c r="E118" s="5"/>
      <c r="F118" s="265"/>
      <c r="G118" s="264"/>
      <c r="H118" s="263"/>
      <c r="I118" s="266"/>
      <c r="J118" s="265"/>
      <c r="K118" s="264"/>
      <c r="L118" s="263"/>
    </row>
    <row r="119" spans="1:12" ht="15" customHeight="1">
      <c r="A119" s="5" t="s">
        <v>298</v>
      </c>
      <c r="B119" s="5"/>
      <c r="C119" s="5"/>
      <c r="D119" s="20"/>
      <c r="E119" s="5"/>
      <c r="F119" s="269">
        <f>SUM(F97:F116)</f>
        <v>-2497094</v>
      </c>
      <c r="G119" s="264"/>
      <c r="H119" s="270">
        <f>SUM(H97:H116)</f>
        <v>-1640530</v>
      </c>
      <c r="I119" s="117"/>
      <c r="J119" s="269">
        <f>SUM(J97:J116)</f>
        <v>-2024498</v>
      </c>
      <c r="K119" s="264"/>
      <c r="L119" s="270">
        <f>SUM(L97:L116)</f>
        <v>90912</v>
      </c>
    </row>
    <row r="120" spans="1:12" ht="9" customHeight="1">
      <c r="A120" s="5"/>
      <c r="B120" s="5"/>
      <c r="C120" s="5"/>
      <c r="D120" s="20"/>
      <c r="E120" s="5"/>
      <c r="F120" s="117"/>
      <c r="G120" s="264"/>
      <c r="H120" s="117"/>
      <c r="I120" s="266"/>
      <c r="J120" s="117"/>
      <c r="K120" s="264"/>
      <c r="L120" s="117"/>
    </row>
    <row r="121" spans="1:12" ht="21.75" customHeight="1">
      <c r="A121" s="271">
        <f>'2-4'!$A$57</f>
        <v>0</v>
      </c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</row>
    <row r="122" spans="1:12" ht="15.75" customHeight="1">
      <c r="A122" s="5">
        <f>+A59</f>
        <v>0</v>
      </c>
      <c r="B122" s="5"/>
      <c r="C122" s="5"/>
      <c r="D122" s="20"/>
      <c r="G122" s="250"/>
      <c r="I122" s="251"/>
      <c r="K122" s="250"/>
      <c r="L122" s="252" t="s">
        <v>6</v>
      </c>
    </row>
    <row r="123" spans="1:11" ht="15.75" customHeight="1">
      <c r="A123" s="5">
        <f>A60</f>
        <v>0</v>
      </c>
      <c r="B123" s="5"/>
      <c r="C123" s="5"/>
      <c r="D123" s="20"/>
      <c r="G123" s="250"/>
      <c r="I123" s="251"/>
      <c r="K123" s="250"/>
    </row>
    <row r="124" spans="1:12" ht="15.75" customHeight="1">
      <c r="A124" s="7">
        <f>+A61</f>
        <v>0</v>
      </c>
      <c r="B124" s="7"/>
      <c r="C124" s="7"/>
      <c r="D124" s="23"/>
      <c r="E124" s="9"/>
      <c r="F124" s="253"/>
      <c r="G124" s="254"/>
      <c r="H124" s="253"/>
      <c r="I124" s="255"/>
      <c r="J124" s="253"/>
      <c r="K124" s="254"/>
      <c r="L124" s="253"/>
    </row>
    <row r="125" spans="1:11" ht="15.75" customHeight="1">
      <c r="A125" s="5"/>
      <c r="B125" s="5"/>
      <c r="C125" s="5"/>
      <c r="D125" s="20"/>
      <c r="G125" s="250"/>
      <c r="I125" s="251"/>
      <c r="K125" s="250"/>
    </row>
    <row r="126" spans="1:11" ht="15.75" customHeight="1">
      <c r="A126" s="5"/>
      <c r="B126" s="5"/>
      <c r="C126" s="5"/>
      <c r="D126" s="20"/>
      <c r="G126" s="250"/>
      <c r="I126" s="251"/>
      <c r="K126" s="250"/>
    </row>
    <row r="127" spans="6:12" ht="15.75" customHeight="1">
      <c r="F127" s="11" t="s">
        <v>3</v>
      </c>
      <c r="G127" s="11"/>
      <c r="H127" s="11"/>
      <c r="I127" s="12"/>
      <c r="J127" s="11" t="s">
        <v>4</v>
      </c>
      <c r="K127" s="11"/>
      <c r="L127" s="11"/>
    </row>
    <row r="128" spans="1:12" ht="15.75" customHeight="1">
      <c r="A128" s="4"/>
      <c r="E128" s="5"/>
      <c r="F128" s="14" t="s">
        <v>5</v>
      </c>
      <c r="G128" s="14"/>
      <c r="H128" s="14"/>
      <c r="I128" s="15"/>
      <c r="J128" s="14" t="s">
        <v>5</v>
      </c>
      <c r="K128" s="14"/>
      <c r="L128" s="14"/>
    </row>
    <row r="129" spans="5:12" ht="15.75" customHeight="1">
      <c r="E129" s="5"/>
      <c r="F129" s="256" t="s">
        <v>207</v>
      </c>
      <c r="G129" s="256"/>
      <c r="H129" s="256" t="s">
        <v>208</v>
      </c>
      <c r="I129" s="256"/>
      <c r="J129" s="256" t="s">
        <v>207</v>
      </c>
      <c r="K129" s="256"/>
      <c r="L129" s="256" t="s">
        <v>208</v>
      </c>
    </row>
    <row r="130" spans="4:12" ht="15.75" customHeight="1">
      <c r="D130" s="23" t="s">
        <v>10</v>
      </c>
      <c r="E130" s="5"/>
      <c r="F130" s="91" t="s">
        <v>11</v>
      </c>
      <c r="G130" s="256"/>
      <c r="H130" s="91" t="s">
        <v>11</v>
      </c>
      <c r="I130" s="256"/>
      <c r="J130" s="91" t="s">
        <v>11</v>
      </c>
      <c r="K130" s="256"/>
      <c r="L130" s="91" t="s">
        <v>11</v>
      </c>
    </row>
    <row r="131" spans="5:12" ht="15.75" customHeight="1">
      <c r="E131" s="5"/>
      <c r="F131" s="265"/>
      <c r="G131" s="264"/>
      <c r="H131" s="263"/>
      <c r="I131" s="266"/>
      <c r="J131" s="265"/>
      <c r="K131" s="264"/>
      <c r="L131" s="263"/>
    </row>
    <row r="132" spans="1:12" ht="15.75" customHeight="1">
      <c r="A132" s="5" t="s">
        <v>299</v>
      </c>
      <c r="B132" s="5"/>
      <c r="C132" s="5"/>
      <c r="D132" s="20"/>
      <c r="E132" s="5"/>
      <c r="F132" s="267">
        <f>F54+F94+F119</f>
        <v>301240</v>
      </c>
      <c r="G132" s="264"/>
      <c r="H132" s="268">
        <f>H54+H94+H119</f>
        <v>-6402373</v>
      </c>
      <c r="I132" s="266"/>
      <c r="J132" s="267">
        <f>J54+J94+J119</f>
        <v>-93050</v>
      </c>
      <c r="K132" s="264"/>
      <c r="L132" s="268">
        <f>L54+L94+L119</f>
        <v>-4886710</v>
      </c>
    </row>
    <row r="133" spans="1:12" ht="15.75" customHeight="1">
      <c r="A133" s="1" t="s">
        <v>300</v>
      </c>
      <c r="D133" s="20"/>
      <c r="E133" s="5"/>
      <c r="F133" s="267">
        <v>2950667</v>
      </c>
      <c r="G133" s="264"/>
      <c r="H133" s="268">
        <v>10028952</v>
      </c>
      <c r="I133" s="264"/>
      <c r="J133" s="267">
        <v>637795</v>
      </c>
      <c r="K133" s="264"/>
      <c r="L133" s="268">
        <v>5260281</v>
      </c>
    </row>
    <row r="134" spans="1:12" s="4" customFormat="1" ht="15.75" customHeight="1">
      <c r="A134" s="1" t="s">
        <v>301</v>
      </c>
      <c r="D134" s="20"/>
      <c r="E134" s="5"/>
      <c r="F134" s="269">
        <v>61342</v>
      </c>
      <c r="G134" s="264"/>
      <c r="H134" s="270">
        <v>-60980</v>
      </c>
      <c r="I134" s="264"/>
      <c r="J134" s="269">
        <v>-2391</v>
      </c>
      <c r="K134" s="264"/>
      <c r="L134" s="270">
        <v>2318</v>
      </c>
    </row>
    <row r="135" spans="4:12" ht="15.75" customHeight="1">
      <c r="D135" s="20"/>
      <c r="E135" s="5"/>
      <c r="F135" s="265"/>
      <c r="G135" s="264"/>
      <c r="H135" s="263"/>
      <c r="I135" s="266"/>
      <c r="J135" s="265"/>
      <c r="K135" s="264"/>
      <c r="L135" s="263"/>
    </row>
    <row r="136" spans="1:12" ht="15.75" customHeight="1">
      <c r="A136" s="5" t="s">
        <v>302</v>
      </c>
      <c r="D136" s="20"/>
      <c r="E136" s="5"/>
      <c r="F136" s="280">
        <f>SUM(F132:F135)</f>
        <v>3313249</v>
      </c>
      <c r="G136" s="264"/>
      <c r="H136" s="281">
        <f>SUM(H132:H135)</f>
        <v>3565599</v>
      </c>
      <c r="I136" s="266"/>
      <c r="J136" s="280">
        <f>SUM(J132:J134)</f>
        <v>542354</v>
      </c>
      <c r="K136" s="264"/>
      <c r="L136" s="281">
        <f>SUM(L132:L135)</f>
        <v>375889</v>
      </c>
    </row>
    <row r="137" spans="5:12" ht="15.75" customHeight="1">
      <c r="E137" s="5"/>
      <c r="F137" s="265"/>
      <c r="G137" s="264"/>
      <c r="H137" s="263"/>
      <c r="I137" s="266"/>
      <c r="J137" s="265"/>
      <c r="K137" s="264"/>
      <c r="L137" s="263"/>
    </row>
    <row r="138" spans="1:12" ht="15.75" customHeight="1">
      <c r="A138" s="5" t="s">
        <v>303</v>
      </c>
      <c r="D138" s="20"/>
      <c r="E138" s="5"/>
      <c r="F138" s="267"/>
      <c r="G138" s="282"/>
      <c r="H138" s="268"/>
      <c r="I138" s="283"/>
      <c r="J138" s="267"/>
      <c r="K138" s="282"/>
      <c r="L138" s="268"/>
    </row>
    <row r="139" spans="1:12" ht="15.75" customHeight="1">
      <c r="A139" s="1" t="s">
        <v>304</v>
      </c>
      <c r="D139" s="20"/>
      <c r="E139" s="5"/>
      <c r="F139" s="267"/>
      <c r="G139" s="282"/>
      <c r="H139" s="268"/>
      <c r="I139" s="283"/>
      <c r="J139" s="267"/>
      <c r="K139" s="282"/>
      <c r="L139" s="268"/>
    </row>
    <row r="140" spans="2:12" ht="15.75" customHeight="1">
      <c r="B140" s="1" t="s">
        <v>305</v>
      </c>
      <c r="D140" s="20"/>
      <c r="E140" s="5"/>
      <c r="F140" s="269">
        <f>F136</f>
        <v>3313249</v>
      </c>
      <c r="G140" s="282"/>
      <c r="H140" s="270">
        <f>H136</f>
        <v>3565599</v>
      </c>
      <c r="I140" s="264"/>
      <c r="J140" s="269">
        <f>J136</f>
        <v>542354</v>
      </c>
      <c r="K140" s="266"/>
      <c r="L140" s="270">
        <f>L136</f>
        <v>375889</v>
      </c>
    </row>
    <row r="141" spans="4:12" ht="15.75" customHeight="1">
      <c r="D141" s="20"/>
      <c r="E141" s="5"/>
      <c r="F141" s="267"/>
      <c r="G141" s="282"/>
      <c r="H141" s="268"/>
      <c r="I141" s="283"/>
      <c r="J141" s="267"/>
      <c r="K141" s="282"/>
      <c r="L141" s="268"/>
    </row>
    <row r="142" spans="4:12" ht="15.75" customHeight="1">
      <c r="D142" s="20"/>
      <c r="E142" s="5"/>
      <c r="F142" s="280">
        <f>SUM(F140:F141)</f>
        <v>3313249</v>
      </c>
      <c r="G142" s="282"/>
      <c r="H142" s="281">
        <f>SUM(H140:H141)</f>
        <v>3565599</v>
      </c>
      <c r="I142" s="283"/>
      <c r="J142" s="280">
        <f>SUM(J140:J141)</f>
        <v>542354</v>
      </c>
      <c r="K142" s="282"/>
      <c r="L142" s="281">
        <f>SUM(L140:L141)</f>
        <v>375889</v>
      </c>
    </row>
    <row r="143" spans="3:12" ht="15.75" customHeight="1">
      <c r="C143" s="4"/>
      <c r="D143" s="20"/>
      <c r="E143" s="5"/>
      <c r="F143" s="265"/>
      <c r="G143" s="264"/>
      <c r="H143" s="263"/>
      <c r="I143" s="266"/>
      <c r="J143" s="265"/>
      <c r="K143" s="264"/>
      <c r="L143" s="263"/>
    </row>
    <row r="144" spans="3:12" ht="15.75" customHeight="1">
      <c r="C144" s="4"/>
      <c r="D144" s="20"/>
      <c r="E144" s="5"/>
      <c r="F144" s="265"/>
      <c r="G144" s="264"/>
      <c r="H144" s="263"/>
      <c r="I144" s="266"/>
      <c r="J144" s="265"/>
      <c r="K144" s="264"/>
      <c r="L144" s="263"/>
    </row>
    <row r="145" spans="1:12" ht="15.75" customHeight="1">
      <c r="A145" s="5" t="s">
        <v>306</v>
      </c>
      <c r="D145" s="20"/>
      <c r="E145" s="5"/>
      <c r="F145" s="265"/>
      <c r="G145" s="264"/>
      <c r="H145" s="263"/>
      <c r="I145" s="266"/>
      <c r="J145" s="265"/>
      <c r="K145" s="264"/>
      <c r="L145" s="263"/>
    </row>
    <row r="146" spans="1:10" ht="15.75" customHeight="1">
      <c r="A146" s="1" t="s">
        <v>307</v>
      </c>
      <c r="B146" s="4"/>
      <c r="C146" s="4"/>
      <c r="D146" s="20"/>
      <c r="E146" s="5"/>
      <c r="F146" s="27"/>
      <c r="J146" s="27"/>
    </row>
    <row r="147" spans="2:10" ht="15.75" customHeight="1">
      <c r="B147" s="4" t="s">
        <v>308</v>
      </c>
      <c r="C147" s="4"/>
      <c r="D147" s="20"/>
      <c r="E147" s="5"/>
      <c r="F147" s="27"/>
      <c r="J147" s="27"/>
    </row>
    <row r="148" spans="2:12" ht="15.75" customHeight="1">
      <c r="B148" s="4" t="s">
        <v>309</v>
      </c>
      <c r="C148" s="4"/>
      <c r="D148" s="20"/>
      <c r="E148" s="5"/>
      <c r="F148" s="267">
        <v>70348</v>
      </c>
      <c r="G148" s="264"/>
      <c r="H148" s="268">
        <v>172545</v>
      </c>
      <c r="I148" s="264"/>
      <c r="J148" s="267">
        <v>360</v>
      </c>
      <c r="K148" s="282"/>
      <c r="L148" s="268" t="s">
        <v>310</v>
      </c>
    </row>
    <row r="149" spans="1:12" ht="15.75" customHeight="1">
      <c r="A149" s="1" t="s">
        <v>311</v>
      </c>
      <c r="B149" s="4"/>
      <c r="D149" s="284">
        <v>19</v>
      </c>
      <c r="E149" s="5"/>
      <c r="F149" s="267">
        <v>-2935</v>
      </c>
      <c r="G149" s="264"/>
      <c r="H149" s="268">
        <v>175427</v>
      </c>
      <c r="I149" s="264"/>
      <c r="J149" s="267">
        <v>0</v>
      </c>
      <c r="K149" s="282"/>
      <c r="L149" s="268" t="s">
        <v>310</v>
      </c>
    </row>
    <row r="150" spans="1:12" ht="15.75" customHeight="1">
      <c r="A150" s="1" t="s">
        <v>312</v>
      </c>
      <c r="D150" s="285"/>
      <c r="F150" s="267">
        <v>40729</v>
      </c>
      <c r="G150" s="258"/>
      <c r="H150" s="268">
        <v>1702041</v>
      </c>
      <c r="I150" s="258"/>
      <c r="J150" s="267">
        <v>0</v>
      </c>
      <c r="K150" s="282"/>
      <c r="L150" s="268">
        <v>326785</v>
      </c>
    </row>
    <row r="151" spans="1:12" ht="15.75" customHeight="1">
      <c r="A151" s="248" t="s">
        <v>313</v>
      </c>
      <c r="B151" s="248"/>
      <c r="C151" s="248"/>
      <c r="D151" s="2">
        <v>17</v>
      </c>
      <c r="E151" s="5"/>
      <c r="F151" s="267">
        <v>-13500</v>
      </c>
      <c r="G151" s="264"/>
      <c r="H151" s="268">
        <v>0</v>
      </c>
      <c r="I151" s="266"/>
      <c r="J151" s="267">
        <v>0</v>
      </c>
      <c r="K151" s="282"/>
      <c r="L151" s="268">
        <v>0</v>
      </c>
    </row>
    <row r="152" spans="5:12" ht="15.75" customHeight="1">
      <c r="E152" s="5"/>
      <c r="F152" s="263"/>
      <c r="G152" s="264"/>
      <c r="H152" s="263"/>
      <c r="I152" s="266"/>
      <c r="J152" s="263"/>
      <c r="K152" s="264"/>
      <c r="L152" s="263"/>
    </row>
    <row r="153" spans="1:5" ht="15.75" customHeight="1">
      <c r="A153" s="4"/>
      <c r="D153" s="20"/>
      <c r="E153" s="5"/>
    </row>
    <row r="154" spans="5:12" ht="15.75" customHeight="1">
      <c r="E154" s="5"/>
      <c r="F154" s="263"/>
      <c r="G154" s="264"/>
      <c r="H154" s="263"/>
      <c r="I154" s="266"/>
      <c r="J154" s="263"/>
      <c r="K154" s="264"/>
      <c r="L154" s="263"/>
    </row>
    <row r="155" spans="5:12" ht="15.75" customHeight="1">
      <c r="E155" s="5"/>
      <c r="F155" s="263"/>
      <c r="G155" s="264"/>
      <c r="H155" s="263"/>
      <c r="I155" s="266"/>
      <c r="J155" s="263"/>
      <c r="K155" s="264"/>
      <c r="L155" s="263"/>
    </row>
    <row r="156" spans="5:12" ht="15.75" customHeight="1">
      <c r="E156" s="5"/>
      <c r="F156" s="263"/>
      <c r="G156" s="264"/>
      <c r="H156" s="263"/>
      <c r="I156" s="266"/>
      <c r="J156" s="263"/>
      <c r="K156" s="264"/>
      <c r="L156" s="263"/>
    </row>
    <row r="157" spans="5:12" ht="15.75" customHeight="1">
      <c r="E157" s="5"/>
      <c r="F157" s="263"/>
      <c r="G157" s="264"/>
      <c r="H157" s="263"/>
      <c r="I157" s="266"/>
      <c r="J157" s="263"/>
      <c r="K157" s="264"/>
      <c r="L157" s="263"/>
    </row>
    <row r="158" spans="5:12" ht="15.75" customHeight="1">
      <c r="E158" s="5"/>
      <c r="F158" s="263"/>
      <c r="G158" s="264"/>
      <c r="H158" s="263"/>
      <c r="I158" s="266"/>
      <c r="J158" s="263"/>
      <c r="K158" s="264"/>
      <c r="L158" s="263"/>
    </row>
    <row r="159" spans="5:12" ht="15.75" customHeight="1">
      <c r="E159" s="5"/>
      <c r="F159" s="263"/>
      <c r="G159" s="264"/>
      <c r="H159" s="263"/>
      <c r="I159" s="266"/>
      <c r="J159" s="263"/>
      <c r="K159" s="264"/>
      <c r="L159" s="263"/>
    </row>
    <row r="160" spans="5:12" ht="15.75" customHeight="1">
      <c r="E160" s="5"/>
      <c r="F160" s="263"/>
      <c r="G160" s="264"/>
      <c r="H160" s="263"/>
      <c r="I160" s="266"/>
      <c r="J160" s="263"/>
      <c r="K160" s="264"/>
      <c r="L160" s="263"/>
    </row>
    <row r="161" spans="5:12" ht="15.75" customHeight="1">
      <c r="E161" s="5"/>
      <c r="F161" s="263"/>
      <c r="G161" s="264"/>
      <c r="H161" s="263"/>
      <c r="I161" s="266"/>
      <c r="J161" s="263"/>
      <c r="K161" s="264"/>
      <c r="L161" s="263"/>
    </row>
    <row r="162" spans="5:12" ht="15.75" customHeight="1">
      <c r="E162" s="5"/>
      <c r="F162" s="263"/>
      <c r="G162" s="264"/>
      <c r="H162" s="263"/>
      <c r="I162" s="266"/>
      <c r="J162" s="263"/>
      <c r="K162" s="264"/>
      <c r="L162" s="263"/>
    </row>
    <row r="163" spans="5:12" ht="15.75" customHeight="1">
      <c r="E163" s="5"/>
      <c r="F163" s="263"/>
      <c r="G163" s="264"/>
      <c r="H163" s="263"/>
      <c r="I163" s="266"/>
      <c r="J163" s="263"/>
      <c r="K163" s="264"/>
      <c r="L163" s="263"/>
    </row>
    <row r="164" spans="5:12" ht="15.75" customHeight="1">
      <c r="E164" s="5"/>
      <c r="F164" s="263"/>
      <c r="G164" s="264"/>
      <c r="H164" s="263"/>
      <c r="I164" s="266"/>
      <c r="J164" s="263"/>
      <c r="K164" s="264"/>
      <c r="L164" s="263"/>
    </row>
    <row r="165" spans="5:12" ht="15.75" customHeight="1">
      <c r="E165" s="5"/>
      <c r="F165" s="263"/>
      <c r="G165" s="264"/>
      <c r="H165" s="263"/>
      <c r="I165" s="266"/>
      <c r="J165" s="263"/>
      <c r="K165" s="264"/>
      <c r="L165" s="263"/>
    </row>
    <row r="166" spans="5:12" ht="15.75" customHeight="1">
      <c r="E166" s="5"/>
      <c r="F166" s="263"/>
      <c r="G166" s="264"/>
      <c r="H166" s="263"/>
      <c r="I166" s="266"/>
      <c r="J166" s="263"/>
      <c r="K166" s="264"/>
      <c r="L166" s="263"/>
    </row>
    <row r="167" spans="5:12" ht="15.75" customHeight="1">
      <c r="E167" s="5"/>
      <c r="F167" s="263"/>
      <c r="G167" s="264"/>
      <c r="H167" s="263"/>
      <c r="I167" s="266"/>
      <c r="J167" s="263"/>
      <c r="K167" s="264"/>
      <c r="L167" s="263"/>
    </row>
    <row r="168" spans="5:12" ht="15.75" customHeight="1">
      <c r="E168" s="5"/>
      <c r="F168" s="263"/>
      <c r="G168" s="264"/>
      <c r="H168" s="263"/>
      <c r="I168" s="266"/>
      <c r="J168" s="263"/>
      <c r="K168" s="264"/>
      <c r="L168" s="263"/>
    </row>
    <row r="169" spans="5:12" ht="15.75" customHeight="1">
      <c r="E169" s="5"/>
      <c r="F169" s="263"/>
      <c r="G169" s="264"/>
      <c r="H169" s="263"/>
      <c r="I169" s="266"/>
      <c r="J169" s="263"/>
      <c r="K169" s="264"/>
      <c r="L169" s="263"/>
    </row>
    <row r="170" spans="5:12" ht="15.75" customHeight="1">
      <c r="E170" s="5"/>
      <c r="F170" s="263"/>
      <c r="G170" s="264"/>
      <c r="H170" s="263"/>
      <c r="I170" s="266"/>
      <c r="J170" s="263"/>
      <c r="K170" s="264"/>
      <c r="L170" s="263"/>
    </row>
    <row r="171" spans="5:12" ht="15.75" customHeight="1">
      <c r="E171" s="5"/>
      <c r="F171" s="263"/>
      <c r="G171" s="264"/>
      <c r="H171" s="263"/>
      <c r="I171" s="266"/>
      <c r="J171" s="263"/>
      <c r="K171" s="264"/>
      <c r="L171" s="263"/>
    </row>
    <row r="172" spans="5:12" ht="15.75" customHeight="1">
      <c r="E172" s="5"/>
      <c r="F172" s="263"/>
      <c r="G172" s="264"/>
      <c r="H172" s="263"/>
      <c r="I172" s="266"/>
      <c r="J172" s="263"/>
      <c r="K172" s="264"/>
      <c r="L172" s="263"/>
    </row>
    <row r="173" spans="5:12" ht="15.75" customHeight="1">
      <c r="E173" s="5"/>
      <c r="F173" s="263"/>
      <c r="G173" s="264"/>
      <c r="H173" s="263"/>
      <c r="I173" s="266"/>
      <c r="J173" s="263"/>
      <c r="K173" s="264"/>
      <c r="L173" s="263"/>
    </row>
    <row r="174" spans="5:12" ht="15.75" customHeight="1">
      <c r="E174" s="5"/>
      <c r="F174" s="263"/>
      <c r="G174" s="264"/>
      <c r="H174" s="263"/>
      <c r="I174" s="266"/>
      <c r="J174" s="263"/>
      <c r="K174" s="264"/>
      <c r="L174" s="263"/>
    </row>
    <row r="175" spans="5:12" ht="15.75" customHeight="1">
      <c r="E175" s="5"/>
      <c r="F175" s="263"/>
      <c r="G175" s="264"/>
      <c r="H175" s="263"/>
      <c r="I175" s="266"/>
      <c r="J175" s="263"/>
      <c r="K175" s="264"/>
      <c r="L175" s="263"/>
    </row>
    <row r="176" spans="5:12" ht="15.75" customHeight="1">
      <c r="E176" s="5"/>
      <c r="F176" s="263"/>
      <c r="G176" s="264"/>
      <c r="H176" s="263"/>
      <c r="I176" s="266"/>
      <c r="J176" s="263"/>
      <c r="K176" s="264"/>
      <c r="L176" s="263"/>
    </row>
    <row r="177" spans="5:12" ht="15.75" customHeight="1">
      <c r="E177" s="5"/>
      <c r="F177" s="263"/>
      <c r="G177" s="264"/>
      <c r="H177" s="263"/>
      <c r="I177" s="266"/>
      <c r="J177" s="263"/>
      <c r="K177" s="264"/>
      <c r="L177" s="263"/>
    </row>
    <row r="178" spans="5:12" ht="13.5" customHeight="1">
      <c r="E178" s="5"/>
      <c r="F178" s="263"/>
      <c r="G178" s="264"/>
      <c r="H178" s="263"/>
      <c r="I178" s="266"/>
      <c r="J178" s="263"/>
      <c r="K178" s="264"/>
      <c r="L178" s="263"/>
    </row>
    <row r="179" spans="5:12" ht="4.5" customHeight="1">
      <c r="E179" s="5"/>
      <c r="F179" s="263"/>
      <c r="G179" s="264"/>
      <c r="H179" s="263"/>
      <c r="I179" s="266"/>
      <c r="J179" s="263"/>
      <c r="K179" s="264"/>
      <c r="L179" s="263"/>
    </row>
    <row r="180" spans="1:12" ht="21.75" customHeight="1">
      <c r="A180" s="271">
        <f>'2-4'!$A$57</f>
        <v>0</v>
      </c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</row>
  </sheetData>
  <sheetProtection selectLockedCells="1" selectUnlockedCells="1"/>
  <mergeCells count="15">
    <mergeCell ref="F6:H6"/>
    <mergeCell ref="J6:L6"/>
    <mergeCell ref="F7:H7"/>
    <mergeCell ref="J7:L7"/>
    <mergeCell ref="A58:L58"/>
    <mergeCell ref="F64:H64"/>
    <mergeCell ref="J64:L64"/>
    <mergeCell ref="F65:H65"/>
    <mergeCell ref="J65:L65"/>
    <mergeCell ref="A121:L121"/>
    <mergeCell ref="F127:H127"/>
    <mergeCell ref="J127:L127"/>
    <mergeCell ref="F128:H128"/>
    <mergeCell ref="J128:L128"/>
    <mergeCell ref="A180:L180"/>
  </mergeCells>
  <printOptions/>
  <pageMargins left="0.8" right="0.5" top="0.5" bottom="0.6000000000000001" header="0.5118055555555555" footer="0.4"/>
  <pageSetup firstPageNumber="11" useFirstPageNumber="1" horizontalDpi="300" verticalDpi="300" orientation="portrait" paperSize="9" scale="85"/>
  <headerFooter alignWithMargins="0">
    <oddFooter>&amp;R&amp;"Arial,Regular"&amp;10&amp;P</oddFooter>
  </headerFooter>
  <rowBreaks count="2" manualBreakCount="2">
    <brk id="58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smsinstall</dc:creator>
  <cp:keywords/>
  <dc:description/>
  <cp:lastModifiedBy>Chayaporn Srilap</cp:lastModifiedBy>
  <cp:lastPrinted>2021-11-11T19:56:19Z</cp:lastPrinted>
  <dcterms:created xsi:type="dcterms:W3CDTF">2014-03-04T00:14:12Z</dcterms:created>
  <dcterms:modified xsi:type="dcterms:W3CDTF">2021-11-11T20:22:48Z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PricewaterhouseCoopers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