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280" yWindow="210" windowWidth="14445" windowHeight="9645" activeTab="0"/>
  </bookViews>
  <sheets>
    <sheet name="FS,PL" sheetId="1" r:id="rId1"/>
    <sheet name="CH_Con" sheetId="2" r:id="rId2"/>
    <sheet name="CHANGE (SE)" sheetId="3" r:id="rId3"/>
    <sheet name="CF" sheetId="4" r:id="rId4"/>
    <sheet name="Sheet1" sheetId="5" r:id="rId5"/>
  </sheets>
  <definedNames>
    <definedName name="_xlnm.Print_Area" localSheetId="3">'CF'!$A$1:$L$85</definedName>
    <definedName name="_xlnm.Print_Area" localSheetId="1">'CH_Con'!$A$1:$R$24</definedName>
    <definedName name="_xlnm.Print_Area" localSheetId="0">'FS,PL'!$A$1:$N$141</definedName>
  </definedNames>
  <calcPr fullCalcOnLoad="1"/>
</workbook>
</file>

<file path=xl/sharedStrings.xml><?xml version="1.0" encoding="utf-8"?>
<sst xmlns="http://schemas.openxmlformats.org/spreadsheetml/2006/main" count="297" uniqueCount="184">
  <si>
    <t>สินทรัพย์</t>
  </si>
  <si>
    <t>หนี้สินและส่วนของผู้ถือหุ้น</t>
  </si>
  <si>
    <t>งบแสดงการเปลี่ยนแปลงส่วนของผู้ถือหุ้น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</si>
  <si>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</si>
  <si>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</si>
  <si>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</si>
  <si>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</si>
  <si>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</si>
  <si>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</si>
  <si>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</si>
  <si>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</si>
  <si>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</si>
  <si>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</si>
  <si>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</si>
  <si>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</si>
  <si>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</si>
  <si>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</si>
  <si>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</si>
  <si>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</si>
  <si>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</si>
  <si>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</si>
  <si>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</si>
  <si>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</si>
  <si>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</si>
  <si>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</si>
  <si>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</si>
  <si>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</si>
  <si>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</si>
  <si>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</si>
  <si>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</si>
  <si>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เงินสดสุทธิได้มาจาก(ใช้ไปใน)กิจกรรมจัดหาเงิน</t>
  </si>
  <si>
    <t>31 ธันวาคม</t>
  </si>
  <si>
    <t>31 มีนาคม</t>
  </si>
  <si>
    <t>(พันบาท)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</si>
  <si>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</si>
  <si>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</si>
  <si>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</si>
  <si>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</si>
  <si>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</si>
  <si>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</si>
  <si>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</si>
  <si>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</si>
  <si>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</si>
  <si>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</si>
  <si>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</si>
  <si>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ภาระผูกพันผลประโยชน์พนักงาน</t>
  </si>
  <si>
    <t>รวมรายได้</t>
  </si>
  <si>
    <t>ค่าใช้จ่าย</t>
  </si>
  <si>
    <t>(ยังไม่ได้ตรวจสอบ)</t>
  </si>
  <si>
    <t>ส่วนที่เป็นของบริษัทใหญ่</t>
  </si>
  <si>
    <t>ค่าเสื่อมราคา</t>
  </si>
  <si>
    <t>เงินสดสุทธิได้มาจาก(ใช้ไปใน)กิจกรรมลงทุน</t>
  </si>
  <si>
    <t>เงินสดและรายการเทียบเท่าเงินสดเพิ่มขึ้น(ลดลง)สุทธิ</t>
  </si>
  <si>
    <t xml:space="preserve"> </t>
  </si>
  <si>
    <t>บริษัท พลังงานบริสุทธิ์ จำกัด (มหาชน) และบริษัทย่อย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</si>
  <si>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</si>
  <si>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</si>
  <si>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</si>
  <si>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</si>
  <si>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</si>
  <si>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</si>
  <si>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</si>
  <si>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</si>
  <si>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</si>
  <si>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</si>
  <si>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</si>
  <si>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</si>
  <si>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</si>
  <si>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</si>
  <si>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การแบ่งปันกำไร(ขาดทุน) :-</t>
  </si>
  <si>
    <t>ส่วนที่เป็นของส่วนได้เสียที่ไม่มีอำนาจควบคุม</t>
  </si>
  <si>
    <t>กำไรต่อหุ้น (บาท)</t>
  </si>
  <si>
    <t>รายได้เงินอุดหนุนส่วนเพิ่มราคารับซื้อไฟฟ้า</t>
  </si>
  <si>
    <t>ต้นทุนขาย</t>
  </si>
  <si>
    <t>ยอดคงเหลือ ณ วันที่ 1 มกราคม 2557</t>
  </si>
  <si>
    <t>ยอดคงเหลือ ณ วันที่ 31 มีนาคม 2557</t>
  </si>
  <si>
    <t xml:space="preserve">งบการเงินรวม </t>
  </si>
  <si>
    <t>จัดสรรแล้ว</t>
  </si>
  <si>
    <t>ส่วนของส่วนได้เสีย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</si>
  <si>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</si>
  <si>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</si>
  <si>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</si>
  <si>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</si>
  <si>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</si>
  <si>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</si>
  <si>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</si>
  <si>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จากการซื้อเงินลงทุน</t>
  </si>
  <si>
    <t>สำรองตามกฎหมาย</t>
  </si>
  <si>
    <t>ขาดทุนจากการตัดจำหน่ายทรัพย์สิน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</si>
  <si>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</si>
  <si>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</si>
  <si>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</si>
  <si>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</si>
  <si>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</si>
  <si>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</si>
  <si>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</si>
  <si>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>รายได้จากการขายผลิตภัณฑ์พลอยได้</t>
  </si>
  <si>
    <t>ค่าใช้จ่ายภาษีเงินได้</t>
  </si>
  <si>
    <t>มูลค่าหุ้นสามัญ</t>
  </si>
  <si>
    <t>กำไรเบ็ดเสร็จรวมสำหรับงวด</t>
  </si>
  <si>
    <t>รวมส่วนของ</t>
  </si>
  <si>
    <t>หุ้นสามัญ</t>
  </si>
  <si>
    <t>ส่วนเกินมูลค่า</t>
  </si>
  <si>
    <t>ตามกฎหมาย</t>
  </si>
  <si>
    <t>กำไรสำหรับงวด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</si>
  <si>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</si>
  <si>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</si>
  <si>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</si>
  <si>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</si>
  <si>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</si>
  <si>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</si>
  <si>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ชำระคืนเงินกู้ยืมระยะสั้นจากสถาบันการเงิน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</si>
  <si>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</si>
  <si>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</si>
  <si>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</si>
  <si>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</si>
  <si>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</si>
  <si>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</si>
  <si>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กำไร(ขาดทุน)เบ็ดเสร็จอื่นสำหรับงวด</t>
  </si>
  <si>
    <t>บริษัทใหญ่</t>
  </si>
  <si>
    <t>องค์ประกอบอื่นของ</t>
  </si>
  <si>
    <t>ลูกหนี้การค้า</t>
  </si>
  <si>
    <t>ลูกหนี้อื่น</t>
  </si>
  <si>
    <t>สินทรัพย์ภาษีเงินได้รอการตัดบัญชี</t>
  </si>
  <si>
    <t>โอนไปสำรองตามกฏหมาย</t>
  </si>
  <si>
    <t>ซื้ออสังหาริมทรัพย์เพื่อการลงทุน</t>
  </si>
  <si>
    <t>เงินให้กู้ยืมระยะยาวแก่กิจการที่เกี่ยวข้องกัน</t>
  </si>
  <si>
    <t>ส่วนเกิน(ต่ำ)กว่าทุน</t>
  </si>
  <si>
    <t>ในบริษัทย่อยเพิ่ม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</si>
  <si>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</si>
  <si>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</si>
  <si>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จ่ายภาษีเงินได้ถูกหัก ณ ที่จ่าย</t>
  </si>
  <si>
    <t>4, 6</t>
  </si>
  <si>
    <t>4, 7</t>
  </si>
  <si>
    <t>สินทรัพย์ไม่มีตัวตนอื่น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</si>
  <si>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</si>
  <si>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</si>
  <si>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</si>
  <si>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</si>
  <si>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</si>
  <si>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เงินสดรับจากส่วนได้เสียที่ไม่มีอำนาจควบคุม</t>
  </si>
  <si>
    <t>เงินสดและรายการเทียบเท่าเงินสด ณ วันที่ 1 มกราคม</t>
  </si>
  <si>
    <t>เงินสดและรายการเทียบเท่าเงินสด ณ วันที่ 31 มีนาคม</t>
  </si>
  <si>
    <t>รายการที่ไม่ใช่เงินสด</t>
  </si>
  <si>
    <t>รายได้ค่าเช่าที่ดินรับล่วงหน้าตัดบัญชี</t>
  </si>
  <si>
    <t xml:space="preserve">เงินประกันผลงานการก่อสร้าง </t>
  </si>
  <si>
    <t>เงินมัดจำค่าสินค้ารับล่วงหน้า</t>
  </si>
  <si>
    <t>รายได้ค่าเช่าที่ดินรับล่วงหน้า</t>
  </si>
  <si>
    <t>ณ วันที่ 31 มีนาคม 2558</t>
  </si>
  <si>
    <t>ยอดคงเหลือ ณ วันที่ 1 มกราคม 2558</t>
  </si>
  <si>
    <t>ยอดคงเหลือ ณ วันที่ 31 มีนาคม 2558</t>
  </si>
  <si>
    <t>เงินจ่ายล่วงหน้าค่าสินทรัพย์</t>
  </si>
  <si>
    <t>รายได้จากการขาย</t>
  </si>
  <si>
    <t>เงินให้กู้ยืมระยะสั้น</t>
  </si>
  <si>
    <t>4, 17</t>
  </si>
  <si>
    <t>รายได้เงินปันผล</t>
  </si>
  <si>
    <t>4, 8</t>
  </si>
  <si>
    <t>จ่ายชำระเงินให้กู้ยืมระยะสั้น</t>
  </si>
  <si>
    <t>เงินกู้ยืมระยะสั้นจากกิจการที่เกี่ยวข้องกัน</t>
  </si>
  <si>
    <t>4, 10</t>
  </si>
  <si>
    <t>เงินชดเชยกองทุนน้ำมันเชื้อเพลิง</t>
  </si>
  <si>
    <t>ขายอสังหาริมทรัพย์เพื่อการลงทุน</t>
  </si>
  <si>
    <t>เงินสดรับจากเงินกู้ยืมระยะสั้นจากกิจการที่เกี่ยวข้องกัน</t>
  </si>
  <si>
    <t>สำหรับงวดสามเดือนสิ้นสุดวันที่ 31 มีนาคม 2558 :-</t>
  </si>
  <si>
    <t>สำหรับงวดสามเดือนสิ้นสุดวันที่ 31 มีนาคม 2557 :-</t>
  </si>
  <si>
    <t>เงินสดได้มาจากกิจกรรมดำเนินงาน</t>
  </si>
  <si>
    <t>เงินสดสุทธิได้มาจากกิจกรรมดำเนินงาน</t>
  </si>
  <si>
    <t>ขายที่ดิน</t>
  </si>
  <si>
    <t>ซื้อสิทธิการใช้ระบบสายส่งกระแสไฟฟ้ารอตัดบัญชี</t>
  </si>
  <si>
    <t>การเปลี่ยนแปลงในส่วนได้เสียในบริษัทย่อย</t>
  </si>
  <si>
    <t>การได้มาซึ่งส่วนได้เสียที่ไม่มีอำนาจควบคุม</t>
  </si>
  <si>
    <t xml:space="preserve">    โดยอำนาจควบคุมไม่เปลี่ยนแปลง</t>
  </si>
  <si>
    <t>ทุนสำรอง</t>
  </si>
  <si>
    <t>เงินฝากธนาคารที่ติดภาระค้ำประกัน</t>
  </si>
  <si>
    <t>งบกำไรขาดทุนเบ็ดเสร็จ (ยังไม่ได้ตรวจสอบ)</t>
  </si>
  <si>
    <t>สำหรับงวดสามเดือน</t>
  </si>
  <si>
    <t>สิ้นสุดวันที่ 31 มีนาคม</t>
  </si>
  <si>
    <t>การแบ่งปันกำไรเบ็ดเสร็จรวม :-</t>
  </si>
  <si>
    <t>งบกระแสเงินสด (ยังไม่ได้ตรวจสอบ)</t>
  </si>
  <si>
    <t>ซื้อยานพาหนะตามสัญญาเช่าการเงิน</t>
  </si>
  <si>
    <t>โอนค่าก่อสร้างสถานีไฟฟ้าแรงสูงเป็นสิทธิการใช้ระบบ</t>
  </si>
  <si>
    <t>สายส่งกระแสไฟฟ้ารอตัดบัญชี</t>
  </si>
  <si>
    <t xml:space="preserve">ซื้อสินทรัพย์โดยการก่อหนี้เจ้าหนี้ค่าทรัพย์สิน </t>
  </si>
  <si>
    <t>กำไรจากอัตราแลกเปลี่ยนที่ยังไม่เกิดขึ้นจริง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</si>
</sst>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ﬂ&quot;#,##0_);\(&quot;ﬂ&quot;#,##0\)"/>
    <numFmt numFmtId="210" formatCode="&quot;ﬂ&quot;#,##0_);[Red]\(&quot;ﬂ&quot;#,##0\)"/>
    <numFmt numFmtId="211" formatCode="&quot;ﬂ&quot;#,##0.00_);\(&quot;ﬂ&quot;#,##0.00\)"/>
    <numFmt numFmtId="212" formatCode="&quot;ﬂ&quot;#,##0.00_);[Red]\(&quot;ﬂ&quot;#,##0.00\)"/>
    <numFmt numFmtId="213" formatCode="#,##0.00\ ;\(#,##0.00\)"/>
    <numFmt numFmtId="214" formatCode="#,##0\ ;\(#,##0\)"/>
    <numFmt numFmtId="215" formatCode="#,##0.0"/>
    <numFmt numFmtId="216" formatCode="#,##0.0_);\(#,##0.0\)"/>
    <numFmt numFmtId="217" formatCode="#,##0.0\ ;\(#,##0.0\)"/>
    <numFmt numFmtId="218" formatCode="_(* #,##0_);_(* \(#,##0\);_(* &quot;-&quot;??_);_(@_)"/>
    <numFmt numFmtId="219" formatCode="_(* #,##0_);_(* \(#,##0\);_(* &quot; -    &quot;_);_(@_)"/>
    <numFmt numFmtId="220" formatCode="_(* #,##0.0_);_(* \(#,##0.0\);_(* &quot;-&quot;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(* #,##0.000_);_(* \(#,##0.000\);_(* &quot;-&quot;??_);_(@_)"/>
    <numFmt numFmtId="226" formatCode="#,##0.000\ ;\(#,##0.000\)"/>
    <numFmt numFmtId="227" formatCode="#,##0\ ;\(#,##0\);&quot;    -    &quot;"/>
    <numFmt numFmtId="228" formatCode="_-* #,##0_-;* \(#,##0\);_-* &quot;-&quot;_-;_-@_-"/>
    <numFmt numFmtId="229" formatCode="_-* #,##0.000_-;* \(#,##0.000\);_-* &quot;-&quot;_-;_-@_-"/>
    <numFmt numFmtId="230" formatCode="_-* #,##0_-;\-* #,##0_-;_-* &quot;-&quot;??_-;_-@_-"/>
    <numFmt numFmtId="231" formatCode="0.0"/>
    <numFmt numFmtId="232" formatCode="General_)"/>
    <numFmt numFmtId="233" formatCode="_(* #,##0_);_(* \(#,##0\);_(* \-??_);_(@_)"/>
  </numFmts>
  <fonts count="60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i/>
      <sz val="15"/>
      <color indexed="10"/>
      <name val="Angsana New"/>
      <family val="1"/>
    </font>
    <font>
      <sz val="15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4" fontId="4" fillId="0" borderId="0" applyFont="0" applyFill="0" applyBorder="0" applyAlignment="0" applyProtection="0"/>
    <xf numFmtId="194" fontId="21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94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214" fontId="7" fillId="0" borderId="0" xfId="0" applyNumberFormat="1" applyFont="1" applyFill="1" applyAlignment="1">
      <alignment/>
    </xf>
    <xf numFmtId="214" fontId="7" fillId="0" borderId="10" xfId="0" applyNumberFormat="1" applyFont="1" applyFill="1" applyBorder="1" applyAlignment="1">
      <alignment/>
    </xf>
    <xf numFmtId="214" fontId="7" fillId="0" borderId="0" xfId="0" applyNumberFormat="1" applyFont="1" applyFill="1" applyBorder="1" applyAlignment="1">
      <alignment/>
    </xf>
    <xf numFmtId="214" fontId="7" fillId="0" borderId="0" xfId="42" applyNumberFormat="1" applyFont="1" applyFill="1" applyBorder="1" applyAlignment="1">
      <alignment/>
    </xf>
    <xf numFmtId="214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1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214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18" fontId="15" fillId="0" borderId="0" xfId="42" applyNumberFormat="1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8" fontId="0" fillId="0" borderId="0" xfId="42" applyNumberFormat="1" applyFont="1" applyFill="1" applyAlignment="1">
      <alignment/>
    </xf>
    <xf numFmtId="227" fontId="16" fillId="0" borderId="10" xfId="42" applyNumberFormat="1" applyFont="1" applyFill="1" applyBorder="1" applyAlignment="1">
      <alignment/>
    </xf>
    <xf numFmtId="227" fontId="7" fillId="0" borderId="11" xfId="0" applyNumberFormat="1" applyFont="1" applyFill="1" applyBorder="1" applyAlignment="1">
      <alignment/>
    </xf>
    <xf numFmtId="0" fontId="17" fillId="0" borderId="0" xfId="64" applyFont="1" applyFill="1">
      <alignment/>
      <protection/>
    </xf>
    <xf numFmtId="0" fontId="7" fillId="0" borderId="0" xfId="0" applyFont="1" applyFill="1" applyAlignment="1">
      <alignment/>
    </xf>
    <xf numFmtId="214" fontId="0" fillId="0" borderId="0" xfId="0" applyNumberFormat="1" applyFont="1" applyFill="1" applyBorder="1" applyAlignment="1">
      <alignment horizontal="right"/>
    </xf>
    <xf numFmtId="227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 vertical="center"/>
      <protection/>
    </xf>
    <xf numFmtId="218" fontId="0" fillId="0" borderId="0" xfId="42" applyNumberFormat="1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0" fontId="1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4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4" applyFont="1" applyFill="1">
      <alignment/>
      <protection/>
    </xf>
    <xf numFmtId="0" fontId="14" fillId="0" borderId="0" xfId="64" applyFont="1" applyFill="1" applyAlignment="1">
      <alignment vertical="center"/>
      <protection/>
    </xf>
    <xf numFmtId="214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4" fontId="0" fillId="0" borderId="0" xfId="0" applyNumberFormat="1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194" fontId="0" fillId="0" borderId="0" xfId="42" applyFont="1" applyFill="1" applyAlignment="1">
      <alignment/>
    </xf>
    <xf numFmtId="2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194" fontId="0" fillId="0" borderId="0" xfId="42" applyFont="1" applyFill="1" applyBorder="1" applyAlignment="1">
      <alignment/>
    </xf>
    <xf numFmtId="218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42" applyNumberFormat="1" applyFont="1" applyFill="1" applyBorder="1" applyAlignment="1" quotePrefix="1">
      <alignment horizontal="center"/>
    </xf>
    <xf numFmtId="0" fontId="0" fillId="0" borderId="0" xfId="42" applyNumberFormat="1" applyFont="1" applyFill="1" applyBorder="1" applyAlignment="1">
      <alignment/>
    </xf>
    <xf numFmtId="214" fontId="0" fillId="0" borderId="0" xfId="42" applyNumberFormat="1" applyFont="1" applyFill="1" applyAlignment="1">
      <alignment/>
    </xf>
    <xf numFmtId="227" fontId="0" fillId="0" borderId="0" xfId="0" applyNumberFormat="1" applyFont="1" applyFill="1" applyBorder="1" applyAlignment="1">
      <alignment/>
    </xf>
    <xf numFmtId="214" fontId="0" fillId="0" borderId="12" xfId="42" applyNumberFormat="1" applyFont="1" applyFill="1" applyBorder="1" applyAlignment="1">
      <alignment/>
    </xf>
    <xf numFmtId="214" fontId="0" fillId="0" borderId="0" xfId="42" applyNumberFormat="1" applyFont="1" applyFill="1" applyBorder="1" applyAlignment="1">
      <alignment/>
    </xf>
    <xf numFmtId="22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28" fontId="0" fillId="0" borderId="0" xfId="64" applyNumberFormat="1" applyFont="1" applyFill="1" applyBorder="1" applyAlignment="1">
      <alignment horizontal="right" vertical="center"/>
      <protection/>
    </xf>
    <xf numFmtId="228" fontId="7" fillId="0" borderId="10" xfId="64" applyNumberFormat="1" applyFont="1" applyFill="1" applyBorder="1" applyAlignment="1">
      <alignment horizontal="right" vertical="center"/>
      <protection/>
    </xf>
    <xf numFmtId="0" fontId="14" fillId="0" borderId="0" xfId="64" applyFont="1" applyFill="1" applyBorder="1" applyAlignment="1">
      <alignment vertical="center"/>
      <protection/>
    </xf>
    <xf numFmtId="228" fontId="7" fillId="0" borderId="13" xfId="64" applyNumberFormat="1" applyFont="1" applyFill="1" applyBorder="1" applyAlignment="1">
      <alignment horizontal="right" vertical="center"/>
      <protection/>
    </xf>
    <xf numFmtId="218" fontId="0" fillId="0" borderId="0" xfId="42" applyNumberFormat="1" applyFont="1" applyFill="1" applyAlignment="1">
      <alignment/>
    </xf>
    <xf numFmtId="218" fontId="0" fillId="0" borderId="0" xfId="0" applyNumberFormat="1" applyFont="1" applyFill="1" applyAlignment="1">
      <alignment/>
    </xf>
    <xf numFmtId="218" fontId="0" fillId="0" borderId="0" xfId="42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218" fontId="10" fillId="0" borderId="0" xfId="42" applyNumberFormat="1" applyFont="1" applyFill="1" applyAlignment="1">
      <alignment/>
    </xf>
    <xf numFmtId="218" fontId="0" fillId="0" borderId="0" xfId="42" applyNumberFormat="1" applyFont="1" applyFill="1" applyAlignment="1">
      <alignment horizontal="center"/>
    </xf>
    <xf numFmtId="214" fontId="7" fillId="0" borderId="13" xfId="0" applyNumberFormat="1" applyFont="1" applyFill="1" applyBorder="1" applyAlignment="1">
      <alignment/>
    </xf>
    <xf numFmtId="214" fontId="10" fillId="0" borderId="0" xfId="0" applyNumberFormat="1" applyFont="1" applyFill="1" applyAlignment="1">
      <alignment horizontal="center"/>
    </xf>
    <xf numFmtId="228" fontId="0" fillId="0" borderId="0" xfId="6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8" fontId="0" fillId="0" borderId="0" xfId="0" applyNumberFormat="1" applyFont="1" applyFill="1" applyBorder="1" applyAlignment="1">
      <alignment/>
    </xf>
    <xf numFmtId="218" fontId="7" fillId="0" borderId="0" xfId="0" applyNumberFormat="1" applyFont="1" applyFill="1" applyBorder="1" applyAlignment="1">
      <alignment/>
    </xf>
    <xf numFmtId="219" fontId="7" fillId="0" borderId="0" xfId="0" applyNumberFormat="1" applyFont="1" applyFill="1" applyBorder="1" applyAlignment="1">
      <alignment horizontal="right"/>
    </xf>
    <xf numFmtId="218" fontId="0" fillId="0" borderId="0" xfId="0" applyNumberFormat="1" applyFont="1" applyFill="1" applyBorder="1" applyAlignment="1">
      <alignment/>
    </xf>
    <xf numFmtId="218" fontId="7" fillId="0" borderId="13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214" fontId="0" fillId="0" borderId="0" xfId="0" applyNumberFormat="1" applyFill="1" applyBorder="1" applyAlignment="1">
      <alignment horizontal="right"/>
    </xf>
    <xf numFmtId="0" fontId="0" fillId="0" borderId="0" xfId="64" applyFont="1" applyFill="1" applyBorder="1" applyAlignment="1">
      <alignment vertical="center"/>
      <protection/>
    </xf>
    <xf numFmtId="228" fontId="7" fillId="0" borderId="0" xfId="64" applyNumberFormat="1" applyFont="1" applyFill="1" applyBorder="1" applyAlignment="1">
      <alignment horizontal="right" vertical="center"/>
      <protection/>
    </xf>
    <xf numFmtId="228" fontId="0" fillId="0" borderId="12" xfId="64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4" fillId="0" borderId="0" xfId="56" applyFill="1" applyAlignment="1">
      <alignment horizontal="center"/>
      <protection/>
    </xf>
    <xf numFmtId="0" fontId="54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9" fillId="0" borderId="0" xfId="56" applyFont="1" applyFill="1" applyAlignment="1">
      <alignment horizontal="center" vertical="center"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59" fillId="0" borderId="0" xfId="56" applyFont="1" applyFill="1" applyAlignment="1">
      <alignment horizontal="center"/>
      <protection/>
    </xf>
    <xf numFmtId="0" fontId="59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218" fontId="7" fillId="0" borderId="0" xfId="43" applyNumberFormat="1" applyFont="1" applyFill="1" applyBorder="1" applyAlignment="1">
      <alignment horizontal="right"/>
    </xf>
    <xf numFmtId="218" fontId="16" fillId="0" borderId="0" xfId="43" applyNumberFormat="1" applyFont="1" applyFill="1" applyBorder="1" applyAlignment="1">
      <alignment/>
    </xf>
    <xf numFmtId="218" fontId="7" fillId="0" borderId="0" xfId="43" applyNumberFormat="1" applyFont="1" applyFill="1" applyBorder="1" applyAlignment="1">
      <alignment/>
    </xf>
    <xf numFmtId="218" fontId="15" fillId="0" borderId="0" xfId="43" applyNumberFormat="1" applyFont="1" applyFill="1" applyBorder="1" applyAlignment="1">
      <alignment horizontal="right"/>
    </xf>
    <xf numFmtId="218" fontId="15" fillId="0" borderId="0" xfId="43" applyNumberFormat="1" applyFont="1" applyFill="1" applyAlignment="1">
      <alignment/>
    </xf>
    <xf numFmtId="218" fontId="15" fillId="0" borderId="0" xfId="43" applyNumberFormat="1" applyFont="1" applyFill="1" applyBorder="1" applyAlignment="1">
      <alignment/>
    </xf>
    <xf numFmtId="218" fontId="15" fillId="0" borderId="0" xfId="43" applyNumberFormat="1" applyFont="1" applyFill="1" applyAlignment="1">
      <alignment horizontal="right"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218" fontId="7" fillId="0" borderId="13" xfId="43" applyNumberFormat="1" applyFont="1" applyFill="1" applyBorder="1" applyAlignment="1">
      <alignment horizontal="right"/>
    </xf>
    <xf numFmtId="218" fontId="16" fillId="0" borderId="0" xfId="43" applyNumberFormat="1" applyFont="1" applyFill="1" applyAlignment="1">
      <alignment/>
    </xf>
    <xf numFmtId="218" fontId="7" fillId="0" borderId="0" xfId="43" applyNumberFormat="1" applyFont="1" applyFill="1" applyAlignment="1">
      <alignment horizontal="right"/>
    </xf>
    <xf numFmtId="0" fontId="16" fillId="0" borderId="0" xfId="56" applyFont="1" applyFill="1" applyAlignment="1">
      <alignment/>
      <protection/>
    </xf>
    <xf numFmtId="218" fontId="0" fillId="0" borderId="0" xfId="43" applyNumberFormat="1" applyFont="1" applyFill="1" applyBorder="1" applyAlignment="1">
      <alignment horizontal="right"/>
    </xf>
    <xf numFmtId="0" fontId="5" fillId="0" borderId="0" xfId="56" applyFont="1" applyFill="1" applyAlignment="1">
      <alignment/>
      <protection/>
    </xf>
    <xf numFmtId="194" fontId="22" fillId="0" borderId="0" xfId="56" applyNumberFormat="1" applyFont="1" applyFill="1" applyAlignment="1">
      <alignment/>
      <protection/>
    </xf>
    <xf numFmtId="218" fontId="15" fillId="0" borderId="0" xfId="56" applyNumberFormat="1" applyFont="1" applyFill="1" applyAlignment="1">
      <alignment/>
      <protection/>
    </xf>
    <xf numFmtId="194" fontId="15" fillId="0" borderId="0" xfId="43" applyFont="1" applyFill="1" applyAlignment="1">
      <alignment/>
    </xf>
    <xf numFmtId="218" fontId="0" fillId="0" borderId="0" xfId="43" applyNumberFormat="1" applyFont="1" applyFill="1" applyBorder="1" applyAlignment="1">
      <alignment/>
    </xf>
    <xf numFmtId="0" fontId="0" fillId="0" borderId="0" xfId="64" applyFont="1" applyFill="1" applyAlignment="1">
      <alignment vertical="center"/>
      <protection/>
    </xf>
    <xf numFmtId="227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4" fontId="7" fillId="0" borderId="14" xfId="0" applyNumberFormat="1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218" fontId="0" fillId="0" borderId="12" xfId="42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 quotePrefix="1">
      <alignment/>
    </xf>
    <xf numFmtId="233" fontId="23" fillId="0" borderId="0" xfId="63" applyNumberFormat="1" applyFont="1" applyFill="1" applyBorder="1" applyAlignment="1">
      <alignment/>
    </xf>
    <xf numFmtId="0" fontId="19" fillId="0" borderId="0" xfId="56" applyFont="1" applyFill="1" applyAlignment="1">
      <alignment horizontal="center"/>
      <protection/>
    </xf>
    <xf numFmtId="213" fontId="7" fillId="0" borderId="11" xfId="64" applyNumberFormat="1" applyFont="1" applyFill="1" applyBorder="1" applyAlignment="1">
      <alignment horizontal="right" vertical="center"/>
      <protection/>
    </xf>
    <xf numFmtId="213" fontId="7" fillId="0" borderId="0" xfId="0" applyNumberFormat="1" applyFont="1" applyFill="1" applyAlignment="1">
      <alignment/>
    </xf>
    <xf numFmtId="214" fontId="0" fillId="0" borderId="0" xfId="0" applyNumberFormat="1" applyFill="1" applyBorder="1" applyAlignment="1">
      <alignment/>
    </xf>
    <xf numFmtId="227" fontId="0" fillId="0" borderId="0" xfId="42" applyNumberFormat="1" applyFont="1" applyFill="1" applyAlignment="1">
      <alignment/>
    </xf>
    <xf numFmtId="0" fontId="0" fillId="0" borderId="0" xfId="56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19" fontId="0" fillId="0" borderId="0" xfId="0" applyNumberFormat="1" applyFont="1" applyFill="1" applyBorder="1" applyAlignment="1">
      <alignment horizontal="right"/>
    </xf>
    <xf numFmtId="21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18" fontId="0" fillId="0" borderId="14" xfId="42" applyNumberFormat="1" applyFont="1" applyFill="1" applyBorder="1" applyAlignment="1">
      <alignment/>
    </xf>
    <xf numFmtId="227" fontId="0" fillId="0" borderId="0" xfId="42" applyNumberFormat="1" applyFont="1" applyFill="1" applyBorder="1" applyAlignment="1">
      <alignment/>
    </xf>
    <xf numFmtId="227" fontId="0" fillId="0" borderId="0" xfId="42" applyNumberFormat="1" applyFont="1" applyFill="1" applyBorder="1" applyAlignment="1">
      <alignment/>
    </xf>
    <xf numFmtId="214" fontId="0" fillId="0" borderId="0" xfId="42" applyNumberFormat="1" applyFont="1" applyFill="1" applyBorder="1" applyAlignment="1">
      <alignment/>
    </xf>
    <xf numFmtId="214" fontId="0" fillId="0" borderId="0" xfId="0" applyNumberFormat="1" applyFill="1" applyAlignment="1">
      <alignment/>
    </xf>
    <xf numFmtId="214" fontId="7" fillId="0" borderId="0" xfId="0" applyNumberFormat="1" applyFont="1" applyFill="1" applyAlignment="1">
      <alignment horizontal="center"/>
    </xf>
    <xf numFmtId="228" fontId="7" fillId="0" borderId="11" xfId="64" applyNumberFormat="1" applyFont="1" applyFill="1" applyBorder="1" applyAlignment="1">
      <alignment horizontal="right" vertical="center"/>
      <protection/>
    </xf>
    <xf numFmtId="192" fontId="7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94" fontId="0" fillId="0" borderId="12" xfId="42" applyFont="1" applyFill="1" applyBorder="1" applyAlignment="1">
      <alignment/>
    </xf>
    <xf numFmtId="0" fontId="7" fillId="0" borderId="0" xfId="0" applyFont="1" applyFill="1" applyAlignment="1">
      <alignment horizontal="center"/>
    </xf>
    <xf numFmtId="194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59" fillId="0" borderId="0" xfId="56" applyFont="1" applyFill="1" applyBorder="1" applyAlignment="1">
      <alignment horizontal="center"/>
      <protection/>
    </xf>
    <xf numFmtId="0" fontId="59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_งบกระแสเงินสด บจ. สิทธิผล (update)" xfId="63"/>
    <cellStyle name="ปกติ_USCT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62"/>
  <sheetViews>
    <sheetView showGridLines="0" tabSelected="1" view="pageBreakPreview" zoomScaleSheetLayoutView="100" zoomScalePageLayoutView="0" workbookViewId="0" topLeftCell="A1">
      <selection activeCell="D4" sqref="D4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27.00390625" style="1" customWidth="1"/>
    <col min="6" max="6" width="11.28125" style="8" customWidth="1"/>
    <col min="7" max="7" width="2.00390625" style="16" customWidth="1"/>
    <col min="8" max="8" width="12.8515625" style="16" customWidth="1"/>
    <col min="9" max="9" width="1.28515625" style="1" customWidth="1"/>
    <col min="10" max="10" width="13.00390625" style="1" customWidth="1"/>
    <col min="11" max="11" width="1.28515625" style="1" customWidth="1"/>
    <col min="12" max="12" width="12.8515625" style="1" customWidth="1"/>
    <col min="13" max="13" width="1.28515625" style="1" customWidth="1"/>
    <col min="14" max="14" width="12.8515625" style="1" customWidth="1"/>
    <col min="15" max="15" width="15.140625" style="1" bestFit="1" customWidth="1"/>
    <col min="16" max="16" width="14.57421875" style="1" bestFit="1" customWidth="1"/>
    <col min="17" max="16384" width="10.8515625" style="1" customWidth="1"/>
  </cols>
  <sheetData>
    <row r="1" spans="1:14" s="2" customFormat="1" ht="24" customHeight="1">
      <c r="A1" s="7" t="s">
        <v>54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</row>
    <row r="2" spans="1:14" s="2" customFormat="1" ht="24" customHeight="1">
      <c r="A2" s="7" t="s">
        <v>37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</row>
    <row r="3" spans="1:14" s="2" customFormat="1" ht="24" customHeight="1">
      <c r="A3" s="7" t="s">
        <v>148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</row>
    <row r="4" spans="2:14" s="47" customFormat="1" ht="19.5" customHeight="1">
      <c r="B4" s="43"/>
      <c r="C4" s="43"/>
      <c r="D4" s="43"/>
      <c r="E4" s="43"/>
      <c r="F4" s="73"/>
      <c r="G4" s="74"/>
      <c r="H4" s="74"/>
      <c r="I4" s="43"/>
      <c r="J4" s="43"/>
      <c r="K4" s="43"/>
      <c r="L4" s="43"/>
      <c r="M4" s="43"/>
      <c r="N4" s="43"/>
    </row>
    <row r="5" spans="6:14" s="47" customFormat="1" ht="24" customHeight="1">
      <c r="F5" s="60"/>
      <c r="G5" s="58"/>
      <c r="H5" s="182" t="s">
        <v>27</v>
      </c>
      <c r="I5" s="182"/>
      <c r="J5" s="182"/>
      <c r="K5" s="32"/>
      <c r="L5" s="20" t="s">
        <v>34</v>
      </c>
      <c r="M5" s="49"/>
      <c r="N5" s="49"/>
    </row>
    <row r="6" spans="1:14" s="36" customFormat="1" ht="24" customHeight="1">
      <c r="A6" s="43" t="s">
        <v>0</v>
      </c>
      <c r="F6" s="22" t="s">
        <v>16</v>
      </c>
      <c r="G6" s="48"/>
      <c r="H6" s="75" t="s">
        <v>32</v>
      </c>
      <c r="J6" s="75" t="s">
        <v>31</v>
      </c>
      <c r="K6" s="75"/>
      <c r="L6" s="75" t="s">
        <v>32</v>
      </c>
      <c r="M6" s="76"/>
      <c r="N6" s="75" t="s">
        <v>31</v>
      </c>
    </row>
    <row r="7" spans="1:14" s="36" customFormat="1" ht="24" customHeight="1">
      <c r="A7" s="43"/>
      <c r="F7" s="22"/>
      <c r="G7" s="48"/>
      <c r="H7" s="50">
        <v>2558</v>
      </c>
      <c r="J7" s="50">
        <v>2557</v>
      </c>
      <c r="K7" s="50"/>
      <c r="L7" s="50">
        <v>2558</v>
      </c>
      <c r="N7" s="50">
        <v>2557</v>
      </c>
    </row>
    <row r="8" spans="1:14" s="36" customFormat="1" ht="24" customHeight="1">
      <c r="A8" s="43"/>
      <c r="F8" s="22"/>
      <c r="G8" s="48"/>
      <c r="H8" s="56" t="s">
        <v>48</v>
      </c>
      <c r="I8" s="50"/>
      <c r="J8" s="50"/>
      <c r="K8" s="50"/>
      <c r="L8" s="56" t="s">
        <v>48</v>
      </c>
      <c r="M8" s="76"/>
      <c r="N8" s="50"/>
    </row>
    <row r="9" spans="6:14" s="36" customFormat="1" ht="24" customHeight="1">
      <c r="F9" s="22"/>
      <c r="G9" s="48"/>
      <c r="H9" s="184" t="s">
        <v>33</v>
      </c>
      <c r="I9" s="184"/>
      <c r="J9" s="184"/>
      <c r="K9" s="184"/>
      <c r="L9" s="184"/>
      <c r="M9" s="184"/>
      <c r="N9" s="184"/>
    </row>
    <row r="10" spans="1:6" s="36" customFormat="1" ht="24" customHeight="1">
      <c r="A10" s="29" t="s">
        <v>3</v>
      </c>
      <c r="F10" s="8"/>
    </row>
    <row r="11" spans="1:14" s="36" customFormat="1" ht="24" customHeight="1">
      <c r="A11" s="36" t="s">
        <v>22</v>
      </c>
      <c r="F11" s="8"/>
      <c r="H11" s="77">
        <f>1698536-38902</f>
        <v>1659634</v>
      </c>
      <c r="I11" s="77"/>
      <c r="J11" s="77">
        <v>1267882</v>
      </c>
      <c r="K11" s="77"/>
      <c r="L11" s="77">
        <v>34594</v>
      </c>
      <c r="M11" s="77"/>
      <c r="N11" s="77">
        <v>369208</v>
      </c>
    </row>
    <row r="12" spans="1:14" s="36" customFormat="1" ht="24" customHeight="1">
      <c r="A12" s="35" t="s">
        <v>121</v>
      </c>
      <c r="F12" s="25">
        <v>5</v>
      </c>
      <c r="H12" s="77">
        <v>838042</v>
      </c>
      <c r="I12" s="77"/>
      <c r="J12" s="77">
        <v>690323</v>
      </c>
      <c r="K12" s="77"/>
      <c r="L12" s="77">
        <v>185352</v>
      </c>
      <c r="M12" s="77"/>
      <c r="N12" s="77">
        <v>240222</v>
      </c>
    </row>
    <row r="13" spans="1:14" s="36" customFormat="1" ht="24" customHeight="1">
      <c r="A13" s="35" t="s">
        <v>122</v>
      </c>
      <c r="F13" s="25" t="s">
        <v>132</v>
      </c>
      <c r="H13" s="175">
        <v>169283</v>
      </c>
      <c r="I13" s="175"/>
      <c r="J13" s="175">
        <v>145636</v>
      </c>
      <c r="K13" s="175"/>
      <c r="L13" s="175">
        <v>78590</v>
      </c>
      <c r="M13" s="175"/>
      <c r="N13" s="175">
        <v>31992</v>
      </c>
    </row>
    <row r="14" spans="1:14" s="36" customFormat="1" ht="24" customHeight="1">
      <c r="A14" s="35" t="s">
        <v>153</v>
      </c>
      <c r="F14" s="25" t="s">
        <v>133</v>
      </c>
      <c r="H14" s="175">
        <v>1293</v>
      </c>
      <c r="I14" s="77"/>
      <c r="J14" s="175">
        <v>1293</v>
      </c>
      <c r="K14" s="77"/>
      <c r="L14" s="175">
        <v>570848</v>
      </c>
      <c r="M14" s="77"/>
      <c r="N14" s="175">
        <v>570093</v>
      </c>
    </row>
    <row r="15" spans="1:14" s="36" customFormat="1" ht="24" customHeight="1">
      <c r="A15" s="36" t="s">
        <v>25</v>
      </c>
      <c r="F15" s="25"/>
      <c r="G15" s="56"/>
      <c r="H15" s="77">
        <v>181250</v>
      </c>
      <c r="I15" s="77"/>
      <c r="J15" s="77">
        <v>146994</v>
      </c>
      <c r="K15" s="77"/>
      <c r="L15" s="77">
        <v>179723</v>
      </c>
      <c r="M15" s="77"/>
      <c r="N15" s="77">
        <v>146994</v>
      </c>
    </row>
    <row r="16" spans="1:14" s="36" customFormat="1" ht="24" customHeight="1">
      <c r="A16" s="35" t="s">
        <v>55</v>
      </c>
      <c r="F16" s="25"/>
      <c r="G16" s="56"/>
      <c r="H16" s="81">
        <v>0</v>
      </c>
      <c r="J16" s="77">
        <v>223</v>
      </c>
      <c r="K16" s="39"/>
      <c r="L16" s="67">
        <v>0</v>
      </c>
      <c r="M16" s="67"/>
      <c r="N16" s="67">
        <v>223</v>
      </c>
    </row>
    <row r="17" spans="1:14" s="36" customFormat="1" ht="24" customHeight="1">
      <c r="A17" s="35" t="s">
        <v>4</v>
      </c>
      <c r="D17" s="4"/>
      <c r="E17" s="4"/>
      <c r="F17" s="25"/>
      <c r="G17" s="56"/>
      <c r="H17" s="81">
        <v>0</v>
      </c>
      <c r="I17" s="5"/>
      <c r="J17" s="79">
        <v>17297</v>
      </c>
      <c r="K17" s="37"/>
      <c r="L17" s="67">
        <v>0</v>
      </c>
      <c r="M17" s="38"/>
      <c r="N17" s="79">
        <v>8846</v>
      </c>
    </row>
    <row r="18" spans="1:14" s="36" customFormat="1" ht="24" customHeight="1">
      <c r="A18" s="3" t="s">
        <v>5</v>
      </c>
      <c r="F18" s="8"/>
      <c r="H18" s="40">
        <f>SUM(H11:H17)</f>
        <v>2849502</v>
      </c>
      <c r="J18" s="40">
        <f>SUM(J11:J17)</f>
        <v>2269648</v>
      </c>
      <c r="K18" s="37"/>
      <c r="L18" s="40">
        <f>SUM(L11:L17)</f>
        <v>1049107</v>
      </c>
      <c r="M18" s="12"/>
      <c r="N18" s="40">
        <f>SUM(N11:N17)</f>
        <v>1367578</v>
      </c>
    </row>
    <row r="19" spans="1:14" s="36" customFormat="1" ht="14.25" customHeight="1">
      <c r="A19" s="3"/>
      <c r="F19" s="8"/>
      <c r="H19" s="80"/>
      <c r="J19" s="81"/>
      <c r="L19" s="80"/>
      <c r="M19" s="80"/>
      <c r="N19" s="80"/>
    </row>
    <row r="20" spans="1:14" s="36" customFormat="1" ht="24" customHeight="1">
      <c r="A20" s="29" t="s">
        <v>6</v>
      </c>
      <c r="F20" s="8"/>
      <c r="H20" s="53"/>
      <c r="J20" s="81"/>
      <c r="L20" s="53"/>
      <c r="M20" s="38"/>
      <c r="N20" s="53"/>
    </row>
    <row r="21" spans="1:14" s="36" customFormat="1" ht="24" customHeight="1">
      <c r="A21" s="35" t="s">
        <v>91</v>
      </c>
      <c r="F21" s="25">
        <v>8</v>
      </c>
      <c r="H21" s="81">
        <v>0</v>
      </c>
      <c r="J21" s="81">
        <v>0</v>
      </c>
      <c r="L21" s="81">
        <v>5433520</v>
      </c>
      <c r="M21" s="81"/>
      <c r="N21" s="81">
        <v>4181879</v>
      </c>
    </row>
    <row r="22" spans="1:14" s="36" customFormat="1" ht="24" customHeight="1">
      <c r="A22" s="35" t="s">
        <v>126</v>
      </c>
      <c r="F22" s="25">
        <v>4</v>
      </c>
      <c r="H22" s="81">
        <v>0</v>
      </c>
      <c r="J22" s="81">
        <v>0</v>
      </c>
      <c r="L22" s="81">
        <v>71400</v>
      </c>
      <c r="M22" s="81"/>
      <c r="N22" s="81">
        <v>71400</v>
      </c>
    </row>
    <row r="23" spans="1:14" s="36" customFormat="1" ht="24" customHeight="1">
      <c r="A23" s="36" t="s">
        <v>57</v>
      </c>
      <c r="F23" s="25">
        <v>9</v>
      </c>
      <c r="H23" s="81">
        <v>0</v>
      </c>
      <c r="J23" s="81">
        <v>0</v>
      </c>
      <c r="L23" s="81">
        <v>816199</v>
      </c>
      <c r="M23" s="81"/>
      <c r="N23" s="81">
        <v>740737</v>
      </c>
    </row>
    <row r="24" spans="1:14" s="36" customFormat="1" ht="24" customHeight="1">
      <c r="A24" s="35" t="s">
        <v>92</v>
      </c>
      <c r="F24" s="25">
        <v>10</v>
      </c>
      <c r="G24" s="56"/>
      <c r="H24" s="81">
        <v>16221793</v>
      </c>
      <c r="J24" s="78">
        <v>16184175</v>
      </c>
      <c r="L24" s="53">
        <v>730016</v>
      </c>
      <c r="M24" s="38"/>
      <c r="N24" s="53">
        <v>750175</v>
      </c>
    </row>
    <row r="25" spans="1:14" s="36" customFormat="1" ht="24" customHeight="1">
      <c r="A25" s="35" t="s">
        <v>58</v>
      </c>
      <c r="F25" s="25">
        <v>11</v>
      </c>
      <c r="G25" s="56"/>
      <c r="H25" s="81">
        <v>385279</v>
      </c>
      <c r="J25" s="53">
        <v>200053</v>
      </c>
      <c r="L25" s="81">
        <v>0</v>
      </c>
      <c r="M25" s="38"/>
      <c r="N25" s="81">
        <v>0</v>
      </c>
    </row>
    <row r="26" spans="1:14" s="36" customFormat="1" ht="24" customHeight="1">
      <c r="A26" s="35" t="s">
        <v>134</v>
      </c>
      <c r="F26" s="25">
        <v>12</v>
      </c>
      <c r="G26" s="56"/>
      <c r="H26" s="81">
        <v>43838</v>
      </c>
      <c r="J26" s="53">
        <v>43149</v>
      </c>
      <c r="L26" s="81">
        <v>4730</v>
      </c>
      <c r="M26" s="38"/>
      <c r="N26" s="81">
        <v>3559</v>
      </c>
    </row>
    <row r="27" spans="1:14" s="36" customFormat="1" ht="24" customHeight="1">
      <c r="A27" s="35" t="s">
        <v>123</v>
      </c>
      <c r="F27" s="25">
        <v>13</v>
      </c>
      <c r="G27" s="56"/>
      <c r="H27" s="160">
        <v>2136</v>
      </c>
      <c r="J27" s="53">
        <v>1961</v>
      </c>
      <c r="L27" s="81">
        <v>1934</v>
      </c>
      <c r="M27" s="38"/>
      <c r="N27" s="81">
        <v>1769</v>
      </c>
    </row>
    <row r="28" spans="1:14" s="36" customFormat="1" ht="24" customHeight="1">
      <c r="A28" s="35" t="s">
        <v>173</v>
      </c>
      <c r="F28" s="8"/>
      <c r="H28" s="81">
        <f>616079+38902</f>
        <v>654981</v>
      </c>
      <c r="J28" s="81">
        <v>453267</v>
      </c>
      <c r="L28" s="81">
        <v>81220</v>
      </c>
      <c r="M28" s="81"/>
      <c r="N28" s="81">
        <v>81139</v>
      </c>
    </row>
    <row r="29" spans="1:14" s="36" customFormat="1" ht="24" customHeight="1">
      <c r="A29" s="36" t="s">
        <v>151</v>
      </c>
      <c r="F29" s="25">
        <v>14</v>
      </c>
      <c r="H29" s="81">
        <v>135187</v>
      </c>
      <c r="J29" s="81">
        <v>112455</v>
      </c>
      <c r="L29" s="81">
        <v>135187</v>
      </c>
      <c r="M29" s="81"/>
      <c r="N29" s="81">
        <v>112455</v>
      </c>
    </row>
    <row r="30" spans="1:14" s="36" customFormat="1" ht="24" customHeight="1">
      <c r="A30" s="35" t="s">
        <v>24</v>
      </c>
      <c r="F30" s="25"/>
      <c r="G30" s="56"/>
      <c r="H30" s="38">
        <v>67845</v>
      </c>
      <c r="I30" s="82"/>
      <c r="J30" s="38">
        <v>62053</v>
      </c>
      <c r="K30" s="82"/>
      <c r="L30" s="176">
        <v>50505</v>
      </c>
      <c r="M30" s="38"/>
      <c r="N30" s="38">
        <v>39069</v>
      </c>
    </row>
    <row r="31" spans="1:14" s="36" customFormat="1" ht="24" customHeight="1">
      <c r="A31" s="3" t="s">
        <v>8</v>
      </c>
      <c r="F31" s="8"/>
      <c r="H31" s="40">
        <f>SUM(H21:H30)</f>
        <v>17511059</v>
      </c>
      <c r="J31" s="40">
        <f>SUM(J21:J30)</f>
        <v>17057113</v>
      </c>
      <c r="L31" s="40">
        <f>SUM(L21:L30)</f>
        <v>7324711</v>
      </c>
      <c r="M31" s="9"/>
      <c r="N31" s="40">
        <f>SUM(N21:N30)</f>
        <v>5982182</v>
      </c>
    </row>
    <row r="32" spans="1:14" s="36" customFormat="1" ht="13.5" customHeight="1">
      <c r="A32" s="3"/>
      <c r="F32" s="8"/>
      <c r="H32" s="11"/>
      <c r="J32" s="149"/>
      <c r="L32" s="11"/>
      <c r="M32" s="9"/>
      <c r="N32" s="11"/>
    </row>
    <row r="33" spans="1:14" s="36" customFormat="1" ht="24.75" customHeight="1" thickBot="1">
      <c r="A33" s="3" t="s">
        <v>7</v>
      </c>
      <c r="F33" s="8"/>
      <c r="H33" s="33">
        <f>+H31+H18</f>
        <v>20360561</v>
      </c>
      <c r="J33" s="41">
        <f>+J31+J18</f>
        <v>19326761</v>
      </c>
      <c r="L33" s="33">
        <f>+L31+L18</f>
        <v>8373818</v>
      </c>
      <c r="M33" s="11"/>
      <c r="N33" s="33">
        <f>+N31+N18</f>
        <v>7349760</v>
      </c>
    </row>
    <row r="34" spans="1:14" s="2" customFormat="1" ht="24" customHeight="1" thickTop="1">
      <c r="A34" s="7" t="s">
        <v>54</v>
      </c>
      <c r="B34" s="7"/>
      <c r="C34" s="7"/>
      <c r="D34" s="7"/>
      <c r="E34" s="7"/>
      <c r="F34" s="23"/>
      <c r="G34" s="14"/>
      <c r="H34" s="14"/>
      <c r="I34" s="7"/>
      <c r="J34" s="7"/>
      <c r="K34" s="7"/>
      <c r="L34" s="7"/>
      <c r="M34" s="7"/>
      <c r="N34" s="7"/>
    </row>
    <row r="35" spans="1:14" s="2" customFormat="1" ht="24" customHeight="1">
      <c r="A35" s="7" t="s">
        <v>37</v>
      </c>
      <c r="B35" s="7"/>
      <c r="C35" s="7"/>
      <c r="D35" s="7"/>
      <c r="E35" s="7"/>
      <c r="F35" s="26"/>
      <c r="G35" s="7"/>
      <c r="H35" s="7"/>
      <c r="I35" s="7"/>
      <c r="J35" s="7"/>
      <c r="K35" s="7"/>
      <c r="L35" s="7"/>
      <c r="M35" s="7"/>
      <c r="N35" s="7"/>
    </row>
    <row r="36" spans="1:14" s="2" customFormat="1" ht="24" customHeight="1">
      <c r="A36" s="7" t="s">
        <v>148</v>
      </c>
      <c r="B36" s="7"/>
      <c r="C36" s="7"/>
      <c r="D36" s="7"/>
      <c r="E36" s="7"/>
      <c r="F36" s="26"/>
      <c r="G36" s="7"/>
      <c r="H36" s="7"/>
      <c r="I36" s="7"/>
      <c r="J36" s="7"/>
      <c r="K36" s="7"/>
      <c r="L36" s="7"/>
      <c r="M36" s="7"/>
      <c r="N36" s="7"/>
    </row>
    <row r="37" spans="6:8" s="2" customFormat="1" ht="7.5" customHeight="1">
      <c r="F37" s="24"/>
      <c r="G37" s="15"/>
      <c r="H37" s="15"/>
    </row>
    <row r="38" spans="6:14" s="47" customFormat="1" ht="21.75">
      <c r="F38" s="60"/>
      <c r="G38" s="58"/>
      <c r="H38" s="182" t="s">
        <v>27</v>
      </c>
      <c r="I38" s="182"/>
      <c r="J38" s="182"/>
      <c r="L38" s="20" t="s">
        <v>34</v>
      </c>
      <c r="M38" s="49"/>
      <c r="N38" s="49"/>
    </row>
    <row r="39" spans="1:14" s="36" customFormat="1" ht="21.75">
      <c r="A39" s="43" t="s">
        <v>1</v>
      </c>
      <c r="F39" s="22" t="s">
        <v>16</v>
      </c>
      <c r="G39" s="48"/>
      <c r="H39" s="75" t="s">
        <v>32</v>
      </c>
      <c r="J39" s="75" t="s">
        <v>31</v>
      </c>
      <c r="K39" s="75"/>
      <c r="L39" s="75" t="s">
        <v>32</v>
      </c>
      <c r="M39" s="76"/>
      <c r="N39" s="75" t="s">
        <v>31</v>
      </c>
    </row>
    <row r="40" spans="1:14" s="36" customFormat="1" ht="21.75">
      <c r="A40" s="43"/>
      <c r="F40" s="22"/>
      <c r="G40" s="48"/>
      <c r="H40" s="50">
        <v>2558</v>
      </c>
      <c r="J40" s="50">
        <v>2557</v>
      </c>
      <c r="K40" s="50"/>
      <c r="L40" s="50">
        <v>2558</v>
      </c>
      <c r="N40" s="50">
        <v>2557</v>
      </c>
    </row>
    <row r="41" spans="1:14" s="36" customFormat="1" ht="21.75">
      <c r="A41" s="43"/>
      <c r="F41" s="22"/>
      <c r="G41" s="48"/>
      <c r="H41" s="50" t="s">
        <v>48</v>
      </c>
      <c r="I41" s="50"/>
      <c r="J41" s="50"/>
      <c r="K41" s="50"/>
      <c r="L41" s="50" t="s">
        <v>48</v>
      </c>
      <c r="M41" s="76"/>
      <c r="N41" s="50"/>
    </row>
    <row r="42" spans="6:14" s="36" customFormat="1" ht="21.75">
      <c r="F42" s="22"/>
      <c r="G42" s="48"/>
      <c r="H42" s="184" t="s">
        <v>33</v>
      </c>
      <c r="I42" s="184"/>
      <c r="J42" s="184"/>
      <c r="K42" s="184"/>
      <c r="L42" s="184"/>
      <c r="M42" s="184"/>
      <c r="N42" s="184"/>
    </row>
    <row r="43" spans="1:14" s="36" customFormat="1" ht="21.75">
      <c r="A43" s="29" t="s">
        <v>9</v>
      </c>
      <c r="F43" s="27"/>
      <c r="G43" s="64"/>
      <c r="H43" s="64"/>
      <c r="I43" s="64"/>
      <c r="J43" s="64"/>
      <c r="K43" s="64"/>
      <c r="L43" s="53"/>
      <c r="M43" s="53"/>
      <c r="N43" s="53"/>
    </row>
    <row r="44" spans="1:14" s="36" customFormat="1" ht="21.75">
      <c r="A44" s="36" t="s">
        <v>59</v>
      </c>
      <c r="F44" s="22">
        <v>15</v>
      </c>
      <c r="G44" s="48"/>
      <c r="H44" s="67">
        <v>1009568</v>
      </c>
      <c r="I44" s="67"/>
      <c r="J44" s="67">
        <v>716486</v>
      </c>
      <c r="K44" s="67"/>
      <c r="L44" s="67">
        <v>1009568</v>
      </c>
      <c r="M44" s="67"/>
      <c r="N44" s="67">
        <v>716486</v>
      </c>
    </row>
    <row r="45" spans="1:14" s="36" customFormat="1" ht="21.75">
      <c r="A45" s="35" t="s">
        <v>112</v>
      </c>
      <c r="F45" s="22">
        <v>16</v>
      </c>
      <c r="G45" s="48"/>
      <c r="H45" s="161">
        <v>67143</v>
      </c>
      <c r="I45" s="67"/>
      <c r="J45" s="67">
        <v>83479</v>
      </c>
      <c r="K45" s="67"/>
      <c r="L45" s="67">
        <v>64156</v>
      </c>
      <c r="M45" s="67"/>
      <c r="N45" s="67">
        <v>78212</v>
      </c>
    </row>
    <row r="46" spans="1:14" s="36" customFormat="1" ht="21.75">
      <c r="A46" s="35" t="s">
        <v>113</v>
      </c>
      <c r="F46" s="22" t="s">
        <v>154</v>
      </c>
      <c r="G46" s="48"/>
      <c r="H46" s="173">
        <v>127414</v>
      </c>
      <c r="I46" s="67"/>
      <c r="J46" s="67">
        <v>123086</v>
      </c>
      <c r="K46" s="67"/>
      <c r="L46" s="174">
        <v>38288</v>
      </c>
      <c r="M46" s="67"/>
      <c r="N46" s="67">
        <v>59130</v>
      </c>
    </row>
    <row r="47" spans="1:14" s="36" customFormat="1" ht="21.75">
      <c r="A47" s="35" t="s">
        <v>60</v>
      </c>
      <c r="B47" s="35"/>
      <c r="F47" s="65"/>
      <c r="G47" s="65"/>
      <c r="H47" s="174">
        <v>26530</v>
      </c>
      <c r="I47" s="67"/>
      <c r="J47" s="67">
        <v>499372</v>
      </c>
      <c r="K47" s="67"/>
      <c r="L47" s="174">
        <v>11794</v>
      </c>
      <c r="M47" s="67"/>
      <c r="N47" s="67">
        <v>10412</v>
      </c>
    </row>
    <row r="48" spans="1:14" s="36" customFormat="1" ht="21.75">
      <c r="A48" s="35" t="s">
        <v>93</v>
      </c>
      <c r="F48" s="22">
        <v>18</v>
      </c>
      <c r="G48" s="64"/>
      <c r="H48" s="67">
        <v>642348</v>
      </c>
      <c r="I48" s="67"/>
      <c r="J48" s="67">
        <v>475931</v>
      </c>
      <c r="K48" s="67"/>
      <c r="L48" s="67">
        <v>52101</v>
      </c>
      <c r="M48" s="67"/>
      <c r="N48" s="67">
        <v>56011</v>
      </c>
    </row>
    <row r="49" spans="1:14" s="36" customFormat="1" ht="21.75">
      <c r="A49" s="35" t="s">
        <v>114</v>
      </c>
      <c r="F49" s="27"/>
      <c r="G49" s="64"/>
      <c r="H49" s="67">
        <v>4521</v>
      </c>
      <c r="I49" s="67"/>
      <c r="J49" s="67">
        <v>3716</v>
      </c>
      <c r="K49" s="67"/>
      <c r="L49" s="67">
        <v>2822</v>
      </c>
      <c r="M49" s="67"/>
      <c r="N49" s="67">
        <v>2967</v>
      </c>
    </row>
    <row r="50" spans="1:14" s="36" customFormat="1" ht="21.75">
      <c r="A50" s="36" t="s">
        <v>158</v>
      </c>
      <c r="F50" s="22">
        <v>4</v>
      </c>
      <c r="G50" s="64"/>
      <c r="H50" s="68">
        <v>0</v>
      </c>
      <c r="I50" s="67"/>
      <c r="J50" s="68">
        <v>0</v>
      </c>
      <c r="K50" s="67"/>
      <c r="L50" s="67">
        <v>314000</v>
      </c>
      <c r="M50" s="67"/>
      <c r="N50" s="68">
        <v>0</v>
      </c>
    </row>
    <row r="51" spans="1:14" s="36" customFormat="1" ht="21.75">
      <c r="A51" s="35" t="s">
        <v>61</v>
      </c>
      <c r="F51" s="25"/>
      <c r="G51" s="56"/>
      <c r="H51" s="66">
        <v>5057</v>
      </c>
      <c r="J51" s="67">
        <v>3669</v>
      </c>
      <c r="L51" s="161">
        <v>1249</v>
      </c>
      <c r="M51" s="38"/>
      <c r="N51" s="68">
        <v>0</v>
      </c>
    </row>
    <row r="52" spans="1:14" s="36" customFormat="1" ht="21.75">
      <c r="A52" s="35" t="s">
        <v>45</v>
      </c>
      <c r="F52" s="22">
        <v>19</v>
      </c>
      <c r="G52" s="64"/>
      <c r="H52" s="67">
        <v>176</v>
      </c>
      <c r="I52" s="67"/>
      <c r="J52" s="67">
        <v>176</v>
      </c>
      <c r="K52" s="67"/>
      <c r="L52" s="67">
        <v>176</v>
      </c>
      <c r="M52" s="67"/>
      <c r="N52" s="67">
        <v>176</v>
      </c>
    </row>
    <row r="53" spans="1:14" s="36" customFormat="1" ht="21.75">
      <c r="A53" s="35" t="s">
        <v>146</v>
      </c>
      <c r="F53" s="25"/>
      <c r="G53" s="56"/>
      <c r="H53" s="66">
        <v>159</v>
      </c>
      <c r="J53" s="67">
        <v>12557</v>
      </c>
      <c r="L53" s="66">
        <v>1</v>
      </c>
      <c r="M53" s="38"/>
      <c r="N53" s="66">
        <v>10</v>
      </c>
    </row>
    <row r="54" spans="1:14" s="36" customFormat="1" ht="21.75">
      <c r="A54" s="35" t="s">
        <v>115</v>
      </c>
      <c r="F54" s="94"/>
      <c r="G54" s="65"/>
      <c r="H54" s="72">
        <v>706272</v>
      </c>
      <c r="I54" s="65"/>
      <c r="J54" s="67">
        <v>702356</v>
      </c>
      <c r="K54" s="65"/>
      <c r="L54" s="68">
        <v>0</v>
      </c>
      <c r="M54" s="68"/>
      <c r="N54" s="68">
        <v>0</v>
      </c>
    </row>
    <row r="55" spans="1:14" s="36" customFormat="1" ht="21.75">
      <c r="A55" s="36" t="s">
        <v>62</v>
      </c>
      <c r="F55" s="94"/>
      <c r="G55" s="65"/>
      <c r="H55" s="72">
        <v>200</v>
      </c>
      <c r="I55" s="65"/>
      <c r="J55" s="67">
        <v>200</v>
      </c>
      <c r="K55" s="65"/>
      <c r="L55" s="67">
        <v>200</v>
      </c>
      <c r="N55" s="67">
        <v>200</v>
      </c>
    </row>
    <row r="56" spans="1:14" s="36" customFormat="1" ht="21.75">
      <c r="A56" s="3" t="s">
        <v>38</v>
      </c>
      <c r="F56" s="25"/>
      <c r="H56" s="13">
        <f>SUM(H44:H55)</f>
        <v>2589388</v>
      </c>
      <c r="J56" s="13">
        <f>SUM(J44:J55)</f>
        <v>2621028</v>
      </c>
      <c r="L56" s="13">
        <f>SUM(L44:L55)</f>
        <v>1494355</v>
      </c>
      <c r="M56" s="9"/>
      <c r="N56" s="13">
        <f>SUM(N44:N55)</f>
        <v>923604</v>
      </c>
    </row>
    <row r="57" spans="1:14" s="36" customFormat="1" ht="12.75" customHeight="1">
      <c r="A57" s="3"/>
      <c r="F57" s="25"/>
      <c r="H57" s="18"/>
      <c r="J57" s="18"/>
      <c r="L57" s="18"/>
      <c r="M57" s="9"/>
      <c r="N57" s="18"/>
    </row>
    <row r="58" spans="1:14" s="36" customFormat="1" ht="21.75">
      <c r="A58" s="85" t="s">
        <v>39</v>
      </c>
      <c r="F58" s="25"/>
      <c r="H58" s="18"/>
      <c r="J58" s="18"/>
      <c r="L58" s="18"/>
      <c r="M58" s="9"/>
      <c r="N58" s="18"/>
    </row>
    <row r="59" spans="1:14" s="36" customFormat="1" ht="21.75">
      <c r="A59" s="51" t="s">
        <v>63</v>
      </c>
      <c r="F59" s="25">
        <v>18</v>
      </c>
      <c r="H59" s="44">
        <v>11279676</v>
      </c>
      <c r="J59" s="44">
        <v>10795684</v>
      </c>
      <c r="L59" s="44">
        <v>530227</v>
      </c>
      <c r="M59" s="38"/>
      <c r="N59" s="44">
        <v>542000</v>
      </c>
    </row>
    <row r="60" spans="1:14" s="36" customFormat="1" ht="21.75">
      <c r="A60" s="51" t="s">
        <v>116</v>
      </c>
      <c r="F60" s="25"/>
      <c r="H60" s="44">
        <v>10709</v>
      </c>
      <c r="J60" s="44">
        <v>9576</v>
      </c>
      <c r="L60" s="44">
        <v>3799</v>
      </c>
      <c r="M60" s="38"/>
      <c r="N60" s="44">
        <v>4492</v>
      </c>
    </row>
    <row r="61" spans="1:14" s="36" customFormat="1" ht="21.75">
      <c r="A61" s="105" t="s">
        <v>45</v>
      </c>
      <c r="F61" s="25">
        <v>19</v>
      </c>
      <c r="H61" s="67">
        <v>3245</v>
      </c>
      <c r="J61" s="67">
        <v>3091</v>
      </c>
      <c r="L61" s="67">
        <v>2236</v>
      </c>
      <c r="M61" s="9"/>
      <c r="N61" s="67">
        <v>2130</v>
      </c>
    </row>
    <row r="62" spans="1:14" s="36" customFormat="1" ht="21.75">
      <c r="A62" s="51" t="s">
        <v>147</v>
      </c>
      <c r="F62" s="25">
        <v>4</v>
      </c>
      <c r="H62" s="68">
        <v>0</v>
      </c>
      <c r="J62" s="68">
        <v>0</v>
      </c>
      <c r="L62" s="44">
        <v>307277</v>
      </c>
      <c r="M62" s="38"/>
      <c r="N62" s="44">
        <v>310474</v>
      </c>
    </row>
    <row r="63" spans="1:14" s="36" customFormat="1" ht="21.75">
      <c r="A63" s="57" t="s">
        <v>40</v>
      </c>
      <c r="F63" s="25"/>
      <c r="H63" s="13">
        <f>SUM(H59:H62)</f>
        <v>11293630</v>
      </c>
      <c r="J63" s="13">
        <f>SUM(J59:J62)</f>
        <v>10808351</v>
      </c>
      <c r="L63" s="13">
        <f>SUM(L59:L62)</f>
        <v>843539</v>
      </c>
      <c r="M63" s="9"/>
      <c r="N63" s="13">
        <f>SUM(N59:N62)</f>
        <v>859096</v>
      </c>
    </row>
    <row r="64" spans="1:14" s="36" customFormat="1" ht="21.75">
      <c r="A64" s="57" t="s">
        <v>35</v>
      </c>
      <c r="F64" s="25"/>
      <c r="H64" s="13">
        <f>+H56+H63</f>
        <v>13883018</v>
      </c>
      <c r="J64" s="13">
        <f>+J56+J63</f>
        <v>13429379</v>
      </c>
      <c r="L64" s="13">
        <f>+L56+L63</f>
        <v>2337894</v>
      </c>
      <c r="M64" s="9"/>
      <c r="N64" s="13">
        <f>+N56+N63</f>
        <v>1782700</v>
      </c>
    </row>
    <row r="65" spans="1:14" s="36" customFormat="1" ht="5.25" customHeight="1">
      <c r="A65" s="3"/>
      <c r="F65" s="8"/>
      <c r="H65" s="18"/>
      <c r="L65" s="18"/>
      <c r="M65" s="9"/>
      <c r="N65" s="18"/>
    </row>
    <row r="66" spans="1:14" s="2" customFormat="1" ht="24" customHeight="1">
      <c r="A66" s="7" t="s">
        <v>54</v>
      </c>
      <c r="B66" s="7"/>
      <c r="C66" s="7"/>
      <c r="D66" s="7"/>
      <c r="E66" s="7"/>
      <c r="F66" s="23"/>
      <c r="G66" s="14"/>
      <c r="H66" s="14"/>
      <c r="I66" s="7"/>
      <c r="J66" s="7"/>
      <c r="K66" s="7"/>
      <c r="L66" s="7"/>
      <c r="M66" s="7"/>
      <c r="N66" s="7"/>
    </row>
    <row r="67" spans="1:14" s="2" customFormat="1" ht="24" customHeight="1">
      <c r="A67" s="7" t="s">
        <v>37</v>
      </c>
      <c r="B67" s="7"/>
      <c r="C67" s="7"/>
      <c r="D67" s="7"/>
      <c r="E67" s="7"/>
      <c r="F67" s="26"/>
      <c r="G67" s="7"/>
      <c r="H67" s="7"/>
      <c r="I67" s="7"/>
      <c r="J67" s="7"/>
      <c r="K67" s="7"/>
      <c r="L67" s="7"/>
      <c r="M67" s="7"/>
      <c r="N67" s="7"/>
    </row>
    <row r="68" spans="1:14" s="2" customFormat="1" ht="24" customHeight="1">
      <c r="A68" s="7" t="s">
        <v>148</v>
      </c>
      <c r="B68" s="7"/>
      <c r="C68" s="7"/>
      <c r="D68" s="7"/>
      <c r="E68" s="7"/>
      <c r="F68" s="26"/>
      <c r="G68" s="7"/>
      <c r="H68" s="7"/>
      <c r="I68" s="7"/>
      <c r="J68" s="7"/>
      <c r="K68" s="7"/>
      <c r="L68" s="7"/>
      <c r="M68" s="7"/>
      <c r="N68" s="7"/>
    </row>
    <row r="69" spans="6:8" s="2" customFormat="1" ht="7.5" customHeight="1">
      <c r="F69" s="24"/>
      <c r="G69" s="15"/>
      <c r="H69" s="15"/>
    </row>
    <row r="70" spans="6:14" s="47" customFormat="1" ht="21.75">
      <c r="F70" s="60"/>
      <c r="G70" s="58"/>
      <c r="H70" s="182" t="s">
        <v>27</v>
      </c>
      <c r="I70" s="182"/>
      <c r="J70" s="182"/>
      <c r="L70" s="20" t="s">
        <v>34</v>
      </c>
      <c r="M70" s="49"/>
      <c r="N70" s="49"/>
    </row>
    <row r="71" spans="1:14" s="36" customFormat="1" ht="21.75">
      <c r="A71" s="43" t="s">
        <v>1</v>
      </c>
      <c r="F71" s="22" t="s">
        <v>16</v>
      </c>
      <c r="G71" s="48"/>
      <c r="H71" s="75" t="s">
        <v>32</v>
      </c>
      <c r="J71" s="75" t="s">
        <v>31</v>
      </c>
      <c r="K71" s="75"/>
      <c r="L71" s="75" t="s">
        <v>32</v>
      </c>
      <c r="M71" s="76"/>
      <c r="N71" s="75" t="s">
        <v>31</v>
      </c>
    </row>
    <row r="72" spans="1:14" s="36" customFormat="1" ht="21.75">
      <c r="A72" s="43"/>
      <c r="F72" s="22"/>
      <c r="G72" s="48"/>
      <c r="H72" s="50">
        <v>2558</v>
      </c>
      <c r="J72" s="50">
        <v>2557</v>
      </c>
      <c r="K72" s="50"/>
      <c r="L72" s="50">
        <v>2558</v>
      </c>
      <c r="N72" s="50">
        <v>2557</v>
      </c>
    </row>
    <row r="73" spans="1:14" s="36" customFormat="1" ht="21.75">
      <c r="A73" s="43"/>
      <c r="F73" s="22"/>
      <c r="G73" s="48"/>
      <c r="H73" s="50" t="s">
        <v>48</v>
      </c>
      <c r="I73" s="50"/>
      <c r="J73" s="50"/>
      <c r="K73" s="50"/>
      <c r="L73" s="50" t="s">
        <v>48</v>
      </c>
      <c r="M73" s="76"/>
      <c r="N73" s="50"/>
    </row>
    <row r="74" spans="6:14" s="36" customFormat="1" ht="21.75">
      <c r="F74" s="22"/>
      <c r="G74" s="48"/>
      <c r="H74" s="184" t="s">
        <v>33</v>
      </c>
      <c r="I74" s="184"/>
      <c r="J74" s="184"/>
      <c r="K74" s="184"/>
      <c r="L74" s="184"/>
      <c r="M74" s="184"/>
      <c r="N74" s="184"/>
    </row>
    <row r="75" spans="1:14" s="36" customFormat="1" ht="21.75">
      <c r="A75" s="29" t="s">
        <v>10</v>
      </c>
      <c r="F75" s="8"/>
      <c r="H75" s="38"/>
      <c r="L75" s="38"/>
      <c r="M75" s="38"/>
      <c r="N75" s="38"/>
    </row>
    <row r="76" spans="1:7" s="36" customFormat="1" ht="21.75">
      <c r="A76" s="36" t="s">
        <v>11</v>
      </c>
      <c r="F76" s="25"/>
      <c r="G76" s="56"/>
    </row>
    <row r="77" spans="2:14" s="36" customFormat="1" ht="22.5" thickBot="1">
      <c r="B77" s="35" t="s">
        <v>17</v>
      </c>
      <c r="F77" s="25">
        <v>20</v>
      </c>
      <c r="G77" s="56"/>
      <c r="H77" s="69">
        <v>373000</v>
      </c>
      <c r="J77" s="69">
        <v>373000</v>
      </c>
      <c r="L77" s="69">
        <v>373000</v>
      </c>
      <c r="M77" s="38"/>
      <c r="N77" s="69">
        <v>373000</v>
      </c>
    </row>
    <row r="78" spans="2:14" s="36" customFormat="1" ht="22.5" thickTop="1">
      <c r="B78" s="34" t="s">
        <v>94</v>
      </c>
      <c r="C78" s="70"/>
      <c r="F78" s="25">
        <v>20</v>
      </c>
      <c r="G78" s="56"/>
      <c r="H78" s="53">
        <v>373000</v>
      </c>
      <c r="J78" s="53">
        <v>373000</v>
      </c>
      <c r="L78" s="53">
        <v>373000</v>
      </c>
      <c r="M78" s="53"/>
      <c r="N78" s="53">
        <v>373000</v>
      </c>
    </row>
    <row r="79" spans="1:14" s="36" customFormat="1" ht="21.75">
      <c r="A79" s="34" t="s">
        <v>117</v>
      </c>
      <c r="B79" s="58"/>
      <c r="C79" s="70"/>
      <c r="F79" s="25"/>
      <c r="G79" s="56"/>
      <c r="H79" s="53"/>
      <c r="J79" s="53"/>
      <c r="L79" s="53"/>
      <c r="M79" s="53"/>
      <c r="N79" s="53"/>
    </row>
    <row r="80" spans="2:14" s="36" customFormat="1" ht="21.75">
      <c r="B80" s="34" t="s">
        <v>95</v>
      </c>
      <c r="C80" s="70"/>
      <c r="F80" s="25">
        <v>20</v>
      </c>
      <c r="G80" s="56"/>
      <c r="H80" s="53">
        <v>3680616</v>
      </c>
      <c r="J80" s="53">
        <v>3680616</v>
      </c>
      <c r="L80" s="53">
        <v>3680616</v>
      </c>
      <c r="M80" s="53"/>
      <c r="N80" s="53">
        <v>3680616</v>
      </c>
    </row>
    <row r="81" spans="1:14" s="36" customFormat="1" ht="21.75">
      <c r="A81" s="36" t="s">
        <v>64</v>
      </c>
      <c r="B81" s="58"/>
      <c r="C81" s="70"/>
      <c r="F81" s="25"/>
      <c r="H81" s="38"/>
      <c r="J81" s="38"/>
      <c r="L81" s="38"/>
      <c r="M81" s="38"/>
      <c r="N81" s="38"/>
    </row>
    <row r="82" spans="2:6" s="36" customFormat="1" ht="21.75">
      <c r="B82" s="35" t="s">
        <v>77</v>
      </c>
      <c r="C82" s="70"/>
      <c r="F82" s="25"/>
    </row>
    <row r="83" spans="2:14" s="36" customFormat="1" ht="21.75">
      <c r="B83" s="58"/>
      <c r="C83" s="35" t="s">
        <v>87</v>
      </c>
      <c r="F83" s="25">
        <v>21</v>
      </c>
      <c r="H83" s="38">
        <v>37300</v>
      </c>
      <c r="J83" s="38">
        <v>37300</v>
      </c>
      <c r="L83" s="38">
        <v>37300</v>
      </c>
      <c r="M83" s="38"/>
      <c r="N83" s="38">
        <v>37300</v>
      </c>
    </row>
    <row r="84" spans="2:14" s="36" customFormat="1" ht="21.75">
      <c r="B84" s="35" t="s">
        <v>85</v>
      </c>
      <c r="C84" s="70"/>
      <c r="F84" s="25"/>
      <c r="H84" s="38">
        <v>2429334</v>
      </c>
      <c r="J84" s="38">
        <v>1849430</v>
      </c>
      <c r="L84" s="38">
        <v>1945008</v>
      </c>
      <c r="M84" s="38"/>
      <c r="N84" s="38">
        <v>1476144</v>
      </c>
    </row>
    <row r="85" spans="1:14" s="36" customFormat="1" ht="21.75">
      <c r="A85" s="36" t="s">
        <v>65</v>
      </c>
      <c r="F85" s="22">
        <v>23</v>
      </c>
      <c r="G85" s="48"/>
      <c r="H85" s="44">
        <v>-46945</v>
      </c>
      <c r="J85" s="104">
        <v>-46945</v>
      </c>
      <c r="L85" s="68">
        <v>0</v>
      </c>
      <c r="M85" s="38"/>
      <c r="N85" s="68">
        <v>0</v>
      </c>
    </row>
    <row r="86" spans="1:14" s="3" customFormat="1" ht="21.75">
      <c r="A86" s="3" t="s">
        <v>66</v>
      </c>
      <c r="F86" s="30"/>
      <c r="G86" s="150"/>
      <c r="H86" s="151">
        <f>SUM(H78:H85)</f>
        <v>6473305</v>
      </c>
      <c r="J86" s="151">
        <f>SUM(J78:J85)</f>
        <v>5893401</v>
      </c>
      <c r="L86" s="151">
        <f>SUM(L78:L85)</f>
        <v>6035924</v>
      </c>
      <c r="M86" s="9"/>
      <c r="N86" s="151">
        <f>SUM(N78:N85)</f>
        <v>5567060</v>
      </c>
    </row>
    <row r="87" spans="1:14" s="36" customFormat="1" ht="21.75">
      <c r="A87" s="36" t="s">
        <v>67</v>
      </c>
      <c r="F87" s="22"/>
      <c r="G87" s="48"/>
      <c r="H87" s="44">
        <v>4238</v>
      </c>
      <c r="J87" s="104">
        <v>3981</v>
      </c>
      <c r="L87" s="68">
        <v>0</v>
      </c>
      <c r="M87" s="38"/>
      <c r="N87" s="68">
        <v>0</v>
      </c>
    </row>
    <row r="88" spans="1:16" s="36" customFormat="1" ht="21.75">
      <c r="A88" s="21" t="s">
        <v>12</v>
      </c>
      <c r="F88" s="22"/>
      <c r="G88" s="48"/>
      <c r="H88" s="10">
        <f>SUM(H86:H87)</f>
        <v>6477543</v>
      </c>
      <c r="J88" s="10">
        <f>SUM(J86:J87)</f>
        <v>5897382</v>
      </c>
      <c r="L88" s="10">
        <f>SUM(L86:L87)</f>
        <v>6035924</v>
      </c>
      <c r="M88" s="38"/>
      <c r="N88" s="10">
        <f>SUM(N86:N87)</f>
        <v>5567060</v>
      </c>
      <c r="O88" s="38"/>
      <c r="P88" s="38"/>
    </row>
    <row r="89" spans="1:16" s="36" customFormat="1" ht="12" customHeight="1">
      <c r="A89" s="21"/>
      <c r="F89" s="22"/>
      <c r="G89" s="48"/>
      <c r="H89" s="11"/>
      <c r="J89" s="11"/>
      <c r="L89" s="11"/>
      <c r="M89" s="38"/>
      <c r="N89" s="11"/>
      <c r="O89" s="38"/>
      <c r="P89" s="38"/>
    </row>
    <row r="90" spans="1:18" s="64" customFormat="1" ht="22.5" thickBot="1">
      <c r="A90" s="3" t="s">
        <v>13</v>
      </c>
      <c r="F90" s="27"/>
      <c r="H90" s="33">
        <f>+H64+H88</f>
        <v>20360561</v>
      </c>
      <c r="J90" s="33">
        <f>+J64+J88</f>
        <v>19326761</v>
      </c>
      <c r="L90" s="33">
        <f>+L64+L88</f>
        <v>8373818</v>
      </c>
      <c r="M90" s="11"/>
      <c r="N90" s="33">
        <f>+N64+N88</f>
        <v>7349760</v>
      </c>
      <c r="O90" s="71"/>
      <c r="P90" s="71"/>
      <c r="Q90" s="71"/>
      <c r="R90" s="53"/>
    </row>
    <row r="91" spans="1:14" s="2" customFormat="1" ht="24" customHeight="1" thickTop="1">
      <c r="A91" s="7" t="s">
        <v>54</v>
      </c>
      <c r="B91" s="7"/>
      <c r="C91" s="7"/>
      <c r="D91" s="7"/>
      <c r="E91" s="7"/>
      <c r="F91" s="23"/>
      <c r="G91" s="14"/>
      <c r="H91" s="14"/>
      <c r="I91" s="7"/>
      <c r="J91" s="7"/>
      <c r="K91" s="7"/>
      <c r="L91" s="7"/>
      <c r="M91" s="7"/>
      <c r="N91" s="19"/>
    </row>
    <row r="92" spans="1:14" s="2" customFormat="1" ht="24" customHeight="1">
      <c r="A92" s="7" t="s">
        <v>174</v>
      </c>
      <c r="B92" s="7"/>
      <c r="C92" s="7"/>
      <c r="D92" s="7"/>
      <c r="E92" s="7"/>
      <c r="F92" s="23"/>
      <c r="G92" s="14"/>
      <c r="H92" s="14"/>
      <c r="I92" s="7"/>
      <c r="J92" s="7"/>
      <c r="K92" s="7"/>
      <c r="L92" s="7"/>
      <c r="M92" s="7"/>
      <c r="N92" s="19"/>
    </row>
    <row r="93" spans="1:14" s="2" customFormat="1" ht="24" customHeight="1">
      <c r="A93" s="7"/>
      <c r="B93" s="7"/>
      <c r="C93" s="7"/>
      <c r="D93" s="7"/>
      <c r="E93" s="7"/>
      <c r="F93" s="23"/>
      <c r="G93" s="14"/>
      <c r="H93" s="14"/>
      <c r="I93" s="7"/>
      <c r="J93" s="7"/>
      <c r="K93" s="7"/>
      <c r="L93" s="7"/>
      <c r="M93" s="7"/>
      <c r="N93" s="7"/>
    </row>
    <row r="94" spans="6:14" s="36" customFormat="1" ht="24" customHeight="1">
      <c r="F94" s="25"/>
      <c r="G94" s="56"/>
      <c r="H94" s="182" t="s">
        <v>27</v>
      </c>
      <c r="I94" s="182"/>
      <c r="J94" s="182"/>
      <c r="K94" s="47"/>
      <c r="L94" s="20" t="s">
        <v>34</v>
      </c>
      <c r="M94" s="49"/>
      <c r="N94" s="49"/>
    </row>
    <row r="95" spans="6:14" s="36" customFormat="1" ht="24" customHeight="1">
      <c r="F95" s="25"/>
      <c r="G95" s="56"/>
      <c r="H95" s="32"/>
      <c r="I95" s="180" t="s">
        <v>175</v>
      </c>
      <c r="J95" s="32"/>
      <c r="K95" s="47"/>
      <c r="L95" s="20"/>
      <c r="M95" s="180" t="s">
        <v>175</v>
      </c>
      <c r="N95" s="49"/>
    </row>
    <row r="96" spans="6:14" s="36" customFormat="1" ht="24" customHeight="1">
      <c r="F96" s="25"/>
      <c r="G96" s="56"/>
      <c r="H96" s="32"/>
      <c r="I96" s="180" t="s">
        <v>176</v>
      </c>
      <c r="J96" s="32"/>
      <c r="K96" s="47"/>
      <c r="L96" s="20"/>
      <c r="M96" s="180" t="s">
        <v>176</v>
      </c>
      <c r="N96" s="49"/>
    </row>
    <row r="97" spans="6:14" s="36" customFormat="1" ht="24" customHeight="1">
      <c r="F97" s="22" t="s">
        <v>16</v>
      </c>
      <c r="G97" s="48"/>
      <c r="H97" s="50">
        <v>2558</v>
      </c>
      <c r="J97" s="50">
        <v>2557</v>
      </c>
      <c r="K97" s="50"/>
      <c r="L97" s="50">
        <v>2558</v>
      </c>
      <c r="N97" s="50">
        <v>2557</v>
      </c>
    </row>
    <row r="98" spans="6:14" s="36" customFormat="1" ht="24" customHeight="1">
      <c r="F98" s="22"/>
      <c r="G98" s="48"/>
      <c r="H98" s="183" t="s">
        <v>33</v>
      </c>
      <c r="I98" s="183"/>
      <c r="J98" s="183"/>
      <c r="K98" s="183"/>
      <c r="L98" s="183"/>
      <c r="M98" s="183"/>
      <c r="N98" s="183"/>
    </row>
    <row r="99" spans="1:14" s="36" customFormat="1" ht="24" customHeight="1">
      <c r="A99" s="28" t="s">
        <v>18</v>
      </c>
      <c r="F99" s="25"/>
      <c r="G99" s="56"/>
      <c r="H99" s="56"/>
      <c r="J99" s="56"/>
      <c r="L99" s="38"/>
      <c r="M99" s="38"/>
      <c r="N99" s="38"/>
    </row>
    <row r="100" spans="1:14" s="36" customFormat="1" ht="24" customHeight="1">
      <c r="A100" s="34" t="s">
        <v>152</v>
      </c>
      <c r="F100" s="25"/>
      <c r="G100" s="56"/>
      <c r="H100" s="83">
        <v>1504405</v>
      </c>
      <c r="I100" s="83"/>
      <c r="J100" s="83">
        <v>1663488</v>
      </c>
      <c r="K100" s="83"/>
      <c r="L100" s="83">
        <v>1230800</v>
      </c>
      <c r="M100" s="83"/>
      <c r="N100" s="83">
        <v>1470417</v>
      </c>
    </row>
    <row r="101" spans="1:14" s="36" customFormat="1" ht="24" customHeight="1">
      <c r="A101" s="58" t="s">
        <v>72</v>
      </c>
      <c r="F101" s="25"/>
      <c r="G101" s="56"/>
      <c r="H101" s="83">
        <v>497761</v>
      </c>
      <c r="I101" s="83"/>
      <c r="J101" s="83">
        <v>345559</v>
      </c>
      <c r="K101" s="83"/>
      <c r="L101" s="68">
        <v>0</v>
      </c>
      <c r="M101" s="83"/>
      <c r="N101" s="68">
        <v>0</v>
      </c>
    </row>
    <row r="102" spans="1:14" s="36" customFormat="1" ht="24" customHeight="1">
      <c r="A102" s="34" t="s">
        <v>96</v>
      </c>
      <c r="F102" s="25"/>
      <c r="G102" s="56"/>
      <c r="H102" s="83">
        <v>1703</v>
      </c>
      <c r="I102" s="83"/>
      <c r="J102" s="83">
        <v>79338</v>
      </c>
      <c r="K102" s="83"/>
      <c r="L102" s="83">
        <v>1703</v>
      </c>
      <c r="M102" s="83"/>
      <c r="N102" s="83">
        <v>79338</v>
      </c>
    </row>
    <row r="103" spans="1:14" s="36" customFormat="1" ht="24" customHeight="1">
      <c r="A103" s="35" t="s">
        <v>155</v>
      </c>
      <c r="F103" s="25" t="s">
        <v>156</v>
      </c>
      <c r="G103" s="56"/>
      <c r="H103" s="68">
        <v>0</v>
      </c>
      <c r="I103" s="83"/>
      <c r="J103" s="68">
        <v>0</v>
      </c>
      <c r="K103" s="83"/>
      <c r="L103" s="83">
        <v>376577</v>
      </c>
      <c r="M103" s="83"/>
      <c r="N103" s="68">
        <v>0</v>
      </c>
    </row>
    <row r="104" spans="1:14" s="36" customFormat="1" ht="24" customHeight="1">
      <c r="A104" s="58" t="s">
        <v>14</v>
      </c>
      <c r="F104" s="25">
        <v>4</v>
      </c>
      <c r="G104" s="56"/>
      <c r="H104" s="95">
        <v>9161</v>
      </c>
      <c r="I104" s="83"/>
      <c r="J104" s="95">
        <v>1720</v>
      </c>
      <c r="K104" s="83"/>
      <c r="L104" s="83">
        <v>21518</v>
      </c>
      <c r="M104" s="83"/>
      <c r="N104" s="83">
        <v>13510</v>
      </c>
    </row>
    <row r="105" spans="1:14" s="3" customFormat="1" ht="24" customHeight="1">
      <c r="A105" s="57" t="s">
        <v>46</v>
      </c>
      <c r="F105" s="59"/>
      <c r="H105" s="84">
        <f>SUM(H100:H104)</f>
        <v>2013030</v>
      </c>
      <c r="J105" s="84">
        <f>SUM(J100:J104)</f>
        <v>2090105</v>
      </c>
      <c r="L105" s="84">
        <f>SUM(L100:L104)</f>
        <v>1630598</v>
      </c>
      <c r="M105" s="9"/>
      <c r="N105" s="84">
        <f>SUM(N100:N104)</f>
        <v>1563265</v>
      </c>
    </row>
    <row r="106" spans="1:14" s="3" customFormat="1" ht="24" customHeight="1">
      <c r="A106" s="57"/>
      <c r="F106" s="59"/>
      <c r="H106" s="106"/>
      <c r="J106" s="106"/>
      <c r="L106" s="106"/>
      <c r="M106" s="9"/>
      <c r="N106" s="106"/>
    </row>
    <row r="107" spans="1:14" s="36" customFormat="1" ht="24" customHeight="1">
      <c r="A107" s="85" t="s">
        <v>47</v>
      </c>
      <c r="F107" s="25"/>
      <c r="H107" s="83"/>
      <c r="I107" s="64"/>
      <c r="J107" s="83"/>
      <c r="K107" s="64"/>
      <c r="L107" s="83"/>
      <c r="M107" s="53"/>
      <c r="N107" s="83"/>
    </row>
    <row r="108" spans="1:14" s="36" customFormat="1" ht="24" customHeight="1">
      <c r="A108" s="51" t="s">
        <v>73</v>
      </c>
      <c r="F108" s="25">
        <v>4</v>
      </c>
      <c r="H108" s="83">
        <v>1236319</v>
      </c>
      <c r="I108" s="64"/>
      <c r="J108" s="83">
        <v>1509458</v>
      </c>
      <c r="K108" s="64"/>
      <c r="L108" s="83">
        <v>1091044</v>
      </c>
      <c r="M108" s="53"/>
      <c r="N108" s="83">
        <v>1424284</v>
      </c>
    </row>
    <row r="109" spans="1:14" s="36" customFormat="1" ht="24" customHeight="1">
      <c r="A109" s="51" t="s">
        <v>41</v>
      </c>
      <c r="F109" s="25"/>
      <c r="H109" s="83">
        <v>14287</v>
      </c>
      <c r="J109" s="83">
        <v>16046</v>
      </c>
      <c r="L109" s="83">
        <v>14287</v>
      </c>
      <c r="M109" s="38"/>
      <c r="N109" s="83">
        <v>16046</v>
      </c>
    </row>
    <row r="110" spans="1:14" s="36" customFormat="1" ht="24" customHeight="1">
      <c r="A110" s="51" t="s">
        <v>42</v>
      </c>
      <c r="F110" s="25">
        <v>4</v>
      </c>
      <c r="H110" s="95">
        <v>59661</v>
      </c>
      <c r="J110" s="95">
        <v>32204</v>
      </c>
      <c r="L110" s="83">
        <v>34073</v>
      </c>
      <c r="M110" s="38"/>
      <c r="N110" s="83">
        <v>26520</v>
      </c>
    </row>
    <row r="111" spans="1:14" s="36" customFormat="1" ht="24" customHeight="1">
      <c r="A111" s="51" t="s">
        <v>43</v>
      </c>
      <c r="F111" s="25" t="s">
        <v>159</v>
      </c>
      <c r="H111" s="95">
        <v>121457</v>
      </c>
      <c r="I111" s="64"/>
      <c r="J111" s="95">
        <v>68135</v>
      </c>
      <c r="K111" s="64"/>
      <c r="L111" s="83">
        <v>21192</v>
      </c>
      <c r="M111" s="53"/>
      <c r="N111" s="83">
        <v>7564</v>
      </c>
    </row>
    <row r="112" spans="1:14" s="3" customFormat="1" ht="24" customHeight="1">
      <c r="A112" s="57" t="s">
        <v>15</v>
      </c>
      <c r="F112" s="59"/>
      <c r="G112" s="32"/>
      <c r="H112" s="84">
        <f>SUM(H108:H111)</f>
        <v>1431724</v>
      </c>
      <c r="J112" s="84">
        <f>SUM(J108:J111)</f>
        <v>1625843</v>
      </c>
      <c r="L112" s="84">
        <f>SUM(L108:L111)</f>
        <v>1160596</v>
      </c>
      <c r="M112" s="9"/>
      <c r="N112" s="84">
        <f>SUM(N108:N111)</f>
        <v>1474414</v>
      </c>
    </row>
    <row r="113" spans="1:14" s="3" customFormat="1" ht="24" customHeight="1">
      <c r="A113" s="57" t="s">
        <v>68</v>
      </c>
      <c r="F113" s="59"/>
      <c r="G113" s="32"/>
      <c r="H113" s="106">
        <f>H105-H112</f>
        <v>581306</v>
      </c>
      <c r="I113" s="17"/>
      <c r="J113" s="106">
        <f>J105-J112</f>
        <v>464262</v>
      </c>
      <c r="K113" s="17"/>
      <c r="L113" s="106">
        <f>L105-L112</f>
        <v>470002</v>
      </c>
      <c r="M113" s="11"/>
      <c r="N113" s="106">
        <f>N105-N112</f>
        <v>88851</v>
      </c>
    </row>
    <row r="114" spans="1:14" s="3" customFormat="1" ht="24" customHeight="1">
      <c r="A114" s="51" t="s">
        <v>97</v>
      </c>
      <c r="F114" s="25">
        <v>13</v>
      </c>
      <c r="G114" s="32"/>
      <c r="H114" s="107">
        <v>1145</v>
      </c>
      <c r="I114" s="36"/>
      <c r="J114" s="107">
        <v>4063</v>
      </c>
      <c r="K114" s="36"/>
      <c r="L114" s="107">
        <v>1138</v>
      </c>
      <c r="M114" s="38"/>
      <c r="N114" s="107">
        <v>2714</v>
      </c>
    </row>
    <row r="115" spans="1:14" s="3" customFormat="1" ht="24" customHeight="1">
      <c r="A115" s="57" t="s">
        <v>104</v>
      </c>
      <c r="F115" s="59"/>
      <c r="G115" s="32"/>
      <c r="H115" s="84">
        <f>+H113-H114</f>
        <v>580161</v>
      </c>
      <c r="J115" s="84">
        <f>+J113-J114</f>
        <v>460199</v>
      </c>
      <c r="L115" s="84">
        <f>+L113-L114</f>
        <v>468864</v>
      </c>
      <c r="M115" s="9"/>
      <c r="N115" s="84">
        <f>+N113-N114</f>
        <v>86137</v>
      </c>
    </row>
    <row r="116" spans="1:14" s="3" customFormat="1" ht="24" customHeight="1">
      <c r="A116" s="57"/>
      <c r="F116" s="59"/>
      <c r="G116" s="32"/>
      <c r="H116" s="106"/>
      <c r="J116" s="106"/>
      <c r="L116" s="106"/>
      <c r="M116" s="9"/>
      <c r="N116" s="106"/>
    </row>
    <row r="117" spans="1:14" s="36" customFormat="1" ht="24" customHeight="1">
      <c r="A117" s="57" t="s">
        <v>118</v>
      </c>
      <c r="F117" s="25"/>
      <c r="G117" s="56"/>
      <c r="H117" s="181">
        <v>0</v>
      </c>
      <c r="I117" s="64"/>
      <c r="J117" s="181">
        <v>0</v>
      </c>
      <c r="K117" s="64"/>
      <c r="L117" s="181">
        <v>0</v>
      </c>
      <c r="M117" s="53"/>
      <c r="N117" s="181">
        <v>0</v>
      </c>
    </row>
    <row r="118" spans="1:14" s="36" customFormat="1" ht="24" customHeight="1">
      <c r="A118" s="57"/>
      <c r="F118" s="25"/>
      <c r="G118" s="56"/>
      <c r="H118" s="71"/>
      <c r="I118" s="64"/>
      <c r="J118" s="71"/>
      <c r="K118" s="64"/>
      <c r="L118" s="71"/>
      <c r="M118" s="53"/>
      <c r="N118" s="71"/>
    </row>
    <row r="119" spans="1:14" s="3" customFormat="1" ht="24" customHeight="1" thickBot="1">
      <c r="A119" s="57" t="s">
        <v>99</v>
      </c>
      <c r="F119" s="59"/>
      <c r="G119" s="32"/>
      <c r="H119" s="178">
        <f>SUM(H115:H117)</f>
        <v>580161</v>
      </c>
      <c r="J119" s="178">
        <f>SUM(J115:J117)</f>
        <v>460199</v>
      </c>
      <c r="L119" s="178">
        <f>SUM(L115:L117)</f>
        <v>468864</v>
      </c>
      <c r="M119" s="9"/>
      <c r="N119" s="178">
        <f>SUM(N115:N117)</f>
        <v>86137</v>
      </c>
    </row>
    <row r="120" spans="1:14" s="2" customFormat="1" ht="24" customHeight="1" thickTop="1">
      <c r="A120" s="7" t="s">
        <v>54</v>
      </c>
      <c r="B120" s="7"/>
      <c r="C120" s="7"/>
      <c r="D120" s="7"/>
      <c r="E120" s="7"/>
      <c r="F120" s="23"/>
      <c r="G120" s="14"/>
      <c r="H120" s="14"/>
      <c r="I120" s="7"/>
      <c r="J120" s="7"/>
      <c r="K120" s="7"/>
      <c r="L120" s="7"/>
      <c r="M120" s="7"/>
      <c r="N120" s="19"/>
    </row>
    <row r="121" spans="1:14" s="2" customFormat="1" ht="24" customHeight="1">
      <c r="A121" s="7" t="s">
        <v>174</v>
      </c>
      <c r="B121" s="7"/>
      <c r="C121" s="7"/>
      <c r="D121" s="7"/>
      <c r="E121" s="7"/>
      <c r="F121" s="23"/>
      <c r="G121" s="14"/>
      <c r="H121" s="14"/>
      <c r="I121" s="7"/>
      <c r="J121" s="7"/>
      <c r="K121" s="7"/>
      <c r="L121" s="7"/>
      <c r="M121" s="7"/>
      <c r="N121" s="19"/>
    </row>
    <row r="122" spans="1:14" s="2" customFormat="1" ht="24" customHeight="1">
      <c r="A122" s="7"/>
      <c r="B122" s="7"/>
      <c r="C122" s="7"/>
      <c r="D122" s="7"/>
      <c r="E122" s="7"/>
      <c r="F122" s="23"/>
      <c r="G122" s="14"/>
      <c r="H122" s="14"/>
      <c r="I122" s="7"/>
      <c r="J122" s="7"/>
      <c r="K122" s="7"/>
      <c r="L122" s="7"/>
      <c r="M122" s="7"/>
      <c r="N122" s="7"/>
    </row>
    <row r="123" spans="6:14" s="36" customFormat="1" ht="24" customHeight="1">
      <c r="F123" s="25"/>
      <c r="G123" s="56"/>
      <c r="H123" s="182" t="s">
        <v>27</v>
      </c>
      <c r="I123" s="182"/>
      <c r="J123" s="182"/>
      <c r="K123" s="47"/>
      <c r="L123" s="20" t="s">
        <v>34</v>
      </c>
      <c r="M123" s="49"/>
      <c r="N123" s="49"/>
    </row>
    <row r="124" spans="6:14" s="36" customFormat="1" ht="24" customHeight="1">
      <c r="F124" s="25"/>
      <c r="G124" s="56"/>
      <c r="H124" s="32"/>
      <c r="I124" s="180" t="s">
        <v>175</v>
      </c>
      <c r="J124" s="32"/>
      <c r="K124" s="47"/>
      <c r="L124" s="20"/>
      <c r="M124" s="180" t="s">
        <v>175</v>
      </c>
      <c r="N124" s="49"/>
    </row>
    <row r="125" spans="6:14" s="36" customFormat="1" ht="24" customHeight="1">
      <c r="F125" s="25"/>
      <c r="G125" s="56"/>
      <c r="H125" s="32"/>
      <c r="I125" s="180" t="s">
        <v>176</v>
      </c>
      <c r="J125" s="32"/>
      <c r="K125" s="47"/>
      <c r="L125" s="20"/>
      <c r="M125" s="180" t="s">
        <v>176</v>
      </c>
      <c r="N125" s="49"/>
    </row>
    <row r="126" spans="6:14" s="36" customFormat="1" ht="24" customHeight="1">
      <c r="F126" s="22" t="s">
        <v>16</v>
      </c>
      <c r="G126" s="48"/>
      <c r="H126" s="50">
        <v>2558</v>
      </c>
      <c r="J126" s="50">
        <v>2557</v>
      </c>
      <c r="K126" s="50"/>
      <c r="L126" s="50">
        <v>2558</v>
      </c>
      <c r="N126" s="50">
        <v>2557</v>
      </c>
    </row>
    <row r="127" spans="6:14" s="36" customFormat="1" ht="24" customHeight="1">
      <c r="F127" s="22"/>
      <c r="G127" s="48"/>
      <c r="H127" s="183" t="s">
        <v>33</v>
      </c>
      <c r="I127" s="183"/>
      <c r="J127" s="183"/>
      <c r="K127" s="183"/>
      <c r="L127" s="183"/>
      <c r="M127" s="183"/>
      <c r="N127" s="183"/>
    </row>
    <row r="128" spans="6:10" s="47" customFormat="1" ht="7.5" customHeight="1">
      <c r="F128" s="60"/>
      <c r="G128" s="58"/>
      <c r="H128" s="58"/>
      <c r="J128" s="58"/>
    </row>
    <row r="129" spans="1:14" s="36" customFormat="1" ht="24" customHeight="1">
      <c r="A129" s="57" t="s">
        <v>69</v>
      </c>
      <c r="F129" s="8"/>
      <c r="H129" s="83"/>
      <c r="J129" s="83"/>
      <c r="L129" s="83"/>
      <c r="M129" s="9"/>
      <c r="N129" s="83"/>
    </row>
    <row r="130" spans="1:14" s="36" customFormat="1" ht="24" customHeight="1">
      <c r="A130" s="57"/>
      <c r="B130" s="34" t="s">
        <v>49</v>
      </c>
      <c r="F130" s="25"/>
      <c r="G130" s="56"/>
      <c r="H130" s="95">
        <v>579904</v>
      </c>
      <c r="I130" s="64"/>
      <c r="J130" s="95">
        <v>459958</v>
      </c>
      <c r="K130" s="64"/>
      <c r="L130" s="95">
        <f>L115</f>
        <v>468864</v>
      </c>
      <c r="M130" s="11"/>
      <c r="N130" s="95">
        <f>N115</f>
        <v>86137</v>
      </c>
    </row>
    <row r="131" spans="1:14" s="36" customFormat="1" ht="24" customHeight="1">
      <c r="A131" s="57"/>
      <c r="B131" s="34" t="s">
        <v>70</v>
      </c>
      <c r="F131" s="25"/>
      <c r="G131" s="56"/>
      <c r="H131" s="83">
        <v>257</v>
      </c>
      <c r="I131" s="64"/>
      <c r="J131" s="83">
        <v>241</v>
      </c>
      <c r="K131" s="64"/>
      <c r="L131" s="68">
        <v>0</v>
      </c>
      <c r="M131" s="177"/>
      <c r="N131" s="68">
        <v>0</v>
      </c>
    </row>
    <row r="132" spans="1:14" s="3" customFormat="1" ht="24" customHeight="1" thickBot="1">
      <c r="A132" s="47" t="s">
        <v>104</v>
      </c>
      <c r="F132" s="59"/>
      <c r="G132" s="32"/>
      <c r="H132" s="86">
        <f>H115</f>
        <v>580161</v>
      </c>
      <c r="J132" s="86">
        <f>J115</f>
        <v>460199</v>
      </c>
      <c r="L132" s="86">
        <f>L115</f>
        <v>468864</v>
      </c>
      <c r="M132" s="11"/>
      <c r="N132" s="86">
        <f>N115</f>
        <v>86137</v>
      </c>
    </row>
    <row r="133" spans="6:10" s="47" customFormat="1" ht="22.5" customHeight="1" thickTop="1">
      <c r="F133" s="60"/>
      <c r="G133" s="58"/>
      <c r="H133" s="58"/>
      <c r="J133" s="58"/>
    </row>
    <row r="134" spans="1:14" s="36" customFormat="1" ht="24" customHeight="1">
      <c r="A134" s="57" t="s">
        <v>177</v>
      </c>
      <c r="F134" s="8"/>
      <c r="H134" s="83"/>
      <c r="J134" s="83"/>
      <c r="L134" s="83"/>
      <c r="M134" s="9"/>
      <c r="N134" s="83"/>
    </row>
    <row r="135" spans="1:14" s="36" customFormat="1" ht="24" customHeight="1">
      <c r="A135" s="57"/>
      <c r="B135" s="34" t="s">
        <v>49</v>
      </c>
      <c r="F135" s="25"/>
      <c r="G135" s="56"/>
      <c r="H135" s="95">
        <f>+H130</f>
        <v>579904</v>
      </c>
      <c r="I135" s="64"/>
      <c r="J135" s="95">
        <v>459958</v>
      </c>
      <c r="K135" s="64"/>
      <c r="L135" s="95">
        <f>L119</f>
        <v>468864</v>
      </c>
      <c r="M135" s="11"/>
      <c r="N135" s="95">
        <f>N119</f>
        <v>86137</v>
      </c>
    </row>
    <row r="136" spans="1:14" s="36" customFormat="1" ht="24" customHeight="1">
      <c r="A136" s="57"/>
      <c r="B136" s="34" t="s">
        <v>70</v>
      </c>
      <c r="F136" s="25"/>
      <c r="G136" s="56"/>
      <c r="H136" s="83">
        <v>257</v>
      </c>
      <c r="I136" s="64"/>
      <c r="J136" s="83">
        <v>241</v>
      </c>
      <c r="K136" s="64"/>
      <c r="L136" s="68">
        <v>0</v>
      </c>
      <c r="M136" s="177"/>
      <c r="N136" s="68">
        <v>0</v>
      </c>
    </row>
    <row r="137" spans="1:14" s="3" customFormat="1" ht="24" customHeight="1" thickBot="1">
      <c r="A137" s="47" t="s">
        <v>99</v>
      </c>
      <c r="F137" s="59"/>
      <c r="G137" s="32"/>
      <c r="H137" s="86">
        <f>SUM(H135:H136)</f>
        <v>580161</v>
      </c>
      <c r="J137" s="86">
        <f>SUM(J135:J136)</f>
        <v>460199</v>
      </c>
      <c r="L137" s="86">
        <f>L130</f>
        <v>468864</v>
      </c>
      <c r="M137" s="11"/>
      <c r="N137" s="86">
        <f>N130</f>
        <v>86137</v>
      </c>
    </row>
    <row r="138" spans="1:14" s="3" customFormat="1" ht="24" customHeight="1" thickTop="1">
      <c r="A138" s="47"/>
      <c r="F138" s="59"/>
      <c r="G138" s="32"/>
      <c r="H138" s="106"/>
      <c r="J138" s="106"/>
      <c r="L138" s="106"/>
      <c r="M138" s="11"/>
      <c r="N138" s="106"/>
    </row>
    <row r="139" spans="1:7" s="36" customFormat="1" ht="24" customHeight="1">
      <c r="A139" s="3" t="s">
        <v>71</v>
      </c>
      <c r="F139" s="25"/>
      <c r="G139" s="56"/>
    </row>
    <row r="140" spans="1:14" s="36" customFormat="1" ht="24" customHeight="1" thickBot="1">
      <c r="A140" s="58" t="s">
        <v>36</v>
      </c>
      <c r="F140" s="25">
        <v>24</v>
      </c>
      <c r="G140" s="56"/>
      <c r="H140" s="158">
        <v>0.16</v>
      </c>
      <c r="I140" s="159"/>
      <c r="J140" s="158">
        <v>0.124</v>
      </c>
      <c r="K140" s="159"/>
      <c r="L140" s="158">
        <v>0.126</v>
      </c>
      <c r="M140" s="159"/>
      <c r="N140" s="158">
        <v>0.024</v>
      </c>
    </row>
    <row r="141" spans="6:12" s="6" customFormat="1" ht="24" customHeight="1" thickTop="1">
      <c r="F141" s="8"/>
      <c r="G141" s="16"/>
      <c r="H141" s="16"/>
      <c r="L141" s="46"/>
    </row>
    <row r="142" spans="6:8" s="6" customFormat="1" ht="24" customHeight="1">
      <c r="F142" s="8"/>
      <c r="G142" s="16"/>
      <c r="H142" s="16"/>
    </row>
    <row r="143" spans="6:8" s="6" customFormat="1" ht="24" customHeight="1">
      <c r="F143" s="8"/>
      <c r="G143" s="16"/>
      <c r="H143" s="16"/>
    </row>
    <row r="144" spans="6:8" s="6" customFormat="1" ht="24" customHeight="1">
      <c r="F144" s="8"/>
      <c r="G144" s="16"/>
      <c r="H144" s="16"/>
    </row>
    <row r="145" spans="6:8" s="6" customFormat="1" ht="24" customHeight="1">
      <c r="F145" s="8"/>
      <c r="G145" s="16"/>
      <c r="H145" s="16"/>
    </row>
    <row r="146" spans="6:8" s="6" customFormat="1" ht="24" customHeight="1">
      <c r="F146" s="8"/>
      <c r="G146" s="16"/>
      <c r="H146" s="16"/>
    </row>
    <row r="147" spans="6:8" s="6" customFormat="1" ht="24" customHeight="1">
      <c r="F147" s="8"/>
      <c r="G147" s="16"/>
      <c r="H147" s="16"/>
    </row>
    <row r="148" spans="6:8" s="6" customFormat="1" ht="24" customHeight="1">
      <c r="F148" s="8"/>
      <c r="G148" s="16"/>
      <c r="H148" s="16"/>
    </row>
    <row r="149" spans="6:8" s="6" customFormat="1" ht="24" customHeight="1">
      <c r="F149" s="8"/>
      <c r="G149" s="16"/>
      <c r="H149" s="16"/>
    </row>
    <row r="150" spans="6:8" s="6" customFormat="1" ht="24" customHeight="1">
      <c r="F150" s="8"/>
      <c r="G150" s="16"/>
      <c r="H150" s="16"/>
    </row>
    <row r="151" spans="6:8" s="6" customFormat="1" ht="24" customHeight="1">
      <c r="F151" s="8"/>
      <c r="G151" s="16"/>
      <c r="H151" s="16"/>
    </row>
    <row r="152" spans="6:8" s="6" customFormat="1" ht="24" customHeight="1">
      <c r="F152" s="8"/>
      <c r="G152" s="16"/>
      <c r="H152" s="16"/>
    </row>
    <row r="153" spans="6:8" s="6" customFormat="1" ht="24" customHeight="1">
      <c r="F153" s="8"/>
      <c r="G153" s="16"/>
      <c r="H153" s="16"/>
    </row>
    <row r="154" spans="6:8" s="6" customFormat="1" ht="24" customHeight="1">
      <c r="F154" s="8"/>
      <c r="G154" s="16"/>
      <c r="H154" s="16"/>
    </row>
    <row r="155" spans="6:8" s="6" customFormat="1" ht="24" customHeight="1">
      <c r="F155" s="8"/>
      <c r="G155" s="16"/>
      <c r="H155" s="16"/>
    </row>
    <row r="156" spans="6:8" s="6" customFormat="1" ht="24" customHeight="1">
      <c r="F156" s="8"/>
      <c r="G156" s="16"/>
      <c r="H156" s="16"/>
    </row>
    <row r="157" spans="6:8" s="6" customFormat="1" ht="24" customHeight="1">
      <c r="F157" s="8"/>
      <c r="G157" s="16"/>
      <c r="H157" s="16"/>
    </row>
    <row r="158" spans="6:8" s="6" customFormat="1" ht="24" customHeight="1">
      <c r="F158" s="8"/>
      <c r="G158" s="16"/>
      <c r="H158" s="16"/>
    </row>
    <row r="159" spans="6:8" s="6" customFormat="1" ht="24" customHeight="1">
      <c r="F159" s="8"/>
      <c r="G159" s="16"/>
      <c r="H159" s="16"/>
    </row>
    <row r="160" spans="6:8" s="6" customFormat="1" ht="24" customHeight="1">
      <c r="F160" s="8"/>
      <c r="G160" s="16"/>
      <c r="H160" s="16"/>
    </row>
    <row r="161" spans="6:8" s="6" customFormat="1" ht="24" customHeight="1">
      <c r="F161" s="8"/>
      <c r="G161" s="16"/>
      <c r="H161" s="16"/>
    </row>
    <row r="162" spans="6:8" s="6" customFormat="1" ht="24" customHeight="1">
      <c r="F162" s="8"/>
      <c r="G162" s="16"/>
      <c r="H162" s="16"/>
    </row>
  </sheetData>
  <sheetProtection password="F7ED" sheet="1"/>
  <mergeCells count="10">
    <mergeCell ref="H123:J123"/>
    <mergeCell ref="H127:N127"/>
    <mergeCell ref="H94:J94"/>
    <mergeCell ref="H98:N98"/>
    <mergeCell ref="H5:J5"/>
    <mergeCell ref="H9:N9"/>
    <mergeCell ref="H38:J38"/>
    <mergeCell ref="H42:N42"/>
    <mergeCell ref="H70:J70"/>
    <mergeCell ref="H74:N74"/>
  </mergeCells>
  <printOptions/>
  <pageMargins left="0.866141732283465" right="0.196850393700787" top="0.47244094488189" bottom="0.393700787401575" header="0.511811023622047" footer="0.393700787401575"/>
  <pageSetup firstPageNumber="2" useFirstPageNumber="1" horizontalDpi="600" verticalDpi="600" orientation="portrait" paperSize="9" scale="86" r:id="rId1"/>
  <headerFooter alignWithMargins="0">
    <oddFooter>&amp;L&amp;14   &amp;15หมายเหตุประกอบงบการเงินเป็นส่วนหนึ่งของงบการเงินนี้&amp;14
&amp;R&amp;P</oddFooter>
  </headerFooter>
  <rowBreaks count="4" manualBreakCount="4">
    <brk id="33" max="255" man="1"/>
    <brk id="65" max="255" man="1"/>
    <brk id="90" max="255" man="1"/>
    <brk id="1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T114"/>
  <sheetViews>
    <sheetView showGridLines="0" zoomScale="90" zoomScaleNormal="90" zoomScaleSheetLayoutView="100" zoomScalePageLayoutView="0" workbookViewId="0" topLeftCell="A10">
      <selection activeCell="A15" sqref="A15:A16"/>
    </sheetView>
  </sheetViews>
  <sheetFormatPr defaultColWidth="9.140625" defaultRowHeight="23.25" customHeight="1"/>
  <cols>
    <col min="1" max="1" width="43.00390625" style="122" customWidth="1"/>
    <col min="2" max="2" width="8.421875" style="114" customWidth="1"/>
    <col min="3" max="3" width="3.57421875" style="115" customWidth="1"/>
    <col min="4" max="4" width="13.7109375" style="115" customWidth="1"/>
    <col min="5" max="5" width="1.7109375" style="115" customWidth="1"/>
    <col min="6" max="6" width="13.7109375" style="115" customWidth="1"/>
    <col min="7" max="7" width="1.8515625" style="115" customWidth="1"/>
    <col min="8" max="8" width="12.8515625" style="115" customWidth="1"/>
    <col min="9" max="9" width="2.00390625" style="115" customWidth="1"/>
    <col min="10" max="10" width="13.7109375" style="115" customWidth="1"/>
    <col min="11" max="11" width="2.00390625" style="115" customWidth="1"/>
    <col min="12" max="12" width="15.57421875" style="115" customWidth="1"/>
    <col min="13" max="13" width="2.28125" style="115" customWidth="1"/>
    <col min="14" max="14" width="13.8515625" style="115" customWidth="1"/>
    <col min="15" max="15" width="1.7109375" style="115" customWidth="1"/>
    <col min="16" max="16" width="13.00390625" style="115" customWidth="1"/>
    <col min="17" max="17" width="1.7109375" style="115" customWidth="1"/>
    <col min="18" max="18" width="14.421875" style="115" customWidth="1"/>
    <col min="19" max="19" width="0.9921875" style="115" customWidth="1"/>
    <col min="20" max="20" width="18.7109375" style="115" bestFit="1" customWidth="1"/>
    <col min="21" max="16384" width="9.140625" style="115" customWidth="1"/>
  </cols>
  <sheetData>
    <row r="1" spans="1:2" s="110" customFormat="1" ht="23.25" customHeight="1">
      <c r="A1" s="108" t="s">
        <v>54</v>
      </c>
      <c r="B1" s="109"/>
    </row>
    <row r="2" spans="1:20" s="110" customFormat="1" ht="23.25" customHeight="1">
      <c r="A2" s="108" t="s">
        <v>2</v>
      </c>
      <c r="B2" s="109"/>
      <c r="T2" s="111"/>
    </row>
    <row r="3" s="110" customFormat="1" ht="23.25" customHeight="1">
      <c r="T3" s="112"/>
    </row>
    <row r="4" spans="1:20" ht="3" customHeight="1">
      <c r="A4" s="113"/>
      <c r="R4" s="116"/>
      <c r="T4" s="112"/>
    </row>
    <row r="5" spans="1:20" s="119" customFormat="1" ht="20.25" customHeight="1">
      <c r="A5" s="117"/>
      <c r="B5" s="118"/>
      <c r="D5" s="185" t="s">
        <v>76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T5" s="112"/>
    </row>
    <row r="6" spans="4:20" ht="26.25" customHeight="1">
      <c r="D6" s="121"/>
      <c r="E6" s="121"/>
      <c r="F6" s="121"/>
      <c r="G6" s="121"/>
      <c r="H6" s="121"/>
      <c r="I6" s="121"/>
      <c r="J6" s="121"/>
      <c r="K6" s="123"/>
      <c r="L6" s="187" t="s">
        <v>120</v>
      </c>
      <c r="M6" s="187"/>
      <c r="N6" s="121"/>
      <c r="O6" s="120"/>
      <c r="P6" s="120"/>
      <c r="Q6" s="120"/>
      <c r="R6" s="120"/>
      <c r="T6" s="111"/>
    </row>
    <row r="7" spans="4:20" ht="26.25" customHeight="1">
      <c r="D7" s="121"/>
      <c r="E7" s="121"/>
      <c r="F7" s="121"/>
      <c r="G7" s="121"/>
      <c r="H7" s="121"/>
      <c r="I7" s="121"/>
      <c r="J7" s="121"/>
      <c r="K7" s="123"/>
      <c r="L7" s="188" t="s">
        <v>10</v>
      </c>
      <c r="M7" s="188"/>
      <c r="N7" s="121"/>
      <c r="O7" s="120"/>
      <c r="P7" s="120"/>
      <c r="Q7" s="120"/>
      <c r="R7" s="120"/>
      <c r="T7" s="111"/>
    </row>
    <row r="8" spans="2:19" ht="21.75">
      <c r="B8" s="124"/>
      <c r="C8" s="125"/>
      <c r="D8" s="124"/>
      <c r="G8" s="124"/>
      <c r="H8" s="189" t="s">
        <v>64</v>
      </c>
      <c r="I8" s="189"/>
      <c r="J8" s="189"/>
      <c r="K8" s="127"/>
      <c r="L8" s="124" t="s">
        <v>127</v>
      </c>
      <c r="M8" s="124"/>
      <c r="N8" s="124"/>
      <c r="P8" s="126" t="s">
        <v>78</v>
      </c>
      <c r="Q8" s="127"/>
      <c r="R8" s="127"/>
      <c r="S8" s="128"/>
    </row>
    <row r="9" spans="2:19" ht="21.75">
      <c r="B9" s="125"/>
      <c r="C9" s="125"/>
      <c r="D9" s="126" t="s">
        <v>79</v>
      </c>
      <c r="E9" s="127"/>
      <c r="F9" s="126" t="s">
        <v>84</v>
      </c>
      <c r="G9" s="124"/>
      <c r="H9" s="126" t="s">
        <v>80</v>
      </c>
      <c r="I9" s="126"/>
      <c r="L9" s="124" t="s">
        <v>86</v>
      </c>
      <c r="M9" s="124"/>
      <c r="N9" s="126" t="s">
        <v>100</v>
      </c>
      <c r="P9" s="126" t="s">
        <v>81</v>
      </c>
      <c r="Q9" s="127"/>
      <c r="R9" s="126" t="s">
        <v>28</v>
      </c>
      <c r="S9" s="128"/>
    </row>
    <row r="10" spans="2:19" ht="21.75">
      <c r="B10" s="125" t="s">
        <v>16</v>
      </c>
      <c r="C10" s="125"/>
      <c r="D10" s="126" t="s">
        <v>26</v>
      </c>
      <c r="E10" s="127"/>
      <c r="F10" s="126" t="s">
        <v>98</v>
      </c>
      <c r="G10" s="124"/>
      <c r="H10" s="126" t="s">
        <v>82</v>
      </c>
      <c r="I10" s="126"/>
      <c r="J10" s="126" t="s">
        <v>85</v>
      </c>
      <c r="K10" s="126"/>
      <c r="L10" s="126" t="s">
        <v>128</v>
      </c>
      <c r="M10" s="126"/>
      <c r="N10" s="126" t="s">
        <v>119</v>
      </c>
      <c r="P10" s="126" t="s">
        <v>83</v>
      </c>
      <c r="Q10" s="127"/>
      <c r="R10" s="126" t="s">
        <v>29</v>
      </c>
      <c r="S10" s="128"/>
    </row>
    <row r="11" spans="2:19" ht="21.75">
      <c r="B11" s="125"/>
      <c r="C11" s="125"/>
      <c r="D11" s="186" t="s">
        <v>33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28"/>
    </row>
    <row r="12" spans="1:19" ht="21.75">
      <c r="A12" s="113" t="s">
        <v>164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8"/>
    </row>
    <row r="13" spans="1:18" ht="21.75">
      <c r="A13" s="113" t="s">
        <v>74</v>
      </c>
      <c r="B13" s="122"/>
      <c r="C13" s="114"/>
      <c r="D13" s="129">
        <v>373000</v>
      </c>
      <c r="E13" s="130"/>
      <c r="F13" s="129">
        <v>3680616</v>
      </c>
      <c r="G13" s="129"/>
      <c r="H13" s="129">
        <v>17700</v>
      </c>
      <c r="I13" s="131"/>
      <c r="J13" s="129">
        <v>335174</v>
      </c>
      <c r="K13" s="129"/>
      <c r="L13" s="129">
        <v>-46945</v>
      </c>
      <c r="M13" s="129"/>
      <c r="N13" s="129">
        <f>SUM(D13:M13)</f>
        <v>4359545</v>
      </c>
      <c r="O13" s="129"/>
      <c r="P13" s="129">
        <v>2964</v>
      </c>
      <c r="Q13" s="129"/>
      <c r="R13" s="129">
        <f>SUM(N13:P13)</f>
        <v>4362509</v>
      </c>
    </row>
    <row r="14" spans="1:18" ht="21.75">
      <c r="A14" s="113" t="s">
        <v>169</v>
      </c>
      <c r="B14" s="122"/>
      <c r="C14" s="114"/>
      <c r="D14" s="129"/>
      <c r="E14" s="130"/>
      <c r="F14" s="129"/>
      <c r="G14" s="129"/>
      <c r="H14" s="129"/>
      <c r="I14" s="131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18" ht="21.75">
      <c r="A15" s="162" t="s">
        <v>170</v>
      </c>
      <c r="B15" s="122"/>
      <c r="C15" s="114"/>
      <c r="D15" s="129"/>
      <c r="E15" s="130"/>
      <c r="F15" s="129"/>
      <c r="G15" s="129"/>
      <c r="H15" s="129"/>
      <c r="I15" s="131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21.75">
      <c r="A16" s="162" t="s">
        <v>171</v>
      </c>
      <c r="B16" s="122"/>
      <c r="C16" s="114"/>
      <c r="D16" s="142">
        <v>0</v>
      </c>
      <c r="E16" s="134"/>
      <c r="F16" s="142">
        <v>0</v>
      </c>
      <c r="G16" s="142"/>
      <c r="H16" s="142">
        <v>0</v>
      </c>
      <c r="I16" s="147"/>
      <c r="J16" s="142">
        <v>0</v>
      </c>
      <c r="K16" s="142"/>
      <c r="L16" s="142">
        <v>0</v>
      </c>
      <c r="M16" s="142"/>
      <c r="N16" s="142">
        <f>SUM(D16:M16)</f>
        <v>0</v>
      </c>
      <c r="O16" s="142"/>
      <c r="P16" s="142">
        <v>1</v>
      </c>
      <c r="Q16" s="142"/>
      <c r="R16" s="135">
        <f>SUM(N16:P16)</f>
        <v>1</v>
      </c>
    </row>
    <row r="17" spans="1:18" ht="21.75">
      <c r="A17" s="152" t="s">
        <v>99</v>
      </c>
      <c r="B17" s="125"/>
      <c r="C17" s="114"/>
      <c r="D17" s="132">
        <v>0</v>
      </c>
      <c r="E17" s="134"/>
      <c r="F17" s="132">
        <v>0</v>
      </c>
      <c r="G17" s="133"/>
      <c r="H17" s="134">
        <v>0</v>
      </c>
      <c r="I17" s="133"/>
      <c r="J17" s="133">
        <v>459958</v>
      </c>
      <c r="K17" s="133"/>
      <c r="L17" s="133">
        <v>0</v>
      </c>
      <c r="M17" s="133"/>
      <c r="N17" s="142">
        <f>SUM(D17:M17)</f>
        <v>459958</v>
      </c>
      <c r="O17" s="135"/>
      <c r="P17" s="135">
        <v>241</v>
      </c>
      <c r="Q17" s="135"/>
      <c r="R17" s="142">
        <f>SUM(N17:P17)</f>
        <v>460199</v>
      </c>
    </row>
    <row r="18" spans="1:18" ht="21.75">
      <c r="A18" s="162" t="s">
        <v>124</v>
      </c>
      <c r="B18" s="157">
        <v>21</v>
      </c>
      <c r="C18" s="114"/>
      <c r="D18" s="142">
        <v>0</v>
      </c>
      <c r="E18" s="134"/>
      <c r="F18" s="142">
        <v>0</v>
      </c>
      <c r="G18" s="142"/>
      <c r="H18" s="142">
        <v>19600</v>
      </c>
      <c r="I18" s="147"/>
      <c r="J18" s="142">
        <f>-H18</f>
        <v>-19600</v>
      </c>
      <c r="K18" s="142"/>
      <c r="L18" s="142">
        <v>0</v>
      </c>
      <c r="M18" s="142"/>
      <c r="N18" s="142">
        <f>SUM(D18:M18)</f>
        <v>0</v>
      </c>
      <c r="O18" s="142"/>
      <c r="P18" s="142">
        <v>0</v>
      </c>
      <c r="Q18" s="142"/>
      <c r="R18" s="135">
        <f>SUM(N18:P18)</f>
        <v>0</v>
      </c>
    </row>
    <row r="19" spans="1:18" s="141" customFormat="1" ht="23.25" customHeight="1" thickBot="1">
      <c r="A19" s="113" t="s">
        <v>75</v>
      </c>
      <c r="B19" s="136"/>
      <c r="C19" s="137"/>
      <c r="D19" s="138">
        <f>SUM(D13:D18)</f>
        <v>373000</v>
      </c>
      <c r="E19" s="139"/>
      <c r="F19" s="138">
        <f>SUM(F13:F18)</f>
        <v>3680616</v>
      </c>
      <c r="G19" s="140"/>
      <c r="H19" s="138">
        <f>SUM(H13:H18)</f>
        <v>37300</v>
      </c>
      <c r="I19" s="129"/>
      <c r="J19" s="138">
        <f>SUM(J13:J18)</f>
        <v>775532</v>
      </c>
      <c r="K19" s="129"/>
      <c r="L19" s="138">
        <f>SUM(L13:L18)</f>
        <v>-46945</v>
      </c>
      <c r="M19" s="129"/>
      <c r="N19" s="138">
        <f>SUM(N13:N18)</f>
        <v>4819503</v>
      </c>
      <c r="O19" s="129"/>
      <c r="P19" s="138">
        <f>SUM(P13:P18)</f>
        <v>3206</v>
      </c>
      <c r="Q19" s="129"/>
      <c r="R19" s="138">
        <f>SUM(R13:R18)</f>
        <v>4822709</v>
      </c>
    </row>
    <row r="20" spans="1:18" s="141" customFormat="1" ht="23.25" customHeight="1" thickTop="1">
      <c r="A20" s="113"/>
      <c r="B20" s="136"/>
      <c r="C20" s="137"/>
      <c r="D20" s="129"/>
      <c r="E20" s="139"/>
      <c r="F20" s="129"/>
      <c r="G20" s="140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1:18" s="141" customFormat="1" ht="23.25" customHeight="1">
      <c r="A21" s="113" t="s">
        <v>163</v>
      </c>
      <c r="B21" s="136"/>
      <c r="C21" s="137"/>
      <c r="D21" s="129"/>
      <c r="E21" s="139"/>
      <c r="F21" s="129"/>
      <c r="G21" s="140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ht="21.75">
      <c r="A22" s="113" t="s">
        <v>149</v>
      </c>
      <c r="B22" s="122"/>
      <c r="C22" s="114"/>
      <c r="D22" s="129">
        <v>373000</v>
      </c>
      <c r="E22" s="130"/>
      <c r="F22" s="129">
        <v>3680616</v>
      </c>
      <c r="G22" s="129"/>
      <c r="H22" s="129">
        <v>37300</v>
      </c>
      <c r="I22" s="131"/>
      <c r="J22" s="129">
        <v>1849430</v>
      </c>
      <c r="K22" s="129"/>
      <c r="L22" s="129">
        <v>-46945</v>
      </c>
      <c r="M22" s="129"/>
      <c r="N22" s="129">
        <f>SUM(D22:M22)</f>
        <v>5893401</v>
      </c>
      <c r="O22" s="129"/>
      <c r="P22" s="129">
        <v>3981</v>
      </c>
      <c r="Q22" s="129"/>
      <c r="R22" s="129">
        <f>SUM(N22:P22)</f>
        <v>5897382</v>
      </c>
    </row>
    <row r="23" spans="1:18" ht="21.75">
      <c r="A23" s="152" t="s">
        <v>99</v>
      </c>
      <c r="B23" s="125"/>
      <c r="C23" s="114"/>
      <c r="D23" s="132">
        <v>0</v>
      </c>
      <c r="E23" s="134"/>
      <c r="F23" s="132">
        <v>0</v>
      </c>
      <c r="G23" s="133"/>
      <c r="H23" s="134">
        <v>0</v>
      </c>
      <c r="I23" s="133"/>
      <c r="J23" s="133">
        <v>579904</v>
      </c>
      <c r="K23" s="133"/>
      <c r="L23" s="133">
        <v>0</v>
      </c>
      <c r="M23" s="133"/>
      <c r="N23" s="142">
        <f>SUM(D23:M23)</f>
        <v>579904</v>
      </c>
      <c r="O23" s="135"/>
      <c r="P23" s="142">
        <v>257</v>
      </c>
      <c r="Q23" s="135"/>
      <c r="R23" s="142">
        <f>SUM(N23:P23)</f>
        <v>580161</v>
      </c>
    </row>
    <row r="24" spans="1:18" s="141" customFormat="1" ht="23.25" customHeight="1" thickBot="1">
      <c r="A24" s="113" t="s">
        <v>150</v>
      </c>
      <c r="B24" s="136"/>
      <c r="C24" s="137"/>
      <c r="D24" s="138">
        <f>SUM(D22:D23)</f>
        <v>373000</v>
      </c>
      <c r="E24" s="139"/>
      <c r="F24" s="138">
        <f>SUM(F22:F23)</f>
        <v>3680616</v>
      </c>
      <c r="G24" s="140"/>
      <c r="H24" s="138">
        <f>SUM(H22:H23)</f>
        <v>37300</v>
      </c>
      <c r="I24" s="129"/>
      <c r="J24" s="138">
        <f>SUM(J22:J23)</f>
        <v>2429334</v>
      </c>
      <c r="K24" s="129"/>
      <c r="L24" s="138">
        <f>SUM(L22:L23)</f>
        <v>-46945</v>
      </c>
      <c r="M24" s="129"/>
      <c r="N24" s="138">
        <f>SUM(N22:N23)</f>
        <v>6473305</v>
      </c>
      <c r="O24" s="129"/>
      <c r="P24" s="138">
        <f>SUM(P22:P23)</f>
        <v>4238</v>
      </c>
      <c r="Q24" s="129"/>
      <c r="R24" s="138">
        <f>SUM(R22:R23)</f>
        <v>6477543</v>
      </c>
    </row>
    <row r="25" spans="8:13" ht="23.25" customHeight="1" thickTop="1">
      <c r="H25" s="143"/>
      <c r="I25" s="143"/>
      <c r="J25" s="144"/>
      <c r="K25" s="144"/>
      <c r="L25" s="144"/>
      <c r="M25" s="144"/>
    </row>
    <row r="26" ht="23.25" customHeight="1">
      <c r="R26" s="145"/>
    </row>
    <row r="27" spans="4:18" ht="23.25" customHeight="1"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54" ht="23.25" customHeight="1">
      <c r="F54" s="115">
        <v>4</v>
      </c>
    </row>
    <row r="63" ht="23.25" customHeight="1">
      <c r="H63" s="115">
        <v>11279676</v>
      </c>
    </row>
    <row r="114" ht="23.25" customHeight="1">
      <c r="F114" s="115" t="s">
        <v>159</v>
      </c>
    </row>
  </sheetData>
  <sheetProtection password="F7ED" sheet="1"/>
  <mergeCells count="5">
    <mergeCell ref="D5:R5"/>
    <mergeCell ref="D11:R11"/>
    <mergeCell ref="L6:M6"/>
    <mergeCell ref="L7:M7"/>
    <mergeCell ref="H8:J8"/>
  </mergeCells>
  <printOptions/>
  <pageMargins left="0.708661417322835" right="0.236220472440945" top="0.669291338582677" bottom="0.354330708661417" header="0.31496062992126" footer="0.31496062992126"/>
  <pageSetup firstPageNumber="7" useFirstPageNumber="1" horizontalDpi="600" verticalDpi="600" orientation="landscape" paperSize="9" scale="85" r:id="rId1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3"/>
  <sheetViews>
    <sheetView showGridLines="0" view="pageBreakPreview" zoomScaleSheetLayoutView="100" zoomScalePageLayoutView="0" workbookViewId="0" topLeftCell="A1">
      <selection activeCell="D13" sqref="D13"/>
    </sheetView>
  </sheetViews>
  <sheetFormatPr defaultColWidth="9.140625" defaultRowHeight="24.75" customHeight="1"/>
  <cols>
    <col min="1" max="3" width="2.7109375" style="97" customWidth="1"/>
    <col min="4" max="4" width="55.57421875" style="97" customWidth="1"/>
    <col min="5" max="5" width="11.7109375" style="27" customWidth="1"/>
    <col min="6" max="6" width="2.28125" style="97" customWidth="1"/>
    <col min="7" max="7" width="14.8515625" style="97" customWidth="1"/>
    <col min="8" max="8" width="2.28125" style="97" customWidth="1"/>
    <col min="9" max="9" width="14.8515625" style="97" customWidth="1"/>
    <col min="10" max="10" width="2.28125" style="97" customWidth="1"/>
    <col min="11" max="11" width="14.8515625" style="97" customWidth="1"/>
    <col min="12" max="12" width="2.28125" style="97" customWidth="1"/>
    <col min="13" max="13" width="14.8515625" style="97" customWidth="1"/>
    <col min="14" max="14" width="2.28125" style="97" customWidth="1"/>
    <col min="15" max="15" width="14.8515625" style="97" customWidth="1"/>
    <col min="16" max="16" width="1.57421875" style="97" customWidth="1"/>
    <col min="17" max="16384" width="9.140625" style="97" customWidth="1"/>
  </cols>
  <sheetData>
    <row r="1" spans="1:15" s="96" customFormat="1" ht="24.75" customHeight="1">
      <c r="A1" s="7" t="s">
        <v>54</v>
      </c>
      <c r="B1" s="47"/>
      <c r="C1" s="47"/>
      <c r="D1" s="47"/>
      <c r="E1" s="28"/>
      <c r="F1" s="47"/>
      <c r="G1" s="47"/>
      <c r="H1" s="47"/>
      <c r="I1" s="47"/>
      <c r="J1" s="47"/>
      <c r="K1" s="47"/>
      <c r="L1" s="47"/>
      <c r="M1" s="163"/>
      <c r="N1" s="1"/>
      <c r="O1" s="19"/>
    </row>
    <row r="2" spans="1:15" s="96" customFormat="1" ht="24.75" customHeight="1">
      <c r="A2" s="7" t="s">
        <v>2</v>
      </c>
      <c r="B2" s="47"/>
      <c r="C2" s="47"/>
      <c r="D2" s="47"/>
      <c r="E2" s="28"/>
      <c r="F2" s="47"/>
      <c r="G2" s="47"/>
      <c r="H2" s="47"/>
      <c r="I2" s="47"/>
      <c r="J2" s="47"/>
      <c r="K2" s="47"/>
      <c r="L2" s="47"/>
      <c r="M2" s="163"/>
      <c r="N2" s="163"/>
      <c r="O2" s="19"/>
    </row>
    <row r="3" spans="1:15" s="96" customFormat="1" ht="24.75" customHeight="1">
      <c r="A3" s="7"/>
      <c r="B3" s="43"/>
      <c r="C3" s="43"/>
      <c r="D3" s="43"/>
      <c r="E3" s="164"/>
      <c r="F3" s="43"/>
      <c r="G3" s="43"/>
      <c r="H3" s="43"/>
      <c r="I3" s="43"/>
      <c r="J3" s="43"/>
      <c r="K3" s="43"/>
      <c r="L3" s="43"/>
      <c r="M3" s="1"/>
      <c r="N3" s="1"/>
      <c r="O3" s="1"/>
    </row>
    <row r="4" spans="1:15" s="17" customFormat="1" ht="24.75" customHeight="1">
      <c r="A4" s="47"/>
      <c r="B4" s="47"/>
      <c r="C4" s="47"/>
      <c r="D4" s="47"/>
      <c r="E4" s="29"/>
      <c r="F4" s="150"/>
      <c r="G4" s="29"/>
      <c r="H4" s="150"/>
      <c r="I4" s="190" t="s">
        <v>34</v>
      </c>
      <c r="J4" s="190"/>
      <c r="K4" s="190"/>
      <c r="L4" s="190"/>
      <c r="M4" s="190"/>
      <c r="N4" s="190"/>
      <c r="O4" s="190"/>
    </row>
    <row r="5" spans="1:14" s="17" customFormat="1" ht="24.75" customHeight="1">
      <c r="A5" s="47"/>
      <c r="B5" s="47"/>
      <c r="C5" s="47"/>
      <c r="D5" s="47"/>
      <c r="E5" s="27"/>
      <c r="F5" s="165"/>
      <c r="G5" s="166"/>
      <c r="H5" s="165"/>
      <c r="I5" s="166"/>
      <c r="J5" s="165"/>
      <c r="K5" s="192" t="s">
        <v>64</v>
      </c>
      <c r="L5" s="192"/>
      <c r="M5" s="192"/>
      <c r="N5" s="165"/>
    </row>
    <row r="6" spans="1:15" s="17" customFormat="1" ht="24.75" customHeight="1">
      <c r="A6" s="47"/>
      <c r="B6" s="47"/>
      <c r="C6" s="47"/>
      <c r="D6" s="47"/>
      <c r="E6" s="22"/>
      <c r="F6" s="165"/>
      <c r="G6" s="166" t="s">
        <v>79</v>
      </c>
      <c r="H6" s="165"/>
      <c r="I6" s="166" t="s">
        <v>102</v>
      </c>
      <c r="J6" s="165"/>
      <c r="K6" s="166" t="s">
        <v>172</v>
      </c>
      <c r="L6" s="165"/>
      <c r="N6" s="165"/>
      <c r="O6" s="167" t="s">
        <v>28</v>
      </c>
    </row>
    <row r="7" spans="1:15" s="17" customFormat="1" ht="24.75" customHeight="1">
      <c r="A7" s="47"/>
      <c r="B7" s="47"/>
      <c r="C7" s="47"/>
      <c r="D7" s="47"/>
      <c r="E7" s="22" t="s">
        <v>16</v>
      </c>
      <c r="F7" s="165"/>
      <c r="G7" s="165" t="s">
        <v>26</v>
      </c>
      <c r="H7" s="165"/>
      <c r="I7" s="166" t="s">
        <v>101</v>
      </c>
      <c r="J7" s="165"/>
      <c r="K7" s="166" t="s">
        <v>103</v>
      </c>
      <c r="L7" s="165"/>
      <c r="M7" s="166" t="s">
        <v>85</v>
      </c>
      <c r="N7" s="165"/>
      <c r="O7" s="165" t="s">
        <v>29</v>
      </c>
    </row>
    <row r="8" spans="1:15" s="17" customFormat="1" ht="24.75" customHeight="1">
      <c r="A8" s="47"/>
      <c r="B8" s="47"/>
      <c r="C8" s="47"/>
      <c r="D8" s="47"/>
      <c r="E8" s="30"/>
      <c r="F8" s="150"/>
      <c r="G8" s="30"/>
      <c r="H8" s="150"/>
      <c r="I8" s="191" t="s">
        <v>33</v>
      </c>
      <c r="J8" s="191"/>
      <c r="K8" s="191"/>
      <c r="L8" s="191"/>
      <c r="M8" s="191"/>
      <c r="N8" s="191"/>
      <c r="O8" s="191"/>
    </row>
    <row r="9" spans="1:15" s="17" customFormat="1" ht="24.75" customHeight="1">
      <c r="A9" s="113" t="s">
        <v>164</v>
      </c>
      <c r="B9" s="47"/>
      <c r="C9" s="47"/>
      <c r="D9" s="47"/>
      <c r="E9" s="30"/>
      <c r="F9" s="150"/>
      <c r="G9" s="30"/>
      <c r="H9" s="150"/>
      <c r="I9" s="22"/>
      <c r="J9" s="22"/>
      <c r="K9" s="22"/>
      <c r="L9" s="22"/>
      <c r="M9" s="22"/>
      <c r="N9" s="22"/>
      <c r="O9" s="22"/>
    </row>
    <row r="10" spans="1:15" ht="24.75" customHeight="1">
      <c r="A10" s="17" t="s">
        <v>74</v>
      </c>
      <c r="B10" s="96"/>
      <c r="C10" s="96"/>
      <c r="D10" s="96"/>
      <c r="F10" s="98"/>
      <c r="G10" s="99">
        <v>373000</v>
      </c>
      <c r="H10" s="98"/>
      <c r="I10" s="99">
        <v>3680616</v>
      </c>
      <c r="J10" s="100"/>
      <c r="K10" s="100">
        <v>17700</v>
      </c>
      <c r="L10" s="100"/>
      <c r="M10" s="99">
        <v>273599</v>
      </c>
      <c r="N10" s="100"/>
      <c r="O10" s="99">
        <f>SUM(G10:M10)</f>
        <v>4344915</v>
      </c>
    </row>
    <row r="11" spans="1:15" ht="24.75" customHeight="1">
      <c r="A11" s="34" t="s">
        <v>99</v>
      </c>
      <c r="G11" s="98">
        <v>0</v>
      </c>
      <c r="I11" s="98">
        <v>0</v>
      </c>
      <c r="J11" s="98"/>
      <c r="K11" s="98">
        <v>0</v>
      </c>
      <c r="L11" s="98"/>
      <c r="M11" s="98">
        <v>86137</v>
      </c>
      <c r="O11" s="101">
        <f>SUM(G11:M11)</f>
        <v>86137</v>
      </c>
    </row>
    <row r="12" spans="1:15" ht="24.75" customHeight="1">
      <c r="A12" s="162" t="s">
        <v>124</v>
      </c>
      <c r="C12" s="96"/>
      <c r="D12" s="96"/>
      <c r="E12" s="22">
        <v>21</v>
      </c>
      <c r="F12" s="98"/>
      <c r="G12" s="98">
        <v>0</v>
      </c>
      <c r="I12" s="98">
        <v>0</v>
      </c>
      <c r="J12" s="100"/>
      <c r="K12" s="168">
        <v>19600</v>
      </c>
      <c r="L12" s="168"/>
      <c r="M12" s="169">
        <v>-19600</v>
      </c>
      <c r="N12" s="100"/>
      <c r="O12" s="99">
        <f>SUM(G12:N12)</f>
        <v>0</v>
      </c>
    </row>
    <row r="13" spans="1:15" ht="24.75" customHeight="1" thickBot="1">
      <c r="A13" s="47" t="s">
        <v>75</v>
      </c>
      <c r="G13" s="102">
        <f>SUM(G10:G12)</f>
        <v>373000</v>
      </c>
      <c r="I13" s="102">
        <f>SUM(I10:I12)</f>
        <v>3680616</v>
      </c>
      <c r="J13" s="17"/>
      <c r="K13" s="102">
        <f>SUM(K10:K12)</f>
        <v>37300</v>
      </c>
      <c r="L13" s="17"/>
      <c r="M13" s="102">
        <f>SUM(M10:M12)</f>
        <v>340136</v>
      </c>
      <c r="N13" s="17"/>
      <c r="O13" s="102">
        <f>SUM(O10:O12)</f>
        <v>4431052</v>
      </c>
    </row>
    <row r="14" spans="1:15" s="17" customFormat="1" ht="19.5" customHeight="1" thickTop="1">
      <c r="A14" s="3"/>
      <c r="E14" s="31"/>
      <c r="F14" s="99"/>
      <c r="G14" s="99"/>
      <c r="H14" s="99"/>
      <c r="I14" s="99"/>
      <c r="J14" s="100"/>
      <c r="K14" s="99"/>
      <c r="L14" s="100"/>
      <c r="M14" s="99"/>
      <c r="N14" s="100"/>
      <c r="O14" s="99"/>
    </row>
    <row r="15" spans="1:15" s="17" customFormat="1" ht="24" customHeight="1">
      <c r="A15" s="113" t="s">
        <v>163</v>
      </c>
      <c r="E15" s="31"/>
      <c r="F15" s="99"/>
      <c r="G15" s="99"/>
      <c r="H15" s="99"/>
      <c r="I15" s="99"/>
      <c r="J15" s="100"/>
      <c r="K15" s="99"/>
      <c r="L15" s="100"/>
      <c r="M15" s="99"/>
      <c r="N15" s="100"/>
      <c r="O15" s="99"/>
    </row>
    <row r="16" spans="1:15" ht="24.75" customHeight="1">
      <c r="A16" s="17" t="s">
        <v>149</v>
      </c>
      <c r="B16" s="96"/>
      <c r="C16" s="96"/>
      <c r="D16" s="96"/>
      <c r="F16" s="98"/>
      <c r="G16" s="99">
        <v>373000</v>
      </c>
      <c r="H16" s="98"/>
      <c r="I16" s="99">
        <v>3680616</v>
      </c>
      <c r="J16" s="100"/>
      <c r="K16" s="100">
        <v>37300</v>
      </c>
      <c r="L16" s="100"/>
      <c r="M16" s="99">
        <v>1476144</v>
      </c>
      <c r="N16" s="100"/>
      <c r="O16" s="99">
        <f>SUM(G16:M16)</f>
        <v>5567060</v>
      </c>
    </row>
    <row r="17" spans="1:15" ht="24.75" customHeight="1">
      <c r="A17" s="34" t="s">
        <v>99</v>
      </c>
      <c r="G17" s="98">
        <v>0</v>
      </c>
      <c r="I17" s="98">
        <v>0</v>
      </c>
      <c r="J17" s="98"/>
      <c r="K17" s="98">
        <v>0</v>
      </c>
      <c r="L17" s="98"/>
      <c r="M17" s="98">
        <v>468864</v>
      </c>
      <c r="O17" s="101">
        <f>SUM(G17:M17)</f>
        <v>468864</v>
      </c>
    </row>
    <row r="18" spans="1:15" ht="24.75" customHeight="1" thickBot="1">
      <c r="A18" s="47" t="s">
        <v>150</v>
      </c>
      <c r="G18" s="102">
        <f>SUM(G16:G17)</f>
        <v>373000</v>
      </c>
      <c r="I18" s="102">
        <f>SUM(I16:I17)</f>
        <v>3680616</v>
      </c>
      <c r="J18" s="17"/>
      <c r="K18" s="102">
        <f>SUM(K16:K17)</f>
        <v>37300</v>
      </c>
      <c r="L18" s="17"/>
      <c r="M18" s="102">
        <f>SUM(M16:M17)</f>
        <v>1945008</v>
      </c>
      <c r="N18" s="17"/>
      <c r="O18" s="102">
        <f>SUM(O16:O17)</f>
        <v>6035924</v>
      </c>
    </row>
    <row r="19" ht="24.75" customHeight="1" thickTop="1"/>
    <row r="26" ht="7.5" customHeight="1"/>
    <row r="27" ht="21.75"/>
    <row r="28" ht="21.75"/>
    <row r="29" ht="21.75"/>
    <row r="30" ht="21.75"/>
    <row r="31" ht="21.75"/>
    <row r="32" ht="21.75"/>
    <row r="33" ht="21.75"/>
    <row r="34" spans="6:10" ht="21.75">
      <c r="F34" s="170"/>
      <c r="G34" s="170"/>
      <c r="H34" s="170"/>
      <c r="I34" s="170"/>
      <c r="J34" s="170"/>
    </row>
    <row r="35" ht="21.75"/>
    <row r="36" spans="6:14" ht="21.75">
      <c r="F36" s="170"/>
      <c r="G36" s="170"/>
      <c r="H36" s="170"/>
      <c r="I36" s="170"/>
      <c r="J36" s="170"/>
      <c r="K36" s="170"/>
      <c r="L36" s="170"/>
      <c r="N36" s="170"/>
    </row>
    <row r="37" ht="21.75"/>
    <row r="38" ht="21.75"/>
    <row r="39" ht="21.75"/>
    <row r="40" ht="21.75"/>
    <row r="41" ht="21.75"/>
    <row r="42" ht="21.75"/>
    <row r="43" ht="22.5">
      <c r="A43" s="42"/>
    </row>
    <row r="44" spans="1:12" ht="22.5">
      <c r="A44" s="42"/>
      <c r="L44" s="64"/>
    </row>
    <row r="45" ht="21.75"/>
    <row r="46" ht="21.75"/>
    <row r="47" ht="21.75"/>
    <row r="48" ht="21.75">
      <c r="A48" s="64"/>
    </row>
    <row r="49" ht="21.75">
      <c r="A49" s="64"/>
    </row>
    <row r="50" ht="21.75">
      <c r="A50" s="64"/>
    </row>
    <row r="51" ht="21.75"/>
    <row r="52" ht="21.75"/>
    <row r="53" spans="12:14" ht="21.75">
      <c r="L53" s="171"/>
      <c r="N53" s="171"/>
    </row>
    <row r="54" ht="21.75"/>
    <row r="55" ht="21.75"/>
  </sheetData>
  <sheetProtection password="F7ED" sheet="1"/>
  <mergeCells count="3">
    <mergeCell ref="I4:O4"/>
    <mergeCell ref="I8:O8"/>
    <mergeCell ref="K5:M5"/>
  </mergeCells>
  <printOptions/>
  <pageMargins left="0.984251968503937" right="0.511811023622047" top="0.47244094488189" bottom="0.393700787401575" header="0.511811023622047" footer="0.393700787401575"/>
  <pageSetup firstPageNumber="8" useFirstPageNumber="1" horizontalDpi="600" verticalDpi="600" orientation="landscape" paperSize="9" scale="90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85"/>
  <sheetViews>
    <sheetView showGridLines="0" view="pageBreakPreview" zoomScaleNormal="80" zoomScaleSheetLayoutView="100" zoomScalePageLayoutView="0" workbookViewId="0" topLeftCell="A1">
      <selection activeCell="D5" sqref="D5"/>
    </sheetView>
  </sheetViews>
  <sheetFormatPr defaultColWidth="10.8515625" defaultRowHeight="24" customHeight="1"/>
  <cols>
    <col min="1" max="3" width="1.8515625" style="36" customWidth="1"/>
    <col min="4" max="4" width="44.7109375" style="36" customWidth="1"/>
    <col min="5" max="5" width="7.7109375" style="36" customWidth="1"/>
    <col min="6" max="6" width="13.57421875" style="8" customWidth="1"/>
    <col min="7" max="7" width="1.8515625" style="36" customWidth="1"/>
    <col min="8" max="8" width="13.28125" style="36" customWidth="1"/>
    <col min="9" max="9" width="2.00390625" style="36" customWidth="1"/>
    <col min="10" max="10" width="13.140625" style="36" customWidth="1"/>
    <col min="11" max="11" width="1.57421875" style="36" customWidth="1"/>
    <col min="12" max="12" width="12.8515625" style="36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54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178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6:8" ht="11.25" customHeight="1">
      <c r="F3" s="22"/>
      <c r="G3" s="48"/>
      <c r="H3" s="48"/>
    </row>
    <row r="4" spans="6:12" ht="21.75">
      <c r="F4" s="182" t="s">
        <v>27</v>
      </c>
      <c r="G4" s="182"/>
      <c r="H4" s="182"/>
      <c r="I4" s="47"/>
      <c r="J4" s="20" t="s">
        <v>34</v>
      </c>
      <c r="K4" s="49"/>
      <c r="L4" s="49"/>
    </row>
    <row r="5" spans="6:12" ht="21.75">
      <c r="F5" s="32"/>
      <c r="G5" s="180" t="s">
        <v>175</v>
      </c>
      <c r="H5" s="32"/>
      <c r="I5" s="47"/>
      <c r="J5" s="20"/>
      <c r="K5" s="180" t="s">
        <v>175</v>
      </c>
      <c r="L5" s="49"/>
    </row>
    <row r="6" spans="6:12" ht="21.75">
      <c r="F6" s="32"/>
      <c r="G6" s="180" t="s">
        <v>176</v>
      </c>
      <c r="H6" s="32"/>
      <c r="I6" s="47"/>
      <c r="J6" s="20"/>
      <c r="K6" s="180" t="s">
        <v>176</v>
      </c>
      <c r="L6" s="49"/>
    </row>
    <row r="7" spans="5:12" ht="21.75">
      <c r="E7" s="22" t="s">
        <v>16</v>
      </c>
      <c r="F7" s="103">
        <v>2558</v>
      </c>
      <c r="G7" s="48"/>
      <c r="H7" s="50">
        <v>2557</v>
      </c>
      <c r="J7" s="50">
        <v>2558</v>
      </c>
      <c r="K7" s="48"/>
      <c r="L7" s="50">
        <v>2557</v>
      </c>
    </row>
    <row r="8" spans="6:12" ht="21.75">
      <c r="F8" s="183" t="s">
        <v>33</v>
      </c>
      <c r="G8" s="183"/>
      <c r="H8" s="183"/>
      <c r="I8" s="183"/>
      <c r="J8" s="183"/>
      <c r="K8" s="183"/>
      <c r="L8" s="183"/>
    </row>
    <row r="9" spans="1:12" ht="21.75">
      <c r="A9" s="29" t="s">
        <v>19</v>
      </c>
      <c r="J9" s="38"/>
      <c r="K9" s="38"/>
      <c r="L9" s="38"/>
    </row>
    <row r="10" spans="1:12" ht="21.75">
      <c r="A10" s="35" t="s">
        <v>104</v>
      </c>
      <c r="F10" s="87">
        <v>580161</v>
      </c>
      <c r="H10" s="87">
        <v>460199</v>
      </c>
      <c r="J10" s="38">
        <v>468864</v>
      </c>
      <c r="K10" s="38"/>
      <c r="L10" s="38">
        <v>86137</v>
      </c>
    </row>
    <row r="11" spans="6:8" s="47" customFormat="1" ht="7.5" customHeight="1">
      <c r="F11" s="60"/>
      <c r="G11" s="58"/>
      <c r="H11" s="60"/>
    </row>
    <row r="12" spans="1:12" ht="21.75">
      <c r="A12" s="8" t="s">
        <v>23</v>
      </c>
      <c r="H12" s="8"/>
      <c r="J12" s="38"/>
      <c r="K12" s="38"/>
      <c r="L12" s="38"/>
    </row>
    <row r="13" spans="1:12" ht="21.75">
      <c r="A13" s="51" t="s">
        <v>50</v>
      </c>
      <c r="F13" s="87">
        <v>142264</v>
      </c>
      <c r="H13" s="87">
        <v>97644</v>
      </c>
      <c r="J13" s="38">
        <v>24245</v>
      </c>
      <c r="K13" s="38"/>
      <c r="L13" s="38">
        <v>22560</v>
      </c>
    </row>
    <row r="14" spans="1:12" ht="21.75">
      <c r="A14" s="51" t="s">
        <v>135</v>
      </c>
      <c r="F14" s="87">
        <v>2972</v>
      </c>
      <c r="H14" s="87">
        <v>2065</v>
      </c>
      <c r="J14" s="68">
        <v>0</v>
      </c>
      <c r="K14" s="38"/>
      <c r="L14" s="68">
        <v>0</v>
      </c>
    </row>
    <row r="15" spans="1:12" ht="21.75">
      <c r="A15" s="51" t="s">
        <v>136</v>
      </c>
      <c r="F15" s="87">
        <v>482</v>
      </c>
      <c r="H15" s="87">
        <v>472</v>
      </c>
      <c r="I15" s="88"/>
      <c r="J15" s="87">
        <v>0</v>
      </c>
      <c r="K15" s="38"/>
      <c r="L15" s="87">
        <v>0</v>
      </c>
    </row>
    <row r="16" spans="1:12" ht="21.75">
      <c r="A16" s="51" t="s">
        <v>106</v>
      </c>
      <c r="F16" s="87">
        <v>-30</v>
      </c>
      <c r="H16" s="87">
        <v>-401</v>
      </c>
      <c r="I16" s="88"/>
      <c r="J16" s="87">
        <v>-14070</v>
      </c>
      <c r="K16" s="38"/>
      <c r="L16" s="87">
        <v>-10538</v>
      </c>
    </row>
    <row r="17" spans="1:12" ht="21.75">
      <c r="A17" s="51" t="s">
        <v>107</v>
      </c>
      <c r="F17" s="87">
        <v>120818</v>
      </c>
      <c r="H17" s="87">
        <v>58842</v>
      </c>
      <c r="J17" s="38">
        <v>19981</v>
      </c>
      <c r="K17" s="38"/>
      <c r="L17" s="38">
        <v>6920</v>
      </c>
    </row>
    <row r="18" spans="1:12" ht="21.75">
      <c r="A18" s="51" t="s">
        <v>105</v>
      </c>
      <c r="F18" s="87">
        <v>154</v>
      </c>
      <c r="H18" s="87">
        <v>351</v>
      </c>
      <c r="J18" s="87">
        <v>106</v>
      </c>
      <c r="K18" s="38"/>
      <c r="L18" s="87">
        <v>145</v>
      </c>
    </row>
    <row r="19" spans="1:12" ht="21.75">
      <c r="A19" s="51" t="s">
        <v>88</v>
      </c>
      <c r="F19" s="87">
        <v>4259</v>
      </c>
      <c r="H19" s="87">
        <v>97</v>
      </c>
      <c r="J19" s="87">
        <v>618</v>
      </c>
      <c r="K19" s="38"/>
      <c r="L19" s="87">
        <v>97</v>
      </c>
    </row>
    <row r="20" spans="1:12" ht="21.75">
      <c r="A20" s="51" t="s">
        <v>183</v>
      </c>
      <c r="F20" s="87">
        <v>-6714</v>
      </c>
      <c r="H20" s="87">
        <v>-1099</v>
      </c>
      <c r="J20" s="87">
        <v>0</v>
      </c>
      <c r="K20" s="38"/>
      <c r="L20" s="87">
        <v>0</v>
      </c>
    </row>
    <row r="21" spans="1:12" ht="21.75">
      <c r="A21" s="51" t="s">
        <v>144</v>
      </c>
      <c r="F21" s="87">
        <v>0</v>
      </c>
      <c r="H21" s="87">
        <v>0</v>
      </c>
      <c r="I21" s="88"/>
      <c r="J21" s="87">
        <v>-5597</v>
      </c>
      <c r="K21" s="38"/>
      <c r="L21" s="87">
        <v>-1397</v>
      </c>
    </row>
    <row r="22" spans="1:12" ht="24" customHeight="1">
      <c r="A22" s="51" t="s">
        <v>97</v>
      </c>
      <c r="F22" s="87">
        <v>1145</v>
      </c>
      <c r="H22" s="87">
        <v>4063</v>
      </c>
      <c r="J22" s="153">
        <v>1138</v>
      </c>
      <c r="L22" s="153">
        <v>2714</v>
      </c>
    </row>
    <row r="23" spans="6:12" ht="21.75">
      <c r="F23" s="172">
        <f>SUM(F10:F22)</f>
        <v>845511</v>
      </c>
      <c r="H23" s="172">
        <f>SUM(H10:H22)</f>
        <v>622233</v>
      </c>
      <c r="J23" s="89">
        <f>SUM(J10:J22)</f>
        <v>495285</v>
      </c>
      <c r="K23" s="38"/>
      <c r="L23" s="89">
        <f>SUM(L10:L22)</f>
        <v>106638</v>
      </c>
    </row>
    <row r="24" spans="6:12" ht="11.25" customHeight="1">
      <c r="F24" s="89"/>
      <c r="H24" s="89"/>
      <c r="J24" s="89"/>
      <c r="K24" s="38"/>
      <c r="L24" s="89"/>
    </row>
    <row r="25" spans="1:12" ht="21.75">
      <c r="A25" s="54" t="s">
        <v>44</v>
      </c>
      <c r="B25" s="3"/>
      <c r="F25" s="89"/>
      <c r="H25" s="89"/>
      <c r="J25" s="89"/>
      <c r="K25" s="38"/>
      <c r="L25" s="89"/>
    </row>
    <row r="26" spans="1:12" ht="21.75">
      <c r="A26" s="51" t="s">
        <v>121</v>
      </c>
      <c r="B26" s="3"/>
      <c r="F26" s="89">
        <v>-147720</v>
      </c>
      <c r="H26" s="89">
        <v>-54730</v>
      </c>
      <c r="J26" s="89">
        <v>54870</v>
      </c>
      <c r="K26" s="38"/>
      <c r="L26" s="89">
        <v>199623</v>
      </c>
    </row>
    <row r="27" spans="1:12" ht="21.75">
      <c r="A27" s="51" t="s">
        <v>122</v>
      </c>
      <c r="B27" s="3"/>
      <c r="F27" s="89">
        <v>-23617</v>
      </c>
      <c r="H27" s="89">
        <v>-23860</v>
      </c>
      <c r="J27" s="89">
        <v>-30134</v>
      </c>
      <c r="K27" s="38"/>
      <c r="L27" s="89">
        <v>11317</v>
      </c>
    </row>
    <row r="28" spans="1:12" ht="21.75">
      <c r="A28" s="105" t="s">
        <v>25</v>
      </c>
      <c r="B28" s="3"/>
      <c r="F28" s="89">
        <v>-34256</v>
      </c>
      <c r="H28" s="89">
        <v>55995</v>
      </c>
      <c r="J28" s="89">
        <v>-32729</v>
      </c>
      <c r="K28" s="38"/>
      <c r="L28" s="89">
        <v>61313</v>
      </c>
    </row>
    <row r="29" spans="1:12" ht="21.75">
      <c r="A29" s="105" t="s">
        <v>160</v>
      </c>
      <c r="B29" s="3"/>
      <c r="F29" s="89">
        <v>223</v>
      </c>
      <c r="H29" s="89">
        <v>0</v>
      </c>
      <c r="J29" s="89">
        <v>223</v>
      </c>
      <c r="K29" s="38"/>
      <c r="L29" s="89">
        <v>0</v>
      </c>
    </row>
    <row r="30" spans="1:12" ht="21.75">
      <c r="A30" s="105" t="s">
        <v>4</v>
      </c>
      <c r="B30" s="3"/>
      <c r="F30" s="89">
        <v>18893</v>
      </c>
      <c r="H30" s="89">
        <v>31970</v>
      </c>
      <c r="J30" s="89">
        <v>0</v>
      </c>
      <c r="K30" s="38"/>
      <c r="L30" s="89">
        <v>268</v>
      </c>
    </row>
    <row r="31" spans="1:12" ht="21.75">
      <c r="A31" s="51" t="s">
        <v>24</v>
      </c>
      <c r="B31" s="55"/>
      <c r="F31" s="89">
        <v>-5792</v>
      </c>
      <c r="H31" s="89">
        <v>12642</v>
      </c>
      <c r="J31" s="89">
        <v>-2590</v>
      </c>
      <c r="K31" s="38"/>
      <c r="L31" s="89">
        <v>13355</v>
      </c>
    </row>
    <row r="32" spans="1:12" ht="21.75">
      <c r="A32" s="51" t="s">
        <v>112</v>
      </c>
      <c r="B32" s="55"/>
      <c r="F32" s="89">
        <v>-16336</v>
      </c>
      <c r="H32" s="89">
        <v>-76452</v>
      </c>
      <c r="J32" s="89">
        <v>-14056</v>
      </c>
      <c r="K32" s="38"/>
      <c r="L32" s="89">
        <v>-49679</v>
      </c>
    </row>
    <row r="33" spans="1:12" ht="21.75">
      <c r="A33" s="51" t="s">
        <v>113</v>
      </c>
      <c r="B33" s="55"/>
      <c r="F33" s="89">
        <v>5258</v>
      </c>
      <c r="H33" s="89">
        <v>32860</v>
      </c>
      <c r="J33" s="89">
        <v>-20256</v>
      </c>
      <c r="K33" s="38"/>
      <c r="L33" s="89">
        <v>328</v>
      </c>
    </row>
    <row r="34" spans="1:12" ht="21.75">
      <c r="A34" s="51" t="s">
        <v>146</v>
      </c>
      <c r="B34" s="55"/>
      <c r="F34" s="89">
        <v>-12398</v>
      </c>
      <c r="H34" s="89">
        <v>-20903</v>
      </c>
      <c r="J34" s="89">
        <v>-9</v>
      </c>
      <c r="K34" s="38"/>
      <c r="L34" s="89">
        <v>-76</v>
      </c>
    </row>
    <row r="35" spans="1:12" ht="21.75">
      <c r="A35" s="51" t="s">
        <v>145</v>
      </c>
      <c r="B35" s="55"/>
      <c r="F35" s="89">
        <v>10629</v>
      </c>
      <c r="H35" s="89">
        <v>0</v>
      </c>
      <c r="J35" s="89">
        <v>0</v>
      </c>
      <c r="K35" s="38"/>
      <c r="L35" s="89">
        <v>0</v>
      </c>
    </row>
    <row r="36" spans="1:12" ht="21.75">
      <c r="A36" s="51" t="s">
        <v>62</v>
      </c>
      <c r="B36" s="55"/>
      <c r="F36" s="89">
        <v>0</v>
      </c>
      <c r="H36" s="38">
        <v>19420</v>
      </c>
      <c r="J36" s="68">
        <v>0</v>
      </c>
      <c r="K36" s="38"/>
      <c r="L36" s="38">
        <v>-6068</v>
      </c>
    </row>
    <row r="37" spans="1:12" ht="21.75">
      <c r="A37" s="51" t="s">
        <v>165</v>
      </c>
      <c r="B37" s="55"/>
      <c r="F37" s="172">
        <f>SUM(F26:F36)+F23</f>
        <v>640395</v>
      </c>
      <c r="H37" s="172">
        <f>SUM(H26:H36)+H23</f>
        <v>599175</v>
      </c>
      <c r="J37" s="172">
        <f>SUM(J26:J36)+J23</f>
        <v>450604</v>
      </c>
      <c r="K37" s="38"/>
      <c r="L37" s="172">
        <f>SUM(L26:L36)+L23</f>
        <v>337019</v>
      </c>
    </row>
    <row r="38" spans="1:12" ht="21.75">
      <c r="A38" s="51" t="s">
        <v>131</v>
      </c>
      <c r="B38" s="55"/>
      <c r="F38" s="89">
        <v>-1526</v>
      </c>
      <c r="H38" s="89">
        <v>-13684</v>
      </c>
      <c r="J38" s="89">
        <v>-54</v>
      </c>
      <c r="K38" s="38"/>
      <c r="L38" s="89">
        <v>-13475</v>
      </c>
    </row>
    <row r="39" spans="1:12" ht="21.75">
      <c r="A39" s="57" t="s">
        <v>166</v>
      </c>
      <c r="B39" s="3"/>
      <c r="C39" s="3"/>
      <c r="D39" s="3"/>
      <c r="E39" s="3"/>
      <c r="F39" s="90">
        <f>SUM(F37:F38)</f>
        <v>638869</v>
      </c>
      <c r="G39" s="3"/>
      <c r="H39" s="90">
        <f>SUM(H37:H38)</f>
        <v>585491</v>
      </c>
      <c r="I39" s="3"/>
      <c r="J39" s="90">
        <f>SUM(J37:J38)</f>
        <v>450550</v>
      </c>
      <c r="K39" s="3"/>
      <c r="L39" s="90">
        <f>SUM(L37:L38)</f>
        <v>323544</v>
      </c>
    </row>
    <row r="40" spans="1:12" ht="9.75" customHeight="1">
      <c r="A40" s="57"/>
      <c r="B40" s="3"/>
      <c r="C40" s="3"/>
      <c r="D40" s="3"/>
      <c r="E40" s="3"/>
      <c r="F40" s="179"/>
      <c r="G40" s="3"/>
      <c r="H40" s="179"/>
      <c r="I40" s="3"/>
      <c r="J40" s="179"/>
      <c r="K40" s="3"/>
      <c r="L40" s="179"/>
    </row>
    <row r="41" spans="1:14" s="8" customFormat="1" ht="21.75">
      <c r="A41" s="62" t="s">
        <v>20</v>
      </c>
      <c r="F41" s="91"/>
      <c r="H41" s="91"/>
      <c r="J41" s="91"/>
      <c r="K41" s="63"/>
      <c r="L41" s="63"/>
      <c r="N41" s="63"/>
    </row>
    <row r="42" spans="1:14" s="8" customFormat="1" ht="21.75">
      <c r="A42" s="55" t="s">
        <v>109</v>
      </c>
      <c r="F42" s="87">
        <v>0</v>
      </c>
      <c r="G42" s="36"/>
      <c r="H42" s="87">
        <v>19</v>
      </c>
      <c r="I42" s="36"/>
      <c r="J42" s="87">
        <v>7</v>
      </c>
      <c r="K42" s="38"/>
      <c r="L42" s="87">
        <v>1038</v>
      </c>
      <c r="N42" s="63"/>
    </row>
    <row r="43" spans="1:14" s="8" customFormat="1" ht="21.75">
      <c r="A43" s="55" t="s">
        <v>173</v>
      </c>
      <c r="F43" s="87">
        <v>-201714</v>
      </c>
      <c r="H43" s="87">
        <v>394633</v>
      </c>
      <c r="J43" s="89">
        <v>-82</v>
      </c>
      <c r="K43" s="89"/>
      <c r="L43" s="89">
        <v>-221485</v>
      </c>
      <c r="N43" s="63"/>
    </row>
    <row r="44" spans="1:12" s="2" customFormat="1" ht="23.25">
      <c r="A44" s="7" t="s">
        <v>54</v>
      </c>
      <c r="B44" s="7"/>
      <c r="C44" s="7"/>
      <c r="D44" s="7"/>
      <c r="E44" s="7"/>
      <c r="F44" s="26"/>
      <c r="G44" s="7"/>
      <c r="H44" s="7"/>
      <c r="I44" s="7"/>
      <c r="J44" s="7"/>
      <c r="K44" s="7"/>
      <c r="L44" s="19"/>
    </row>
    <row r="45" spans="1:12" s="2" customFormat="1" ht="23.25">
      <c r="A45" s="7" t="s">
        <v>178</v>
      </c>
      <c r="B45" s="7"/>
      <c r="C45" s="7"/>
      <c r="D45" s="7"/>
      <c r="E45" s="7"/>
      <c r="F45" s="26"/>
      <c r="G45" s="7"/>
      <c r="H45" s="7"/>
      <c r="I45" s="7"/>
      <c r="J45" s="7"/>
      <c r="K45" s="7"/>
      <c r="L45" s="19"/>
    </row>
    <row r="46" spans="1:12" s="2" customFormat="1" ht="9" customHeight="1">
      <c r="A46" s="7"/>
      <c r="B46" s="7"/>
      <c r="C46" s="7"/>
      <c r="D46" s="7"/>
      <c r="E46" s="7"/>
      <c r="F46" s="26"/>
      <c r="G46" s="7"/>
      <c r="H46" s="7"/>
      <c r="I46" s="7"/>
      <c r="J46" s="7"/>
      <c r="K46" s="7"/>
      <c r="L46" s="7"/>
    </row>
    <row r="47" spans="6:12" ht="21.75">
      <c r="F47" s="182" t="s">
        <v>27</v>
      </c>
      <c r="G47" s="182"/>
      <c r="H47" s="182"/>
      <c r="I47" s="47"/>
      <c r="J47" s="20" t="s">
        <v>34</v>
      </c>
      <c r="K47" s="49"/>
      <c r="L47" s="49"/>
    </row>
    <row r="48" spans="6:12" ht="21.75">
      <c r="F48" s="32"/>
      <c r="G48" s="180" t="s">
        <v>175</v>
      </c>
      <c r="H48" s="32"/>
      <c r="I48" s="47"/>
      <c r="J48" s="20"/>
      <c r="K48" s="180" t="s">
        <v>175</v>
      </c>
      <c r="L48" s="49"/>
    </row>
    <row r="49" spans="6:12" ht="21.75">
      <c r="F49" s="32"/>
      <c r="G49" s="180" t="s">
        <v>176</v>
      </c>
      <c r="H49" s="32"/>
      <c r="I49" s="47"/>
      <c r="J49" s="20"/>
      <c r="K49" s="180" t="s">
        <v>176</v>
      </c>
      <c r="L49" s="49"/>
    </row>
    <row r="50" spans="5:12" ht="20.25" customHeight="1">
      <c r="E50" s="22" t="s">
        <v>53</v>
      </c>
      <c r="F50" s="103">
        <v>2558</v>
      </c>
      <c r="G50" s="48"/>
      <c r="H50" s="50">
        <v>2557</v>
      </c>
      <c r="J50" s="50">
        <v>2558</v>
      </c>
      <c r="K50" s="48"/>
      <c r="L50" s="50">
        <v>2557</v>
      </c>
    </row>
    <row r="51" spans="6:12" ht="20.25" customHeight="1">
      <c r="F51" s="183" t="s">
        <v>33</v>
      </c>
      <c r="G51" s="183"/>
      <c r="H51" s="183"/>
      <c r="I51" s="183"/>
      <c r="J51" s="183"/>
      <c r="K51" s="183"/>
      <c r="L51" s="183"/>
    </row>
    <row r="52" spans="1:14" s="8" customFormat="1" ht="21.75">
      <c r="A52" s="55" t="s">
        <v>137</v>
      </c>
      <c r="F52" s="91">
        <v>0</v>
      </c>
      <c r="H52" s="91">
        <v>0</v>
      </c>
      <c r="J52" s="89">
        <v>0</v>
      </c>
      <c r="K52" s="89"/>
      <c r="L52" s="89">
        <v>50000</v>
      </c>
      <c r="N52" s="63"/>
    </row>
    <row r="53" spans="1:14" s="8" customFormat="1" ht="21.75">
      <c r="A53" s="55" t="s">
        <v>157</v>
      </c>
      <c r="F53" s="91">
        <v>0</v>
      </c>
      <c r="H53" s="91">
        <v>0</v>
      </c>
      <c r="J53" s="89">
        <v>-755</v>
      </c>
      <c r="K53" s="89"/>
      <c r="L53" s="89">
        <v>-11000</v>
      </c>
      <c r="N53" s="63"/>
    </row>
    <row r="54" spans="1:14" ht="21.75">
      <c r="A54" s="105" t="s">
        <v>89</v>
      </c>
      <c r="F54" s="87">
        <v>0</v>
      </c>
      <c r="H54" s="87">
        <v>0</v>
      </c>
      <c r="J54" s="89">
        <v>-1251641</v>
      </c>
      <c r="K54" s="38"/>
      <c r="L54" s="89">
        <v>-499499</v>
      </c>
      <c r="N54" s="38"/>
    </row>
    <row r="55" spans="1:14" ht="21.75">
      <c r="A55" s="105" t="s">
        <v>125</v>
      </c>
      <c r="F55" s="87">
        <v>0</v>
      </c>
      <c r="H55" s="87">
        <v>0</v>
      </c>
      <c r="J55" s="89">
        <f>-88837+6000</f>
        <v>-82837</v>
      </c>
      <c r="L55" s="89">
        <v>-81015</v>
      </c>
      <c r="N55" s="52"/>
    </row>
    <row r="56" spans="1:14" ht="21.75">
      <c r="A56" s="105" t="s">
        <v>161</v>
      </c>
      <c r="F56" s="87">
        <v>0</v>
      </c>
      <c r="H56" s="87">
        <v>0</v>
      </c>
      <c r="J56" s="89">
        <f>13375-6000</f>
        <v>7375</v>
      </c>
      <c r="L56" s="89">
        <v>0</v>
      </c>
      <c r="N56" s="52"/>
    </row>
    <row r="57" spans="1:14" ht="21.75">
      <c r="A57" s="51" t="s">
        <v>110</v>
      </c>
      <c r="F57" s="87">
        <v>-351849</v>
      </c>
      <c r="H57" s="87">
        <v>-154968</v>
      </c>
      <c r="J57" s="89">
        <v>-1565</v>
      </c>
      <c r="L57" s="89">
        <v>-67388</v>
      </c>
      <c r="N57" s="52"/>
    </row>
    <row r="58" spans="1:14" ht="21.75">
      <c r="A58" s="105" t="s">
        <v>167</v>
      </c>
      <c r="F58" s="87">
        <v>7375</v>
      </c>
      <c r="H58" s="87">
        <v>0</v>
      </c>
      <c r="J58" s="89">
        <v>0</v>
      </c>
      <c r="L58" s="89">
        <v>0</v>
      </c>
      <c r="N58" s="52"/>
    </row>
    <row r="59" spans="1:12" ht="24" customHeight="1">
      <c r="A59" s="105" t="s">
        <v>168</v>
      </c>
      <c r="F59" s="87">
        <v>-13198</v>
      </c>
      <c r="H59" s="87">
        <v>0</v>
      </c>
      <c r="J59" s="89">
        <v>0</v>
      </c>
      <c r="L59" s="89">
        <v>0</v>
      </c>
    </row>
    <row r="60" spans="1:14" ht="21.75">
      <c r="A60" s="51" t="s">
        <v>138</v>
      </c>
      <c r="F60" s="87">
        <v>-302</v>
      </c>
      <c r="H60" s="87">
        <v>-1017</v>
      </c>
      <c r="J60" s="89">
        <v>-302</v>
      </c>
      <c r="L60" s="89">
        <v>0</v>
      </c>
      <c r="N60" s="52"/>
    </row>
    <row r="61" spans="1:14" ht="21.75">
      <c r="A61" s="105" t="s">
        <v>56</v>
      </c>
      <c r="F61" s="87">
        <v>0</v>
      </c>
      <c r="H61" s="87">
        <v>1333</v>
      </c>
      <c r="J61" s="87">
        <v>0</v>
      </c>
      <c r="K61" s="38"/>
      <c r="L61" s="87">
        <v>1333</v>
      </c>
      <c r="N61" s="38"/>
    </row>
    <row r="62" spans="1:14" ht="21.75">
      <c r="A62" s="105" t="s">
        <v>151</v>
      </c>
      <c r="F62" s="87">
        <v>-15616</v>
      </c>
      <c r="H62" s="39">
        <v>0</v>
      </c>
      <c r="J62" s="87">
        <v>-15616</v>
      </c>
      <c r="K62" s="38"/>
      <c r="L62" s="87">
        <v>0</v>
      </c>
      <c r="N62" s="38"/>
    </row>
    <row r="63" spans="1:14" ht="21.75">
      <c r="A63" s="105" t="s">
        <v>60</v>
      </c>
      <c r="F63" s="89">
        <v>-492044</v>
      </c>
      <c r="H63" s="89">
        <v>-149514</v>
      </c>
      <c r="J63" s="87">
        <v>-9742</v>
      </c>
      <c r="K63" s="38"/>
      <c r="L63" s="89">
        <v>-8780</v>
      </c>
      <c r="N63" s="38"/>
    </row>
    <row r="64" spans="1:12" ht="21.75">
      <c r="A64" s="3" t="s">
        <v>51</v>
      </c>
      <c r="F64" s="10">
        <f>SUM(F52:F63)+F42+F43</f>
        <v>-1067348</v>
      </c>
      <c r="G64" s="11"/>
      <c r="H64" s="10">
        <f>SUM(H52:H63)+H42+H43</f>
        <v>90486</v>
      </c>
      <c r="I64" s="11"/>
      <c r="J64" s="10">
        <f>SUM(J52:J63)+J42+J43</f>
        <v>-1355158</v>
      </c>
      <c r="K64" s="11"/>
      <c r="L64" s="10">
        <f>SUM(L52:L63)+L42+L43</f>
        <v>-836796</v>
      </c>
    </row>
    <row r="65" spans="1:14" ht="4.5" customHeight="1">
      <c r="A65" s="3"/>
      <c r="H65" s="8"/>
      <c r="J65" s="45"/>
      <c r="K65" s="9"/>
      <c r="L65" s="45"/>
      <c r="N65" s="45"/>
    </row>
    <row r="66" spans="1:11" ht="21.75">
      <c r="A66" s="29" t="s">
        <v>21</v>
      </c>
      <c r="H66" s="8"/>
      <c r="K66" s="38"/>
    </row>
    <row r="67" spans="1:12" ht="21.75">
      <c r="A67" s="51" t="s">
        <v>108</v>
      </c>
      <c r="B67" s="55"/>
      <c r="F67" s="87">
        <v>-121748</v>
      </c>
      <c r="H67" s="38">
        <v>-56806</v>
      </c>
      <c r="J67" s="38">
        <v>-20567</v>
      </c>
      <c r="K67" s="38"/>
      <c r="L67" s="38">
        <v>-7309</v>
      </c>
    </row>
    <row r="68" spans="1:12" ht="21.75">
      <c r="A68" s="105" t="s">
        <v>162</v>
      </c>
      <c r="B68" s="148"/>
      <c r="F68" s="68">
        <v>0</v>
      </c>
      <c r="H68" s="68">
        <v>0</v>
      </c>
      <c r="J68" s="38">
        <v>314000</v>
      </c>
      <c r="K68" s="38"/>
      <c r="L68" s="87">
        <v>0</v>
      </c>
    </row>
    <row r="69" spans="1:12" ht="21.75">
      <c r="A69" s="51" t="s">
        <v>129</v>
      </c>
      <c r="B69" s="148"/>
      <c r="F69" s="38">
        <v>1064750</v>
      </c>
      <c r="G69" s="68"/>
      <c r="H69" s="38">
        <v>413170</v>
      </c>
      <c r="I69" s="68"/>
      <c r="J69" s="38">
        <v>1064750</v>
      </c>
      <c r="K69" s="68"/>
      <c r="L69" s="38">
        <v>413170</v>
      </c>
    </row>
    <row r="70" spans="1:12" ht="21.75">
      <c r="A70" s="51" t="s">
        <v>111</v>
      </c>
      <c r="F70" s="38">
        <v>-771668</v>
      </c>
      <c r="H70" s="38">
        <v>-538188</v>
      </c>
      <c r="J70" s="38">
        <v>-771668</v>
      </c>
      <c r="K70" s="38"/>
      <c r="L70" s="38">
        <v>-538188</v>
      </c>
    </row>
    <row r="71" spans="1:12" ht="21.75">
      <c r="A71" s="51" t="s">
        <v>130</v>
      </c>
      <c r="F71" s="38">
        <v>727198</v>
      </c>
      <c r="H71" s="38">
        <v>124682</v>
      </c>
      <c r="J71" s="87">
        <v>0</v>
      </c>
      <c r="K71" s="38"/>
      <c r="L71" s="87">
        <v>0</v>
      </c>
    </row>
    <row r="72" spans="1:12" ht="21.75">
      <c r="A72" s="51" t="s">
        <v>90</v>
      </c>
      <c r="F72" s="38">
        <v>-76789</v>
      </c>
      <c r="H72" s="38">
        <v>-30561</v>
      </c>
      <c r="J72" s="89">
        <v>-15683</v>
      </c>
      <c r="K72" s="38"/>
      <c r="L72" s="89">
        <v>-16260</v>
      </c>
    </row>
    <row r="73" spans="1:12" ht="21.75">
      <c r="A73" s="51" t="s">
        <v>139</v>
      </c>
      <c r="F73" s="38">
        <v>-1512</v>
      </c>
      <c r="H73" s="38">
        <v>-870</v>
      </c>
      <c r="J73" s="89">
        <v>-838</v>
      </c>
      <c r="K73" s="38"/>
      <c r="L73" s="89">
        <v>-721</v>
      </c>
    </row>
    <row r="74" spans="1:12" ht="21.75">
      <c r="A74" s="51" t="s">
        <v>140</v>
      </c>
      <c r="F74" s="68">
        <v>0</v>
      </c>
      <c r="H74" s="38">
        <v>1</v>
      </c>
      <c r="J74" s="68">
        <v>0</v>
      </c>
      <c r="K74" s="38"/>
      <c r="L74" s="68">
        <v>0</v>
      </c>
    </row>
    <row r="75" spans="1:12" ht="21.75">
      <c r="A75" s="3" t="s">
        <v>30</v>
      </c>
      <c r="F75" s="10">
        <f>SUM(F67:F74)</f>
        <v>820231</v>
      </c>
      <c r="H75" s="10">
        <f>SUM(H67:H74)</f>
        <v>-88572</v>
      </c>
      <c r="J75" s="10">
        <f>SUM(J67:J74)</f>
        <v>569994</v>
      </c>
      <c r="K75" s="9"/>
      <c r="L75" s="10">
        <f>SUM(L67:L74)</f>
        <v>-149308</v>
      </c>
    </row>
    <row r="76" spans="1:12" ht="10.5" customHeight="1">
      <c r="A76" s="3"/>
      <c r="F76" s="11"/>
      <c r="H76" s="11"/>
      <c r="J76" s="11"/>
      <c r="K76" s="9"/>
      <c r="L76" s="11"/>
    </row>
    <row r="77" spans="1:12" ht="21.75">
      <c r="A77" s="3" t="s">
        <v>52</v>
      </c>
      <c r="F77" s="11">
        <f>+F64+F75+F39</f>
        <v>391752</v>
      </c>
      <c r="H77" s="11">
        <f>+H64+H75+H39</f>
        <v>587405</v>
      </c>
      <c r="J77" s="11">
        <f>SUM(J39,J64,J75)</f>
        <v>-334614</v>
      </c>
      <c r="K77" s="9"/>
      <c r="L77" s="11">
        <f>SUM(L39,L64,L75)</f>
        <v>-662560</v>
      </c>
    </row>
    <row r="78" spans="1:12" ht="21.75">
      <c r="A78" s="35" t="s">
        <v>141</v>
      </c>
      <c r="F78" s="92">
        <v>1267882</v>
      </c>
      <c r="G78" s="56"/>
      <c r="H78" s="92">
        <v>1572110</v>
      </c>
      <c r="J78" s="38">
        <v>369208</v>
      </c>
      <c r="K78" s="38"/>
      <c r="L78" s="38">
        <v>784713</v>
      </c>
    </row>
    <row r="79" spans="1:12" ht="22.5" thickBot="1">
      <c r="A79" s="3" t="s">
        <v>142</v>
      </c>
      <c r="F79" s="93">
        <f>SUM(F77:F78)</f>
        <v>1659634</v>
      </c>
      <c r="G79" s="56"/>
      <c r="H79" s="93">
        <f>SUM(H77:H78)</f>
        <v>2159515</v>
      </c>
      <c r="J79" s="93">
        <f>SUM(J77:J78)</f>
        <v>34594</v>
      </c>
      <c r="K79" s="9"/>
      <c r="L79" s="93">
        <f>SUM(L77:L78)</f>
        <v>122153</v>
      </c>
    </row>
    <row r="80" spans="1:12" ht="3.75" customHeight="1" thickTop="1">
      <c r="A80" s="3"/>
      <c r="F80" s="11"/>
      <c r="G80" s="56"/>
      <c r="H80" s="11"/>
      <c r="J80" s="11"/>
      <c r="K80" s="9"/>
      <c r="L80" s="11"/>
    </row>
    <row r="81" spans="1:12" ht="24" customHeight="1">
      <c r="A81" s="3" t="s">
        <v>143</v>
      </c>
      <c r="B81" s="61"/>
      <c r="F81" s="63"/>
      <c r="H81" s="63"/>
      <c r="J81" s="38"/>
      <c r="L81" s="38"/>
    </row>
    <row r="82" spans="1:17" ht="24" customHeight="1">
      <c r="A82" s="35" t="s">
        <v>182</v>
      </c>
      <c r="C82" s="154"/>
      <c r="F82" s="87">
        <v>19202</v>
      </c>
      <c r="G82" s="38"/>
      <c r="H82" s="87">
        <v>12547</v>
      </c>
      <c r="I82" s="38"/>
      <c r="J82" s="87">
        <v>11124</v>
      </c>
      <c r="K82" s="38"/>
      <c r="L82" s="87">
        <v>11160</v>
      </c>
      <c r="M82" s="154"/>
      <c r="N82" s="154"/>
      <c r="O82" s="154"/>
      <c r="P82" s="154"/>
      <c r="Q82" s="154"/>
    </row>
    <row r="83" spans="1:17" ht="24" customHeight="1">
      <c r="A83" s="35" t="s">
        <v>179</v>
      </c>
      <c r="B83" s="155"/>
      <c r="C83" s="154"/>
      <c r="D83" s="154"/>
      <c r="F83" s="87">
        <v>3450</v>
      </c>
      <c r="G83" s="38"/>
      <c r="H83" s="87">
        <v>0</v>
      </c>
      <c r="I83" s="38"/>
      <c r="J83" s="87">
        <v>0</v>
      </c>
      <c r="K83" s="38"/>
      <c r="L83" s="87">
        <v>0</v>
      </c>
      <c r="M83" s="156"/>
      <c r="N83" s="156"/>
      <c r="O83" s="156"/>
      <c r="P83" s="156"/>
      <c r="Q83" s="156"/>
    </row>
    <row r="84" spans="1:17" ht="24" customHeight="1">
      <c r="A84" s="35" t="s">
        <v>180</v>
      </c>
      <c r="B84" s="155"/>
      <c r="C84" s="154"/>
      <c r="D84" s="154"/>
      <c r="F84" s="87"/>
      <c r="G84" s="38"/>
      <c r="H84" s="87"/>
      <c r="I84" s="38"/>
      <c r="J84" s="87"/>
      <c r="K84" s="38"/>
      <c r="L84" s="87"/>
      <c r="M84" s="156"/>
      <c r="N84" s="156"/>
      <c r="O84" s="156"/>
      <c r="P84" s="156"/>
      <c r="Q84" s="156"/>
    </row>
    <row r="85" spans="2:12" ht="24" customHeight="1">
      <c r="B85" s="36" t="s">
        <v>181</v>
      </c>
      <c r="F85" s="87">
        <v>175000</v>
      </c>
      <c r="G85" s="38"/>
      <c r="H85" s="87">
        <v>0</v>
      </c>
      <c r="I85" s="38"/>
      <c r="J85" s="87">
        <v>0</v>
      </c>
      <c r="K85" s="38"/>
      <c r="L85" s="87">
        <v>0</v>
      </c>
    </row>
  </sheetData>
  <sheetProtection password="F7ED" sheet="1"/>
  <mergeCells count="4">
    <mergeCell ref="F4:H4"/>
    <mergeCell ref="F8:L8"/>
    <mergeCell ref="F47:H47"/>
    <mergeCell ref="F51:L51"/>
  </mergeCells>
  <printOptions/>
  <pageMargins left="0.984251968503937" right="0.31496062992126" top="0.47244094488189" bottom="0.393700787401575" header="0.511811023622047" footer="0.393700787401575"/>
  <pageSetup firstPageNumber="9" useFirstPageNumber="1" horizontalDpi="600" verticalDpi="600" orientation="portrait" paperSize="9" scale="82" r:id="rId1"/>
  <headerFooter alignWithMargins="0">
    <oddFooter>&amp;L&amp;14         &amp;15หมายเหตุประกอบงบการเงินเป็นส่วนหนึ่งของงบการเงินนี้&amp;14
&amp;R&amp;P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Arisara U.</cp:lastModifiedBy>
  <cp:lastPrinted>2015-05-14T08:37:08Z</cp:lastPrinted>
  <dcterms:created xsi:type="dcterms:W3CDTF">2001-01-22T03:58:50Z</dcterms:created>
  <dcterms:modified xsi:type="dcterms:W3CDTF">2015-05-15T11:07:10Z</dcterms:modified>
  <cp:category/>
  <cp:version/>
  <cp:contentType/>
  <cp:contentStatus/>
</cp:coreProperties>
</file>