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5775" tabRatio="732" activeTab="4"/>
  </bookViews>
  <sheets>
    <sheet name="2-4" sheetId="1" r:id="rId1"/>
    <sheet name="5-6 (3m)" sheetId="2" r:id="rId2"/>
    <sheet name="7" sheetId="3" r:id="rId3"/>
    <sheet name="8" sheetId="4" r:id="rId4"/>
    <sheet name="9-11" sheetId="5" r:id="rId5"/>
  </sheets>
  <definedNames/>
  <calcPr fullCalcOnLoad="1"/>
</workbook>
</file>

<file path=xl/sharedStrings.xml><?xml version="1.0" encoding="utf-8"?>
<sst xmlns="http://schemas.openxmlformats.org/spreadsheetml/2006/main" count="502" uniqueCount="270">
  <si>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</si>
  <si>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</si>
  <si>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</si>
  <si>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</si>
  <si>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</si>
  <si>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</si>
  <si>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</si>
  <si>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</si>
  <si>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</si>
  <si>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</si>
  <si>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</si>
  <si>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</si>
  <si>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</si>
  <si>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</si>
  <si>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</si>
  <si>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</si>
  <si>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</si>
  <si>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</si>
  <si>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</si>
  <si>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</si>
  <si>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</si>
  <si>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</si>
  <si>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</si>
  <si>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</si>
  <si>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</si>
  <si>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</si>
  <si>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</si>
  <si>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</si>
  <si>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</si>
  <si>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</si>
  <si>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</si>
  <si>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</si>
  <si>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</si>
  <si>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</si>
  <si>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</si>
  <si>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</si>
  <si>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</si>
  <si>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</si>
  <si>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</si>
  <si>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</si>
  <si>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</si>
  <si>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</si>
  <si>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</si>
  <si>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</si>
  <si>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</si>
  <si>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</si>
  <si>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</si>
  <si>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</si>
  <si>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</si>
  <si>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</si>
  <si>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</si>
  <si>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</si>
  <si>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</si>
  <si>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</si>
  <si>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</si>
  <si>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</si>
  <si>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</si>
  <si>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</si>
  <si>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</si>
  <si>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</si>
  <si>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</si>
  <si>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</si>
  <si>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</si>
  <si>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</si>
  <si>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</si>
  <si>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</si>
  <si>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</si>
  <si>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</si>
  <si>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</si>
  <si>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</si>
  <si>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</si>
  <si>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</si>
  <si>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</si>
  <si>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</si>
  <si>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</si>
  <si>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</si>
  <si>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</si>
  <si>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</si>
  <si>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</si>
  <si>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</si>
  <si>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</si>
  <si>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</si>
  <si>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</si>
  <si>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</si>
  <si>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</si>
  <si>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</si>
  <si>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</si>
  <si>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</si>
  <si>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</si>
  <si>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</si>
  <si>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</si>
  <si>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</si>
  <si>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</si>
  <si>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</si>
  <si>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ค่าตัดจำหน่ายรายได้ค่าเช่าที่ดินรับล่วงหน้า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</si>
  <si>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</si>
  <si>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</si>
  <si>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</si>
  <si>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</si>
  <si>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</si>
  <si>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</si>
  <si>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</si>
  <si>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</si>
  <si>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</si>
  <si>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</si>
  <si>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</si>
  <si>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</si>
  <si>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</si>
  <si>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</si>
  <si>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</si>
  <si>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</si>
  <si>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</si>
  <si>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</si>
  <si>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</si>
  <si>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</si>
  <si>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</si>
  <si>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</si>
  <si>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</si>
  <si>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</si>
  <si>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</si>
  <si>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ข้อมูลทางการเงินเฉพาะกิจการ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</si>
  <si>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</si>
  <si>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</si>
  <si>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</si>
  <si>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</si>
  <si>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</si>
  <si>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</si>
  <si>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</si>
  <si>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</si>
  <si>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</si>
  <si>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</si>
  <si>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</si>
  <si>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</si>
  <si>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</si>
  <si>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</si>
  <si>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</si>
  <si>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</si>
  <si>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</si>
  <si>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</si>
  <si>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</si>
  <si>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</si>
  <si>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</si>
  <si>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ต้นทุนจากการขายและการให้บริการ</t>
  </si>
  <si>
    <t>ในบริษัทย่อย</t>
  </si>
  <si>
    <t>สัดส่วนการถือหุ้น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</si>
  <si>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</si>
  <si>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</si>
  <si>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</si>
  <si>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แปลงค่าข้อมูล</t>
  </si>
  <si>
    <t>ทางการเงิน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</si>
  <si>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</si>
  <si>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</si>
  <si>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</si>
  <si>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</si>
  <si>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</si>
  <si>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</si>
  <si>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</si>
  <si>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</si>
  <si>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กำไร (ขาดทุน) เบ็ดเสร็จรวมสำหรับงวด</t>
  </si>
  <si>
    <t>เงินลงทุนในบริษัทร่วม</t>
  </si>
  <si>
    <t>เงินสดสุทธิได้มาจาก (ใช้ไปใน) กิจกรรมจัดหาเงิน</t>
  </si>
  <si>
    <t>รายการที่จะไม่จัดประเภทรายการใหม่ไปยัง</t>
  </si>
  <si>
    <t>การวัดมูลค่าใหม่</t>
  </si>
  <si>
    <t>ของภาระผูกพัน</t>
  </si>
  <si>
    <t>ผลประโยชน์</t>
  </si>
  <si>
    <t>พนักงาน</t>
  </si>
  <si>
    <t>รวมรายการที่จะไม่จัดประเภทรายการใหม่ไปยัง</t>
  </si>
  <si>
    <t>รวมรายการที่จะจัดประเภทรายการใหม่ไปยัง</t>
  </si>
  <si>
    <t>เงินสดจ่ายค่าดอกเบี้ยที่รวมอยู่ในที่ดิน อาคารและอุปกรณ์</t>
  </si>
  <si>
    <t>ผลกระทบของการเปลี่ยนแปลงอัตราแลกเปลี่ยน</t>
  </si>
  <si>
    <t>พ.ศ. 2563</t>
  </si>
  <si>
    <t>เงินให้กู้ยืมระยะสั้นแก่กิจการอื่น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</si>
  <si>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</si>
  <si>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</si>
  <si>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สินทรัพย์สิทธิการใช้ สุทธิ</t>
  </si>
  <si>
    <t>หนี้สินอนุพันธ์ทางการเงิน</t>
  </si>
  <si>
    <t>หนี้สินตามสัญญาเช่า</t>
  </si>
  <si>
    <t>หนี้สินตามสัญญาเช่า สุทธิ</t>
  </si>
  <si>
    <t>หนี้สินภาษีเงินได้รอการตัดบัญชี</t>
  </si>
  <si>
    <t>ยอดคงเหลือต้นงวด ณ วันที่ 1 มกราคม พ.ศ. 2563</t>
  </si>
  <si>
    <t>การออกหุ้นของบริษัทย่อยให้ส่วนได้เสียที่ไม่มีอำนาจควบคุม</t>
  </si>
  <si>
    <t>การซื้อเงินลงทุนในบริษัทย่อยทางอ้อม</t>
  </si>
  <si>
    <t>ส่วนต่ำจาก</t>
  </si>
  <si>
    <t>จากเปลี่ยนแปลง</t>
  </si>
  <si>
    <t>การเปลี่ยนแปลง</t>
  </si>
  <si>
    <t>มูลค่ายุติธรรม</t>
  </si>
  <si>
    <t>ของเงินลงทุน</t>
  </si>
  <si>
    <t>ในตราสารทุน</t>
  </si>
  <si>
    <t>ของเงินสดและรายการเทียบเท่าเงินสด</t>
  </si>
  <si>
    <t xml:space="preserve">   จากกิจการที่เกี่ยวข้องกัน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</si>
  <si>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</si>
  <si>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</si>
  <si>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</si>
  <si>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เงินสดจ่ายชำระเงินต้นของหนี้สินสัญญาเช่า</t>
  </si>
  <si>
    <t>(รวมเงินประกันผลงานการก่อสร้าง)</t>
  </si>
  <si>
    <t xml:space="preserve">   ด้วยมูลค่ายุติธรรมผ่านกำไรขาดทุนเบ็ดเสร็จอื่น</t>
  </si>
  <si>
    <t xml:space="preserve">   ไปยังกำไรหรือขาดทุนในภายหลัง</t>
  </si>
  <si>
    <t>ภาษีเงินได้ของรายการที่จะไม่จัดประเภทรายการใหม่</t>
  </si>
  <si>
    <t>ผลต่างของอัตราแลกเปลี่ยนจากการแปลงค่า</t>
  </si>
  <si>
    <t xml:space="preserve">   ข้อมูลทางการเงิน</t>
  </si>
  <si>
    <t>ภาษีเงินได้ของรายการที่จะจัดประเภทรายการใหม่</t>
  </si>
  <si>
    <t>กำไร (ขาดทุน) เบ็ดเสร็จอื่นสำหรับงวดสุทธิจากภาษี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</si>
  <si>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</si>
  <si>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</si>
  <si>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ข้อมูลเพิ่มเติมเกี่ยวกับกระแสเงินสด</t>
  </si>
  <si>
    <t>กำไรจากการวัดมูลค่าเครื่องมือทางการเงิน</t>
  </si>
  <si>
    <t>- ผลขาดทุนจากการด้อยค่าของสินทรัพย์</t>
  </si>
  <si>
    <t>และกิจการที่เกี่ยวข้องกัน สุทธิ</t>
  </si>
  <si>
    <t>เงินสดรับจากการจำหน่ายเครื่องจักรและอุปกรณ์</t>
  </si>
  <si>
    <t>เงินสดจ่ายเงินให้กู้ยืมระยะยาวแก่กิจการที่เกี่ยวข้องกัน</t>
  </si>
  <si>
    <t>ลูกหนี้อื่น สุทธิ</t>
  </si>
  <si>
    <t>เงินกู้ยืมระยะสั้นจากสถาบันการเงิน สุทธิ</t>
  </si>
  <si>
    <t>31 มีนาคม</t>
  </si>
  <si>
    <t>ยอดคงเหลือปลายงวด ณ วันที่ 31 มีนาคม พ.ศ. 2563</t>
  </si>
  <si>
    <t>ณ วันที่ 31 มีนาคม พ.ศ. 2564</t>
  </si>
  <si>
    <t>พ.ศ. 2564</t>
  </si>
  <si>
    <t>ยอดคงเหลือต้นงวด ณ วันที่ 1 มกราคม พ.ศ. 2564</t>
  </si>
  <si>
    <t>ยอดคงเหลือปลายงวด ณ วันที่ 31 มีนาคม พ.ศ. 2564</t>
  </si>
  <si>
    <t>สำหรับงวดสามเดือนสิ้นสุดวันที่ 31 มีนาคม พ.ศ. 2564</t>
  </si>
  <si>
    <t xml:space="preserve">   และการร่วมค้าตามวิธีส่วนได้เสีย สุทธิ</t>
  </si>
  <si>
    <t>และการประเมินหนี้สินตามสัญญาเช่าใหม่</t>
  </si>
  <si>
    <t>การเปลี่ยนแปลงในเจ้าหนี้ค่าก่อสร้างและซื้อสินทรัพย์</t>
  </si>
  <si>
    <t>การได้มาของสินทรัพย์สิทธิการใช้ในระหว่างปี</t>
  </si>
  <si>
    <t>กำไรจากอัตราแลกเปลี่ยน สุทธิ</t>
  </si>
  <si>
    <t>ขาดทุนจากการวัดมูลค่าเงินลงทุนในตราสารทุน</t>
  </si>
  <si>
    <t>เงินสดจ่ายล่วงหน้าเพื่อลงทุนในบริษัทย่อยและการร่วมค้า</t>
  </si>
  <si>
    <t>เงินสดสุทธิได้มาจาก (ใช้ไปใน) กิจกรรมลงทุน</t>
  </si>
  <si>
    <t>เงินสดและรายการเทียบเท่าเงินสดเพิ่มขึ้นสุทธิ</t>
  </si>
  <si>
    <t>- กำไรจากการจำหน่ายเครื่องจักรและอุปกรณ์</t>
  </si>
  <si>
    <t>- ขาดทุนจากการตัดจำหน่ายสินทรัพย์ไม่มีตัวตน</t>
  </si>
  <si>
    <t>- ขาดทุนจากการตัดจำหน่ายอุปกรณ์</t>
  </si>
  <si>
    <t>-</t>
  </si>
  <si>
    <r>
      <t xml:space="preserve">หนี้สินและส่วนของเจ้าของ </t>
    </r>
    <r>
      <rPr>
        <sz val="14"/>
        <rFont val="Browallia New"/>
        <family val="2"/>
      </rPr>
      <t>(ต่อ)</t>
    </r>
  </si>
  <si>
    <r>
      <t>- หุ้นสามัญจำนวน 3,730,000,000</t>
    </r>
    <r>
      <rPr>
        <sz val="14"/>
        <color indexed="10"/>
        <rFont val="Browallia New"/>
        <family val="2"/>
      </rPr>
      <t xml:space="preserve"> </t>
    </r>
    <r>
      <rPr>
        <sz val="14"/>
        <rFont val="Browallia New"/>
        <family val="2"/>
      </rPr>
      <t xml:space="preserve">หุ้น </t>
    </r>
  </si>
  <si>
    <t>เงินจ่ายล่วงหน้าเพื่อซื้อเงินลงทุนในบริษัทย่อย</t>
  </si>
  <si>
    <t>และการร่วมค้า</t>
  </si>
  <si>
    <t>ประมาณการรื้อถอน</t>
  </si>
  <si>
    <t>เงินสดจ่ายค่าธรรมเนียมในการจัดหาเงินกู้ยืมระยะยาว</t>
  </si>
  <si>
    <t>ส่วนแบ่งขาดทุนจากเงินลงทุนในบริษัทร่วม</t>
  </si>
  <si>
    <t>และการร่วมค้า สุทธิ</t>
  </si>
  <si>
    <t>ส่วนแบ่งกำไร (ขาดทุน) เบ็ดเสร็จอื่นจากบริษัทร่วม</t>
  </si>
  <si>
    <t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t>
  </si>
  <si>
    <t xml:space="preserve">   ของเครื่องมือทางการเงิน</t>
  </si>
  <si>
    <t>- กำไรจากการวัดมูลค่ายุติธรรม</t>
  </si>
  <si>
    <t xml:space="preserve">   ในบริษัทร่วมและการร่วมค้า</t>
  </si>
  <si>
    <t>- ส่วนแบ่งขาดทุนจากเงินลงทุน</t>
  </si>
  <si>
    <t>- (กลับรายการ) ค่าเผื่อการปรับลดมูลค่า</t>
  </si>
  <si>
    <t xml:space="preserve">   ของสินค้าคงเหลือ</t>
  </si>
  <si>
    <t>- ค่าใช้จ่ายผลประโยชน์พนักงาน</t>
  </si>
  <si>
    <t xml:space="preserve">   หลังการเกษียณอายุ</t>
  </si>
  <si>
    <t>การเปลี่ยนแปลงของสินทรัพย์</t>
  </si>
  <si>
    <t xml:space="preserve">   และหนี้สินดำเนินงาน</t>
  </si>
  <si>
    <t>กระแสเงินสดก่อนการเปลี่ยนแปลง</t>
  </si>
  <si>
    <t>ของสินทรัพย์และหนี้สินดำเนินงาน</t>
  </si>
  <si>
    <t>รายการปรับปรุงกำไรก่อนภาษีเงินได้</t>
  </si>
  <si>
    <t xml:space="preserve">   เป็นเงินสดสุทธิจากกิจกรรมดำเนินงาน</t>
  </si>
  <si>
    <t>เงินสดรับจากรายได้ค่าเช่าที่ดิน</t>
  </si>
  <si>
    <t xml:space="preserve">   รับล่วงหน้าจากกิจการที่เกี่ยวข้องกัน</t>
  </si>
  <si>
    <t>เงินสดรับจากเงินกู้ยืมระยะสั้น</t>
  </si>
  <si>
    <t xml:space="preserve">   จากบุคคลอื่นและกิจการที่เกี่ยวข้องกัน</t>
  </si>
  <si>
    <t>เงินรับล่วงหน้าค่าหุ้นสามัญของบริษัทย่อย</t>
  </si>
  <si>
    <t>เงินสดรับชำระและเงินรับล่วงหน้าค่าหุ้นสามัญของ</t>
  </si>
  <si>
    <t>บริษัทย่อยจากส่วนได้เสียที่ไม่มีอำนาจควบคุม</t>
  </si>
  <si>
    <t xml:space="preserve">   ที่ยังไม่เกิดขึ้น</t>
  </si>
  <si>
    <t>- ขาดทุน (กำไร) จากอัตราแลกเปลี่ยน</t>
  </si>
  <si>
    <t>เงินสดจ่ายซื้อที่ดิน อาคารและอุปกรณ์</t>
  </si>
  <si>
    <t>เงินให้กู้ยืมระยะยาวแก่กิจการอื่นและ</t>
  </si>
  <si>
    <t>กิจการที่เกี่ยวข้องกันที่ถึงกำหนดชำระภายในหนึ่งปี</t>
  </si>
  <si>
    <t>กิจการที่เกี่ยวข้องกัน</t>
  </si>
  <si>
    <t>เงินกู้ยืมระยะสั้นจากกิจการอื่นและ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</si>
</sst>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_(* #,##0_);_(* \(#,##0\);_(* &quot;-&quot;??_);_(@_)"/>
    <numFmt numFmtId="171" formatCode="_-* #,##0_-;\-* #,##0_-;_-* &quot;-&quot;??_-;_-@_-"/>
    <numFmt numFmtId="172" formatCode="[$$]#,##0.00_);\([$$]#,##0.00\)"/>
    <numFmt numFmtId="173" formatCode="#,##0.0;\(#,##0.0\);\-"/>
    <numFmt numFmtId="174" formatCode="#,##0.00\ ;&quot; (&quot;#,##0.00\);&quot; -&quot;#\ ;@\ "/>
    <numFmt numFmtId="175" formatCode="General\ "/>
    <numFmt numFmtId="176" formatCode="&quot; $&quot;#,##0\ ;&quot; $(&quot;#,##0\);&quot; $- &quot;;@\ "/>
    <numFmt numFmtId="177" formatCode="_(* #,##0.00_);_(* \(#,##0.00\);_(* \-??_);_(@_)"/>
    <numFmt numFmtId="178" formatCode="* #,##0.00\ ;* \(#,##0.00\);* \-#\ ;@\ "/>
    <numFmt numFmtId="179" formatCode="_(* #,##0_);_(* \(#,##0\);_(* \-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i/>
      <sz val="11"/>
      <color indexed="23"/>
      <name val="Calibri"/>
      <family val="2"/>
    </font>
    <font>
      <u val="single"/>
      <sz val="14"/>
      <color indexed="30"/>
      <name val="Browallia New"/>
      <family val="2"/>
    </font>
    <font>
      <sz val="11"/>
      <color indexed="8"/>
      <name val="Tahoma"/>
      <family val="2"/>
    </font>
    <font>
      <sz val="11"/>
      <color indexed="8"/>
      <name val="新細明體"/>
      <family val="1"/>
    </font>
    <font>
      <u val="single"/>
      <sz val="11"/>
      <color indexed="30"/>
      <name val="Calibri"/>
      <family val="2"/>
    </font>
    <font>
      <sz val="12"/>
      <name val="新細明體"/>
      <family val="1"/>
    </font>
    <font>
      <u val="single"/>
      <sz val="10"/>
      <color indexed="30"/>
      <name val="Georgia"/>
      <family val="1"/>
    </font>
    <font>
      <b/>
      <sz val="14"/>
      <name val="Browallia New"/>
      <family val="2"/>
    </font>
    <font>
      <sz val="14"/>
      <name val="Browallia New"/>
      <family val="2"/>
    </font>
    <font>
      <b/>
      <sz val="14"/>
      <color indexed="8"/>
      <name val="Browallia New"/>
      <family val="2"/>
    </font>
    <font>
      <sz val="14"/>
      <color indexed="10"/>
      <name val="Browallia New"/>
      <family val="2"/>
    </font>
    <font>
      <b/>
      <sz val="14"/>
      <color indexed="10"/>
      <name val="Browallia New"/>
      <family val="2"/>
    </font>
    <font>
      <sz val="12.5"/>
      <name val="Browallia New"/>
      <family val="2"/>
    </font>
    <font>
      <b/>
      <sz val="12.5"/>
      <name val="Browall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Browallia New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b/>
      <sz val="14"/>
      <color rgb="FFFF0000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3" fillId="0" borderId="0" applyFill="0" applyBorder="0" applyAlignment="0" applyProtection="0"/>
    <xf numFmtId="176" fontId="3" fillId="0" borderId="0" applyFill="0" applyBorder="0" applyAlignment="0" applyProtection="0"/>
    <xf numFmtId="174" fontId="3" fillId="0" borderId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NumberFormat="0" applyFill="0" applyBorder="0" applyAlignment="0" applyProtection="0"/>
    <xf numFmtId="43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5" fontId="3" fillId="0" borderId="0">
      <alignment/>
      <protection/>
    </xf>
    <xf numFmtId="172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>
      <protection locked="0"/>
    </xf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175" fontId="3" fillId="0" borderId="0">
      <alignment/>
      <protection/>
    </xf>
    <xf numFmtId="0" fontId="2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2" fontId="43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2" fontId="43" fillId="0" borderId="0" applyAlignment="0"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2" fontId="43" fillId="0" borderId="0" applyAlignment="0">
      <protection/>
    </xf>
    <xf numFmtId="0" fontId="15" fillId="0" borderId="0">
      <alignment/>
      <protection/>
    </xf>
    <xf numFmtId="172" fontId="43" fillId="0" borderId="0" applyAlignment="0">
      <protection/>
    </xf>
    <xf numFmtId="175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5" fontId="3" fillId="0" borderId="0">
      <alignment/>
      <protection/>
    </xf>
    <xf numFmtId="0" fontId="3" fillId="0" borderId="0">
      <alignment/>
      <protection/>
    </xf>
  </cellStyleXfs>
  <cellXfs count="244">
    <xf numFmtId="0" fontId="0" fillId="0" borderId="0" xfId="0" applyFont="1" applyAlignment="1">
      <alignment/>
    </xf>
    <xf numFmtId="167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131" applyFont="1" applyFill="1" applyAlignment="1">
      <alignment vertical="center"/>
      <protection/>
    </xf>
    <xf numFmtId="167" fontId="8" fillId="0" borderId="0" xfId="131" applyNumberFormat="1" applyFont="1" applyFill="1" applyAlignment="1">
      <alignment horizontal="right" vertical="center"/>
      <protection/>
    </xf>
    <xf numFmtId="166" fontId="9" fillId="0" borderId="0" xfId="110" applyNumberFormat="1" applyFont="1" applyFill="1" applyBorder="1" applyAlignment="1">
      <alignment horizontal="left" vertical="center"/>
      <protection/>
    </xf>
    <xf numFmtId="164" fontId="8" fillId="0" borderId="0" xfId="131" applyNumberFormat="1" applyFont="1" applyFill="1" applyBorder="1" applyAlignment="1">
      <alignment horizontal="right" vertical="center"/>
      <protection/>
    </xf>
    <xf numFmtId="167" fontId="8" fillId="0" borderId="0" xfId="131" applyNumberFormat="1" applyFont="1" applyFill="1" applyBorder="1" applyAlignment="1">
      <alignment horizontal="right" vertical="center"/>
      <protection/>
    </xf>
    <xf numFmtId="167" fontId="8" fillId="0" borderId="0" xfId="42" applyNumberFormat="1" applyFont="1" applyFill="1" applyAlignment="1">
      <alignment horizontal="right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Alignment="1">
      <alignment horizontal="left" vertical="center"/>
    </xf>
    <xf numFmtId="167" fontId="18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vertical="center"/>
    </xf>
    <xf numFmtId="166" fontId="17" fillId="0" borderId="11" xfId="0" applyNumberFormat="1" applyFont="1" applyBorder="1" applyAlignment="1">
      <alignment horizontal="left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Border="1" applyAlignment="1">
      <alignment horizontal="left" vertical="center"/>
    </xf>
    <xf numFmtId="167" fontId="18" fillId="0" borderId="11" xfId="0" applyNumberFormat="1" applyFont="1" applyBorder="1" applyAlignment="1">
      <alignment horizontal="right" vertical="center"/>
    </xf>
    <xf numFmtId="166" fontId="17" fillId="0" borderId="0" xfId="0" applyNumberFormat="1" applyFont="1" applyFill="1" applyAlignment="1">
      <alignment vertical="center"/>
    </xf>
    <xf numFmtId="166" fontId="17" fillId="0" borderId="11" xfId="0" applyNumberFormat="1" applyFont="1" applyBorder="1" applyAlignment="1">
      <alignment horizontal="right" vertical="center"/>
    </xf>
    <xf numFmtId="167" fontId="17" fillId="0" borderId="11" xfId="0" applyNumberFormat="1" applyFont="1" applyBorder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Alignment="1">
      <alignment vertical="center"/>
    </xf>
    <xf numFmtId="166" fontId="18" fillId="33" borderId="0" xfId="0" applyNumberFormat="1" applyFont="1" applyFill="1" applyAlignment="1">
      <alignment vertical="center"/>
    </xf>
    <xf numFmtId="167" fontId="18" fillId="33" borderId="0" xfId="0" applyNumberFormat="1" applyFont="1" applyFill="1" applyAlignment="1">
      <alignment horizontal="right" vertical="center"/>
    </xf>
    <xf numFmtId="164" fontId="18" fillId="0" borderId="0" xfId="0" applyNumberFormat="1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171" fontId="18" fillId="0" borderId="0" xfId="55" applyNumberFormat="1" applyFont="1" applyFill="1" applyBorder="1" applyAlignment="1">
      <alignment horizontal="right" vertical="center" wrapText="1"/>
    </xf>
    <xf numFmtId="170" fontId="18" fillId="33" borderId="0" xfId="55" applyNumberFormat="1" applyFont="1" applyFill="1" applyAlignment="1">
      <alignment horizontal="right" vertical="center" wrapText="1"/>
    </xf>
    <xf numFmtId="165" fontId="18" fillId="0" borderId="0" xfId="55" applyFont="1" applyFill="1" applyAlignment="1">
      <alignment horizontal="right" vertical="center" wrapText="1"/>
    </xf>
    <xf numFmtId="170" fontId="18" fillId="0" borderId="0" xfId="55" applyNumberFormat="1" applyFont="1" applyFill="1" applyBorder="1" applyAlignment="1">
      <alignment horizontal="right" vertical="center" wrapText="1"/>
    </xf>
    <xf numFmtId="165" fontId="18" fillId="33" borderId="0" xfId="55" applyFont="1" applyFill="1" applyAlignment="1">
      <alignment horizontal="right" vertical="center" wrapText="1"/>
    </xf>
    <xf numFmtId="165" fontId="18" fillId="0" borderId="0" xfId="55" applyFont="1" applyFill="1" applyBorder="1" applyAlignment="1">
      <alignment horizontal="right" vertical="center" wrapText="1"/>
    </xf>
    <xf numFmtId="166" fontId="18" fillId="0" borderId="0" xfId="0" applyNumberFormat="1" applyFont="1" applyFill="1" applyAlignment="1">
      <alignment horizontal="left" vertical="center"/>
    </xf>
    <xf numFmtId="167" fontId="18" fillId="33" borderId="11" xfId="0" applyNumberFormat="1" applyFont="1" applyFill="1" applyBorder="1" applyAlignment="1">
      <alignment horizontal="right" vertical="center"/>
    </xf>
    <xf numFmtId="166" fontId="18" fillId="0" borderId="11" xfId="0" applyNumberFormat="1" applyFont="1" applyBorder="1" applyAlignment="1">
      <alignment vertical="center"/>
    </xf>
    <xf numFmtId="166" fontId="18" fillId="0" borderId="0" xfId="0" applyNumberFormat="1" applyFont="1" applyAlignment="1">
      <alignment horizontal="right" vertical="center"/>
    </xf>
    <xf numFmtId="168" fontId="18" fillId="0" borderId="0" xfId="0" applyNumberFormat="1" applyFont="1" applyFill="1" applyAlignment="1">
      <alignment horizontal="center" vertical="center"/>
    </xf>
    <xf numFmtId="170" fontId="18" fillId="33" borderId="0" xfId="55" applyNumberFormat="1" applyFont="1" applyFill="1" applyBorder="1" applyAlignment="1">
      <alignment horizontal="right" vertical="center" wrapText="1"/>
    </xf>
    <xf numFmtId="165" fontId="18" fillId="33" borderId="0" xfId="55" applyFont="1" applyFill="1" applyBorder="1" applyAlignment="1">
      <alignment horizontal="right" vertical="center" wrapText="1"/>
    </xf>
    <xf numFmtId="166" fontId="18" fillId="0" borderId="11" xfId="0" applyNumberFormat="1" applyFont="1" applyBorder="1" applyAlignment="1">
      <alignment horizontal="right" vertical="center"/>
    </xf>
    <xf numFmtId="167" fontId="18" fillId="33" borderId="12" xfId="0" applyNumberFormat="1" applyFont="1" applyFill="1" applyBorder="1" applyAlignment="1">
      <alignment horizontal="right" vertical="center"/>
    </xf>
    <xf numFmtId="167" fontId="18" fillId="0" borderId="12" xfId="0" applyNumberFormat="1" applyFont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Alignment="1">
      <alignment horizontal="left" vertical="center"/>
    </xf>
    <xf numFmtId="167" fontId="18" fillId="0" borderId="0" xfId="0" applyNumberFormat="1" applyFont="1" applyFill="1" applyAlignment="1">
      <alignment horizontal="right" vertical="center"/>
    </xf>
    <xf numFmtId="164" fontId="18" fillId="0" borderId="11" xfId="0" applyNumberFormat="1" applyFont="1" applyBorder="1" applyAlignment="1">
      <alignment horizontal="left" vertical="center"/>
    </xf>
    <xf numFmtId="166" fontId="18" fillId="33" borderId="11" xfId="0" applyNumberFormat="1" applyFont="1" applyFill="1" applyBorder="1" applyAlignment="1">
      <alignment vertical="center"/>
    </xf>
    <xf numFmtId="166" fontId="18" fillId="0" borderId="0" xfId="0" applyNumberFormat="1" applyFont="1" applyAlignment="1" quotePrefix="1">
      <alignment horizontal="left" vertical="center"/>
    </xf>
    <xf numFmtId="166" fontId="18" fillId="0" borderId="0" xfId="0" applyNumberFormat="1" applyFont="1" applyFill="1" applyAlignment="1" quotePrefix="1">
      <alignment horizontal="center" vertical="center"/>
    </xf>
    <xf numFmtId="168" fontId="18" fillId="0" borderId="0" xfId="0" applyNumberFormat="1" applyFont="1" applyFill="1" applyAlignment="1" quotePrefix="1">
      <alignment horizontal="center" vertical="center"/>
    </xf>
    <xf numFmtId="171" fontId="18" fillId="0" borderId="11" xfId="55" applyNumberFormat="1" applyFont="1" applyFill="1" applyBorder="1" applyAlignment="1">
      <alignment horizontal="right" vertical="center" wrapText="1"/>
    </xf>
    <xf numFmtId="168" fontId="17" fillId="0" borderId="0" xfId="0" applyNumberFormat="1" applyFont="1" applyAlignment="1">
      <alignment horizontal="left" vertical="center"/>
    </xf>
    <xf numFmtId="168" fontId="18" fillId="0" borderId="0" xfId="0" applyNumberFormat="1" applyFont="1" applyAlignment="1">
      <alignment horizontal="left" vertical="center"/>
    </xf>
    <xf numFmtId="168" fontId="18" fillId="0" borderId="0" xfId="0" applyNumberFormat="1" applyFont="1" applyAlignment="1">
      <alignment horizontal="right" vertical="center"/>
    </xf>
    <xf numFmtId="168" fontId="18" fillId="0" borderId="0" xfId="0" applyNumberFormat="1" applyFont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166" fontId="17" fillId="0" borderId="11" xfId="0" applyNumberFormat="1" applyFont="1" applyFill="1" applyBorder="1" applyAlignment="1">
      <alignment horizontal="left" vertical="center"/>
    </xf>
    <xf numFmtId="166" fontId="18" fillId="0" borderId="11" xfId="0" applyNumberFormat="1" applyFont="1" applyFill="1" applyBorder="1" applyAlignment="1">
      <alignment horizontal="left" vertical="center"/>
    </xf>
    <xf numFmtId="167" fontId="18" fillId="0" borderId="11" xfId="0" applyNumberFormat="1" applyFont="1" applyFill="1" applyBorder="1" applyAlignment="1">
      <alignment horizontal="right" vertical="center"/>
    </xf>
    <xf numFmtId="164" fontId="18" fillId="0" borderId="11" xfId="0" applyNumberFormat="1" applyFont="1" applyFill="1" applyBorder="1" applyAlignment="1">
      <alignment horizontal="left" vertical="center"/>
    </xf>
    <xf numFmtId="164" fontId="18" fillId="0" borderId="11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right" vertical="center"/>
    </xf>
    <xf numFmtId="167" fontId="18" fillId="33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7" fontId="18" fillId="33" borderId="0" xfId="130" applyNumberFormat="1" applyFont="1" applyFill="1" applyBorder="1" applyAlignment="1">
      <alignment horizontal="right" vertical="center"/>
      <protection/>
    </xf>
    <xf numFmtId="164" fontId="18" fillId="0" borderId="0" xfId="130" applyNumberFormat="1" applyFont="1" applyFill="1" applyBorder="1" applyAlignment="1">
      <alignment horizontal="right" vertical="center"/>
      <protection/>
    </xf>
    <xf numFmtId="167" fontId="18" fillId="0" borderId="0" xfId="130" applyNumberFormat="1" applyFont="1" applyFill="1" applyBorder="1" applyAlignment="1">
      <alignment horizontal="right" vertical="center"/>
      <protection/>
    </xf>
    <xf numFmtId="166" fontId="18" fillId="33" borderId="0" xfId="130" applyNumberFormat="1" applyFont="1" applyFill="1" applyBorder="1" applyAlignment="1">
      <alignment vertical="center"/>
      <protection/>
    </xf>
    <xf numFmtId="166" fontId="18" fillId="0" borderId="0" xfId="130" applyNumberFormat="1" applyFont="1" applyFill="1" applyBorder="1" applyAlignment="1">
      <alignment vertical="center"/>
      <protection/>
    </xf>
    <xf numFmtId="166" fontId="18" fillId="0" borderId="0" xfId="130" applyNumberFormat="1" applyFont="1" applyFill="1" applyBorder="1" applyAlignment="1">
      <alignment horizontal="right" vertical="center"/>
      <protection/>
    </xf>
    <xf numFmtId="43" fontId="18" fillId="0" borderId="0" xfId="42" applyFont="1" applyFill="1" applyBorder="1" applyAlignment="1">
      <alignment horizontal="right" vertical="center" wrapText="1"/>
    </xf>
    <xf numFmtId="168" fontId="18" fillId="0" borderId="0" xfId="0" applyNumberFormat="1" applyFont="1" applyFill="1" applyBorder="1" applyAlignment="1">
      <alignment horizontal="center" vertical="center"/>
    </xf>
    <xf numFmtId="167" fontId="18" fillId="33" borderId="11" xfId="130" applyNumberFormat="1" applyFont="1" applyFill="1" applyBorder="1" applyAlignment="1">
      <alignment horizontal="right" vertical="center"/>
      <protection/>
    </xf>
    <xf numFmtId="167" fontId="18" fillId="0" borderId="11" xfId="130" applyNumberFormat="1" applyFont="1" applyFill="1" applyBorder="1" applyAlignment="1">
      <alignment horizontal="right" vertical="center"/>
      <protection/>
    </xf>
    <xf numFmtId="164" fontId="18" fillId="0" borderId="0" xfId="130" applyNumberFormat="1" applyFont="1" applyFill="1" applyBorder="1" applyAlignment="1">
      <alignment horizontal="left" vertical="center"/>
      <protection/>
    </xf>
    <xf numFmtId="164" fontId="18" fillId="0" borderId="0" xfId="130" applyNumberFormat="1" applyFont="1" applyFill="1" applyBorder="1" applyAlignment="1">
      <alignment horizontal="center" vertical="center"/>
      <protection/>
    </xf>
    <xf numFmtId="10" fontId="18" fillId="33" borderId="0" xfId="134" applyNumberFormat="1" applyFont="1" applyFill="1" applyBorder="1" applyAlignment="1">
      <alignment horizontal="right" vertical="center"/>
    </xf>
    <xf numFmtId="10" fontId="18" fillId="0" borderId="0" xfId="134" applyNumberFormat="1" applyFont="1" applyFill="1" applyBorder="1" applyAlignment="1">
      <alignment horizontal="right" vertical="center"/>
    </xf>
    <xf numFmtId="166" fontId="17" fillId="0" borderId="0" xfId="130" applyNumberFormat="1" applyFont="1" applyFill="1" applyBorder="1" applyAlignment="1">
      <alignment horizontal="left" vertical="center"/>
      <protection/>
    </xf>
    <xf numFmtId="166" fontId="18" fillId="0" borderId="0" xfId="118" applyNumberFormat="1" applyFont="1" applyFill="1" applyBorder="1" applyAlignment="1">
      <alignment horizontal="left" vertical="center"/>
      <protection/>
    </xf>
    <xf numFmtId="166" fontId="18" fillId="0" borderId="0" xfId="118" applyNumberFormat="1" applyFont="1" applyFill="1" applyBorder="1" applyAlignment="1" quotePrefix="1">
      <alignment horizontal="left" vertical="center"/>
      <protection/>
    </xf>
    <xf numFmtId="166" fontId="18" fillId="0" borderId="0" xfId="130" applyNumberFormat="1" applyFont="1" applyFill="1" applyBorder="1" applyAlignment="1">
      <alignment horizontal="left" vertical="center"/>
      <protection/>
    </xf>
    <xf numFmtId="166" fontId="18" fillId="0" borderId="0" xfId="130" applyNumberFormat="1" applyFont="1" applyFill="1" applyBorder="1" applyAlignment="1">
      <alignment horizontal="center" vertical="center"/>
      <protection/>
    </xf>
    <xf numFmtId="166" fontId="17" fillId="0" borderId="0" xfId="118" applyNumberFormat="1" applyFont="1" applyFill="1" applyBorder="1" applyAlignment="1">
      <alignment horizontal="left" vertical="center"/>
      <protection/>
    </xf>
    <xf numFmtId="166" fontId="18" fillId="0" borderId="0" xfId="130" applyNumberFormat="1" applyFont="1" applyFill="1" applyBorder="1" applyAlignment="1" quotePrefix="1">
      <alignment vertical="center"/>
      <protection/>
    </xf>
    <xf numFmtId="170" fontId="18" fillId="0" borderId="0" xfId="42" applyNumberFormat="1" applyFont="1" applyFill="1" applyAlignment="1">
      <alignment vertical="center"/>
    </xf>
    <xf numFmtId="167" fontId="18" fillId="0" borderId="12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 quotePrefix="1">
      <alignment horizontal="left" vertical="center"/>
    </xf>
    <xf numFmtId="169" fontId="18" fillId="0" borderId="0" xfId="130" applyNumberFormat="1" applyFont="1" applyFill="1" applyBorder="1" applyAlignment="1">
      <alignment horizontal="right" vertical="center"/>
      <protection/>
    </xf>
    <xf numFmtId="167" fontId="17" fillId="33" borderId="0" xfId="0" applyNumberFormat="1" applyFont="1" applyFill="1" applyBorder="1" applyAlignment="1">
      <alignment horizontal="right" vertical="center"/>
    </xf>
    <xf numFmtId="169" fontId="18" fillId="33" borderId="0" xfId="118" applyNumberFormat="1" applyFont="1" applyFill="1" applyBorder="1" applyAlignment="1">
      <alignment horizontal="right" vertical="center"/>
      <protection/>
    </xf>
    <xf numFmtId="164" fontId="18" fillId="0" borderId="0" xfId="118" applyNumberFormat="1" applyFont="1" applyFill="1" applyBorder="1" applyAlignment="1">
      <alignment horizontal="left" vertical="center"/>
      <protection/>
    </xf>
    <xf numFmtId="169" fontId="18" fillId="0" borderId="0" xfId="118" applyNumberFormat="1" applyFont="1" applyFill="1" applyBorder="1" applyAlignment="1">
      <alignment horizontal="right" vertical="center"/>
      <protection/>
    </xf>
    <xf numFmtId="164" fontId="18" fillId="0" borderId="0" xfId="118" applyNumberFormat="1" applyFont="1" applyFill="1" applyBorder="1" applyAlignment="1">
      <alignment horizontal="center" vertical="center"/>
      <protection/>
    </xf>
    <xf numFmtId="166" fontId="18" fillId="0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6" fontId="18" fillId="0" borderId="11" xfId="0" applyNumberFormat="1" applyFont="1" applyFill="1" applyBorder="1" applyAlignment="1">
      <alignment horizontal="right" vertical="center"/>
    </xf>
    <xf numFmtId="166" fontId="18" fillId="0" borderId="0" xfId="110" applyNumberFormat="1" applyFont="1" applyFill="1" applyBorder="1" applyAlignment="1">
      <alignment horizontal="left" vertical="center"/>
      <protection/>
    </xf>
    <xf numFmtId="166" fontId="18" fillId="0" borderId="0" xfId="110" applyNumberFormat="1" applyFont="1" applyFill="1" applyBorder="1" applyAlignment="1">
      <alignment horizontal="center" vertical="center"/>
      <protection/>
    </xf>
    <xf numFmtId="166" fontId="18" fillId="0" borderId="0" xfId="110" applyNumberFormat="1" applyFont="1" applyFill="1" applyBorder="1" applyAlignment="1">
      <alignment horizontal="right" vertical="center"/>
      <protection/>
    </xf>
    <xf numFmtId="166" fontId="18" fillId="0" borderId="0" xfId="110" applyNumberFormat="1" applyFont="1" applyFill="1" applyBorder="1" applyAlignment="1">
      <alignment vertical="center"/>
      <protection/>
    </xf>
    <xf numFmtId="166" fontId="17" fillId="0" borderId="0" xfId="110" applyNumberFormat="1" applyFont="1" applyFill="1" applyBorder="1" applyAlignment="1">
      <alignment horizontal="left" vertical="center"/>
      <protection/>
    </xf>
    <xf numFmtId="3" fontId="18" fillId="0" borderId="0" xfId="110" applyNumberFormat="1" applyFont="1" applyFill="1" applyBorder="1" applyAlignment="1">
      <alignment horizontal="right" vertical="center"/>
      <protection/>
    </xf>
    <xf numFmtId="167" fontId="18" fillId="0" borderId="0" xfId="110" applyNumberFormat="1" applyFont="1" applyFill="1" applyBorder="1" applyAlignment="1">
      <alignment horizontal="right" vertical="center"/>
      <protection/>
    </xf>
    <xf numFmtId="166" fontId="18" fillId="0" borderId="11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11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right" vertical="center"/>
    </xf>
    <xf numFmtId="166" fontId="18" fillId="33" borderId="0" xfId="0" applyNumberFormat="1" applyFont="1" applyFill="1" applyBorder="1" applyAlignment="1">
      <alignment vertical="center"/>
    </xf>
    <xf numFmtId="167" fontId="17" fillId="33" borderId="0" xfId="118" applyNumberFormat="1" applyFont="1" applyFill="1" applyBorder="1" applyAlignment="1">
      <alignment horizontal="right" vertical="center"/>
      <protection/>
    </xf>
    <xf numFmtId="167" fontId="17" fillId="0" borderId="0" xfId="118" applyNumberFormat="1" applyFont="1" applyFill="1" applyBorder="1" applyAlignment="1">
      <alignment horizontal="right" vertical="center"/>
      <protection/>
    </xf>
    <xf numFmtId="166" fontId="17" fillId="0" borderId="0" xfId="118" applyNumberFormat="1" applyFont="1" applyFill="1" applyBorder="1" applyAlignment="1">
      <alignment horizontal="center" vertical="center"/>
      <protection/>
    </xf>
    <xf numFmtId="167" fontId="18" fillId="33" borderId="0" xfId="118" applyNumberFormat="1" applyFont="1" applyFill="1" applyBorder="1" applyAlignment="1">
      <alignment horizontal="right" vertical="center"/>
      <protection/>
    </xf>
    <xf numFmtId="167" fontId="18" fillId="0" borderId="0" xfId="118" applyNumberFormat="1" applyFont="1" applyFill="1" applyBorder="1" applyAlignment="1">
      <alignment horizontal="right" vertical="center"/>
      <protection/>
    </xf>
    <xf numFmtId="167" fontId="18" fillId="33" borderId="11" xfId="118" applyNumberFormat="1" applyFont="1" applyFill="1" applyBorder="1" applyAlignment="1">
      <alignment horizontal="right" vertical="center"/>
      <protection/>
    </xf>
    <xf numFmtId="167" fontId="18" fillId="0" borderId="11" xfId="118" applyNumberFormat="1" applyFont="1" applyFill="1" applyBorder="1" applyAlignment="1">
      <alignment horizontal="right" vertical="center"/>
      <protection/>
    </xf>
    <xf numFmtId="167" fontId="18" fillId="33" borderId="11" xfId="119" applyNumberFormat="1" applyFont="1" applyFill="1" applyBorder="1" applyAlignment="1">
      <alignment horizontal="right" vertical="center"/>
      <protection/>
    </xf>
    <xf numFmtId="166" fontId="17" fillId="0" borderId="0" xfId="119" applyNumberFormat="1" applyFont="1" applyFill="1" applyBorder="1" applyAlignment="1">
      <alignment horizontal="left" vertical="center"/>
      <protection/>
    </xf>
    <xf numFmtId="167" fontId="18" fillId="0" borderId="11" xfId="119" applyNumberFormat="1" applyFont="1" applyFill="1" applyBorder="1" applyAlignment="1">
      <alignment horizontal="right" vertical="center"/>
      <protection/>
    </xf>
    <xf numFmtId="166" fontId="17" fillId="0" borderId="0" xfId="119" applyNumberFormat="1" applyFont="1" applyFill="1" applyBorder="1" applyAlignment="1">
      <alignment horizontal="center" vertical="center"/>
      <protection/>
    </xf>
    <xf numFmtId="166" fontId="18" fillId="0" borderId="0" xfId="118" applyNumberFormat="1" applyFont="1" applyFill="1" applyBorder="1" applyAlignment="1">
      <alignment horizontal="center" vertical="center"/>
      <protection/>
    </xf>
    <xf numFmtId="167" fontId="59" fillId="0" borderId="0" xfId="118" applyNumberFormat="1" applyFont="1" applyFill="1" applyBorder="1" applyAlignment="1">
      <alignment horizontal="right" vertical="center"/>
      <protection/>
    </xf>
    <xf numFmtId="167" fontId="18" fillId="33" borderId="12" xfId="118" applyNumberFormat="1" applyFont="1" applyFill="1" applyBorder="1" applyAlignment="1">
      <alignment horizontal="right" vertical="center"/>
      <protection/>
    </xf>
    <xf numFmtId="167" fontId="18" fillId="0" borderId="12" xfId="118" applyNumberFormat="1" applyFont="1" applyFill="1" applyBorder="1" applyAlignment="1">
      <alignment horizontal="right" vertical="center"/>
      <protection/>
    </xf>
    <xf numFmtId="167" fontId="60" fillId="33" borderId="0" xfId="118" applyNumberFormat="1" applyFont="1" applyFill="1" applyBorder="1" applyAlignment="1">
      <alignment horizontal="right" vertical="center"/>
      <protection/>
    </xf>
    <xf numFmtId="166" fontId="60" fillId="0" borderId="0" xfId="118" applyNumberFormat="1" applyFont="1" applyFill="1" applyBorder="1" applyAlignment="1">
      <alignment horizontal="left" vertical="center"/>
      <protection/>
    </xf>
    <xf numFmtId="167" fontId="60" fillId="0" borderId="0" xfId="118" applyNumberFormat="1" applyFont="1" applyFill="1" applyBorder="1" applyAlignment="1">
      <alignment horizontal="right" vertical="center"/>
      <protection/>
    </xf>
    <xf numFmtId="166" fontId="60" fillId="0" borderId="0" xfId="118" applyNumberFormat="1" applyFont="1" applyFill="1" applyBorder="1" applyAlignment="1">
      <alignment horizontal="center" vertical="center"/>
      <protection/>
    </xf>
    <xf numFmtId="166" fontId="18" fillId="0" borderId="0" xfId="118" applyNumberFormat="1" applyFont="1" applyFill="1" applyBorder="1" applyAlignment="1">
      <alignment horizontal="right" vertical="center"/>
      <protection/>
    </xf>
    <xf numFmtId="168" fontId="18" fillId="0" borderId="0" xfId="130" applyNumberFormat="1" applyFont="1" applyFill="1" applyBorder="1" applyAlignment="1">
      <alignment horizontal="center" vertical="center"/>
      <protection/>
    </xf>
    <xf numFmtId="166" fontId="18" fillId="33" borderId="0" xfId="0" applyNumberFormat="1" applyFont="1" applyFill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167" fontId="6" fillId="0" borderId="11" xfId="47" applyNumberFormat="1" applyFont="1" applyFill="1" applyBorder="1" applyAlignment="1">
      <alignment horizontal="right" vertical="center" wrapText="1"/>
    </xf>
    <xf numFmtId="167" fontId="6" fillId="0" borderId="0" xfId="47" applyNumberFormat="1" applyFont="1" applyFill="1" applyBorder="1" applyAlignment="1">
      <alignment horizontal="right" vertical="center" wrapText="1"/>
    </xf>
    <xf numFmtId="167" fontId="6" fillId="0" borderId="11" xfId="118" applyNumberFormat="1" applyFont="1" applyFill="1" applyBorder="1" applyAlignment="1">
      <alignment horizontal="right" vertical="center" wrapText="1"/>
      <protection/>
    </xf>
    <xf numFmtId="166" fontId="6" fillId="0" borderId="0" xfId="110" applyNumberFormat="1" applyFont="1" applyFill="1" applyBorder="1" applyAlignment="1">
      <alignment horizontal="left" vertical="center"/>
      <protection/>
    </xf>
    <xf numFmtId="166" fontId="7" fillId="0" borderId="0" xfId="110" applyNumberFormat="1" applyFont="1" applyFill="1" applyBorder="1" applyAlignment="1">
      <alignment horizontal="left" vertical="center"/>
      <protection/>
    </xf>
    <xf numFmtId="166" fontId="18" fillId="0" borderId="0" xfId="0" applyNumberFormat="1" applyFont="1" applyFill="1" applyBorder="1" applyAlignment="1" quotePrefix="1">
      <alignment vertical="center"/>
    </xf>
    <xf numFmtId="0" fontId="22" fillId="0" borderId="0" xfId="131" applyFont="1" applyFill="1" applyBorder="1" applyAlignment="1">
      <alignment vertical="center"/>
      <protection/>
    </xf>
    <xf numFmtId="0" fontId="23" fillId="0" borderId="0" xfId="131" applyFont="1" applyFill="1" applyBorder="1" applyAlignment="1">
      <alignment horizontal="right" vertical="center"/>
      <protection/>
    </xf>
    <xf numFmtId="0" fontId="23" fillId="0" borderId="0" xfId="131" applyFont="1" applyFill="1" applyBorder="1" applyAlignment="1">
      <alignment horizontal="center" vertical="center"/>
      <protection/>
    </xf>
    <xf numFmtId="167" fontId="23" fillId="0" borderId="11" xfId="131" applyNumberFormat="1" applyFont="1" applyFill="1" applyBorder="1" applyAlignment="1">
      <alignment horizontal="right" vertical="center"/>
      <protection/>
    </xf>
    <xf numFmtId="0" fontId="23" fillId="0" borderId="11" xfId="131" applyFont="1" applyFill="1" applyBorder="1" applyAlignment="1">
      <alignment horizontal="right" vertical="center"/>
      <protection/>
    </xf>
    <xf numFmtId="0" fontId="23" fillId="0" borderId="11" xfId="131" applyNumberFormat="1" applyFont="1" applyFill="1" applyBorder="1" applyAlignment="1">
      <alignment horizontal="right" vertical="center"/>
      <protection/>
    </xf>
    <xf numFmtId="0" fontId="22" fillId="0" borderId="0" xfId="131" applyFont="1" applyFill="1" applyAlignment="1">
      <alignment vertical="center"/>
      <protection/>
    </xf>
    <xf numFmtId="167" fontId="23" fillId="0" borderId="0" xfId="131" applyNumberFormat="1" applyFont="1" applyFill="1" applyBorder="1" applyAlignment="1">
      <alignment vertical="center"/>
      <protection/>
    </xf>
    <xf numFmtId="167" fontId="23" fillId="0" borderId="0" xfId="131" applyNumberFormat="1" applyFont="1" applyFill="1" applyBorder="1" applyAlignment="1">
      <alignment horizontal="right" vertical="center"/>
      <protection/>
    </xf>
    <xf numFmtId="165" fontId="23" fillId="0" borderId="0" xfId="47" applyFont="1" applyFill="1" applyAlignment="1">
      <alignment horizontal="right" vertical="center"/>
    </xf>
    <xf numFmtId="167" fontId="23" fillId="0" borderId="0" xfId="47" applyNumberFormat="1" applyFont="1" applyFill="1" applyAlignment="1">
      <alignment horizontal="right" vertical="center"/>
    </xf>
    <xf numFmtId="0" fontId="23" fillId="0" borderId="0" xfId="131" applyFont="1" applyFill="1" applyBorder="1" applyAlignment="1">
      <alignment vertical="center"/>
      <protection/>
    </xf>
    <xf numFmtId="167" fontId="22" fillId="0" borderId="0" xfId="131" applyNumberFormat="1" applyFont="1" applyFill="1" applyAlignment="1">
      <alignment horizontal="right" vertical="center"/>
      <protection/>
    </xf>
    <xf numFmtId="167" fontId="23" fillId="0" borderId="0" xfId="47" applyNumberFormat="1" applyFont="1" applyFill="1" applyBorder="1" applyAlignment="1">
      <alignment horizontal="center" vertical="center"/>
    </xf>
    <xf numFmtId="0" fontId="23" fillId="0" borderId="0" xfId="118" applyFont="1" applyFill="1" applyBorder="1" applyAlignment="1">
      <alignment horizontal="right" vertical="center"/>
      <protection/>
    </xf>
    <xf numFmtId="0" fontId="23" fillId="0" borderId="0" xfId="118" applyFont="1" applyFill="1" applyAlignment="1">
      <alignment horizontal="right" vertical="center"/>
      <protection/>
    </xf>
    <xf numFmtId="0" fontId="23" fillId="0" borderId="0" xfId="131" applyFont="1" applyFill="1" applyAlignment="1">
      <alignment horizontal="right" vertical="center"/>
      <protection/>
    </xf>
    <xf numFmtId="167" fontId="23" fillId="0" borderId="0" xfId="110" applyNumberFormat="1" applyFont="1" applyFill="1" applyBorder="1" applyAlignment="1">
      <alignment horizontal="right" vertical="center"/>
      <protection/>
    </xf>
    <xf numFmtId="167" fontId="23" fillId="0" borderId="11" xfId="47" applyNumberFormat="1" applyFont="1" applyFill="1" applyBorder="1" applyAlignment="1">
      <alignment horizontal="right" vertical="center" wrapText="1"/>
    </xf>
    <xf numFmtId="165" fontId="23" fillId="0" borderId="0" xfId="47" applyFont="1" applyFill="1" applyBorder="1" applyAlignment="1">
      <alignment horizontal="right" vertical="center" wrapText="1"/>
    </xf>
    <xf numFmtId="167" fontId="23" fillId="0" borderId="0" xfId="47" applyNumberFormat="1" applyFont="1" applyFill="1" applyBorder="1" applyAlignment="1">
      <alignment horizontal="right" vertical="center" wrapText="1"/>
    </xf>
    <xf numFmtId="167" fontId="23" fillId="0" borderId="11" xfId="118" applyNumberFormat="1" applyFont="1" applyFill="1" applyBorder="1" applyAlignment="1">
      <alignment horizontal="right" vertical="center" wrapText="1"/>
      <protection/>
    </xf>
    <xf numFmtId="166" fontId="23" fillId="0" borderId="0" xfId="110" applyNumberFormat="1" applyFont="1" applyFill="1" applyBorder="1" applyAlignment="1">
      <alignment horizontal="left" vertical="center"/>
      <protection/>
    </xf>
    <xf numFmtId="167" fontId="22" fillId="0" borderId="0" xfId="42" applyNumberFormat="1" applyFont="1" applyFill="1" applyAlignment="1">
      <alignment vertical="center"/>
    </xf>
    <xf numFmtId="167" fontId="22" fillId="0" borderId="0" xfId="131" applyNumberFormat="1" applyFont="1" applyFill="1" applyAlignment="1">
      <alignment vertical="center"/>
      <protection/>
    </xf>
    <xf numFmtId="166" fontId="22" fillId="0" borderId="0" xfId="110" applyNumberFormat="1" applyFont="1" applyFill="1" applyBorder="1" applyAlignment="1">
      <alignment horizontal="left" vertical="center"/>
      <protection/>
    </xf>
    <xf numFmtId="167" fontId="22" fillId="0" borderId="0" xfId="131" applyNumberFormat="1" applyFont="1" applyFill="1" applyAlignment="1">
      <alignment horizontal="center" vertical="center"/>
      <protection/>
    </xf>
    <xf numFmtId="179" fontId="22" fillId="0" borderId="0" xfId="131" applyNumberFormat="1" applyFont="1" applyFill="1" applyAlignment="1">
      <alignment vertical="center"/>
      <protection/>
    </xf>
    <xf numFmtId="173" fontId="22" fillId="0" borderId="0" xfId="131" applyNumberFormat="1" applyFont="1" applyFill="1" applyAlignment="1">
      <alignment horizontal="center" vertical="center"/>
      <protection/>
    </xf>
    <xf numFmtId="171" fontId="22" fillId="0" borderId="0" xfId="42" applyNumberFormat="1" applyFont="1" applyFill="1" applyAlignment="1">
      <alignment horizontal="right" vertical="center"/>
    </xf>
    <xf numFmtId="167" fontId="22" fillId="0" borderId="11" xfId="131" applyNumberFormat="1" applyFont="1" applyFill="1" applyBorder="1" applyAlignment="1">
      <alignment horizontal="right" vertical="center"/>
      <protection/>
    </xf>
    <xf numFmtId="167" fontId="22" fillId="0" borderId="11" xfId="131" applyNumberFormat="1" applyFont="1" applyFill="1" applyBorder="1" applyAlignment="1">
      <alignment vertical="center"/>
      <protection/>
    </xf>
    <xf numFmtId="167" fontId="22" fillId="0" borderId="11" xfId="42" applyNumberFormat="1" applyFont="1" applyFill="1" applyBorder="1" applyAlignment="1">
      <alignment vertical="center"/>
    </xf>
    <xf numFmtId="166" fontId="22" fillId="0" borderId="0" xfId="110" applyNumberFormat="1" applyFont="1" applyFill="1" applyAlignment="1">
      <alignment vertical="center"/>
      <protection/>
    </xf>
    <xf numFmtId="167" fontId="22" fillId="0" borderId="0" xfId="131" applyNumberFormat="1" applyFont="1" applyFill="1" applyBorder="1" applyAlignment="1">
      <alignment horizontal="right" vertical="center"/>
      <protection/>
    </xf>
    <xf numFmtId="164" fontId="22" fillId="0" borderId="0" xfId="131" applyNumberFormat="1" applyFont="1" applyFill="1" applyBorder="1" applyAlignment="1">
      <alignment horizontal="right" vertical="center"/>
      <protection/>
    </xf>
    <xf numFmtId="167" fontId="22" fillId="0" borderId="0" xfId="42" applyNumberFormat="1" applyFont="1" applyFill="1" applyBorder="1" applyAlignment="1">
      <alignment horizontal="right" vertical="center"/>
    </xf>
    <xf numFmtId="167" fontId="22" fillId="0" borderId="12" xfId="131" applyNumberFormat="1" applyFont="1" applyFill="1" applyBorder="1" applyAlignment="1">
      <alignment horizontal="right" vertical="center"/>
      <protection/>
    </xf>
    <xf numFmtId="167" fontId="22" fillId="0" borderId="0" xfId="42" applyNumberFormat="1" applyFont="1" applyFill="1" applyAlignment="1">
      <alignment horizontal="right" vertical="center"/>
    </xf>
    <xf numFmtId="167" fontId="22" fillId="33" borderId="0" xfId="42" applyNumberFormat="1" applyFont="1" applyFill="1" applyAlignment="1">
      <alignment vertical="center"/>
    </xf>
    <xf numFmtId="167" fontId="22" fillId="33" borderId="0" xfId="131" applyNumberFormat="1" applyFont="1" applyFill="1" applyAlignment="1">
      <alignment vertical="center"/>
      <protection/>
    </xf>
    <xf numFmtId="167" fontId="22" fillId="33" borderId="0" xfId="131" applyNumberFormat="1" applyFont="1" applyFill="1" applyAlignment="1">
      <alignment horizontal="right" vertical="center"/>
      <protection/>
    </xf>
    <xf numFmtId="171" fontId="22" fillId="33" borderId="0" xfId="42" applyNumberFormat="1" applyFont="1" applyFill="1" applyAlignment="1">
      <alignment horizontal="right" vertical="center"/>
    </xf>
    <xf numFmtId="167" fontId="22" fillId="33" borderId="11" xfId="131" applyNumberFormat="1" applyFont="1" applyFill="1" applyBorder="1" applyAlignment="1">
      <alignment horizontal="right" vertical="center"/>
      <protection/>
    </xf>
    <xf numFmtId="167" fontId="22" fillId="33" borderId="11" xfId="131" applyNumberFormat="1" applyFont="1" applyFill="1" applyBorder="1" applyAlignment="1">
      <alignment vertical="center"/>
      <protection/>
    </xf>
    <xf numFmtId="167" fontId="22" fillId="33" borderId="11" xfId="42" applyNumberFormat="1" applyFont="1" applyFill="1" applyBorder="1" applyAlignment="1">
      <alignment vertical="center"/>
    </xf>
    <xf numFmtId="167" fontId="22" fillId="33" borderId="0" xfId="131" applyNumberFormat="1" applyFont="1" applyFill="1" applyBorder="1" applyAlignment="1">
      <alignment horizontal="right" vertical="center"/>
      <protection/>
    </xf>
    <xf numFmtId="167" fontId="22" fillId="33" borderId="0" xfId="42" applyNumberFormat="1" applyFont="1" applyFill="1" applyBorder="1" applyAlignment="1">
      <alignment horizontal="right" vertical="center"/>
    </xf>
    <xf numFmtId="167" fontId="22" fillId="33" borderId="12" xfId="131" applyNumberFormat="1" applyFont="1" applyFill="1" applyBorder="1" applyAlignment="1">
      <alignment horizontal="right" vertical="center"/>
      <protection/>
    </xf>
    <xf numFmtId="166" fontId="7" fillId="0" borderId="0" xfId="110" applyNumberFormat="1" applyFont="1" applyFill="1" applyBorder="1" applyAlignment="1">
      <alignment horizontal="center" vertical="center"/>
      <protection/>
    </xf>
    <xf numFmtId="166" fontId="7" fillId="0" borderId="0" xfId="110" applyNumberFormat="1" applyFont="1" applyFill="1" applyBorder="1" applyAlignment="1">
      <alignment horizontal="right" vertical="center"/>
      <protection/>
    </xf>
    <xf numFmtId="166" fontId="7" fillId="0" borderId="11" xfId="110" applyNumberFormat="1" applyFont="1" applyFill="1" applyBorder="1" applyAlignment="1">
      <alignment horizontal="center" vertical="center"/>
      <protection/>
    </xf>
    <xf numFmtId="166" fontId="7" fillId="0" borderId="11" xfId="110" applyNumberFormat="1" applyFont="1" applyFill="1" applyBorder="1" applyAlignment="1">
      <alignment horizontal="right" vertical="center"/>
      <protection/>
    </xf>
    <xf numFmtId="166" fontId="7" fillId="0" borderId="11" xfId="110" applyNumberFormat="1" applyFont="1" applyFill="1" applyBorder="1" applyAlignment="1">
      <alignment horizontal="left" vertical="center"/>
      <protection/>
    </xf>
    <xf numFmtId="166" fontId="6" fillId="0" borderId="11" xfId="110" applyNumberFormat="1" applyFont="1" applyFill="1" applyBorder="1" applyAlignment="1">
      <alignment horizontal="right" vertical="center"/>
      <protection/>
    </xf>
    <xf numFmtId="166" fontId="7" fillId="0" borderId="0" xfId="110" applyNumberFormat="1" applyFont="1" applyFill="1" applyBorder="1" applyAlignment="1">
      <alignment vertical="center"/>
      <protection/>
    </xf>
    <xf numFmtId="166" fontId="6" fillId="0" borderId="0" xfId="110" applyNumberFormat="1" applyFont="1" applyFill="1" applyBorder="1" applyAlignment="1">
      <alignment horizontal="center" vertical="center"/>
      <protection/>
    </xf>
    <xf numFmtId="166" fontId="6" fillId="0" borderId="0" xfId="110" applyNumberFormat="1" applyFont="1" applyFill="1" applyBorder="1" applyAlignment="1">
      <alignment horizontal="right" vertical="center"/>
      <protection/>
    </xf>
    <xf numFmtId="166" fontId="6" fillId="0" borderId="0" xfId="110" applyNumberFormat="1" applyFont="1" applyFill="1" applyBorder="1" applyAlignment="1" quotePrefix="1">
      <alignment horizontal="right" vertical="center"/>
      <protection/>
    </xf>
    <xf numFmtId="0" fontId="7" fillId="0" borderId="0" xfId="131" applyFont="1" applyFill="1" applyAlignment="1" quotePrefix="1">
      <alignment vertical="center"/>
      <protection/>
    </xf>
    <xf numFmtId="43" fontId="7" fillId="0" borderId="0" xfId="42" applyFont="1" applyFill="1" applyBorder="1" applyAlignment="1">
      <alignment horizontal="right" vertical="center" wrapText="1"/>
    </xf>
    <xf numFmtId="167" fontId="7" fillId="0" borderId="11" xfId="110" applyNumberFormat="1" applyFont="1" applyFill="1" applyBorder="1" applyAlignment="1">
      <alignment horizontal="right" vertical="center"/>
      <protection/>
    </xf>
    <xf numFmtId="3" fontId="7" fillId="0" borderId="0" xfId="110" applyNumberFormat="1" applyFont="1" applyFill="1" applyBorder="1" applyAlignment="1">
      <alignment horizontal="right" vertical="center"/>
      <protection/>
    </xf>
    <xf numFmtId="167" fontId="7" fillId="0" borderId="0" xfId="110" applyNumberFormat="1" applyFont="1" applyFill="1" applyBorder="1" applyAlignment="1">
      <alignment horizontal="right" vertical="center"/>
      <protection/>
    </xf>
    <xf numFmtId="171" fontId="7" fillId="0" borderId="0" xfId="110" applyNumberFormat="1" applyFont="1" applyFill="1" applyBorder="1" applyAlignment="1">
      <alignment horizontal="right" vertical="center"/>
      <protection/>
    </xf>
    <xf numFmtId="171" fontId="7" fillId="0" borderId="11" xfId="42" applyNumberFormat="1" applyFont="1" applyFill="1" applyBorder="1" applyAlignment="1">
      <alignment horizontal="right" vertical="center" wrapText="1"/>
    </xf>
    <xf numFmtId="167" fontId="7" fillId="0" borderId="12" xfId="110" applyNumberFormat="1" applyFont="1" applyFill="1" applyBorder="1" applyAlignment="1">
      <alignment horizontal="right" vertical="center"/>
      <protection/>
    </xf>
    <xf numFmtId="166" fontId="7" fillId="33" borderId="0" xfId="110" applyNumberFormat="1" applyFont="1" applyFill="1" applyBorder="1" applyAlignment="1">
      <alignment vertical="center"/>
      <protection/>
    </xf>
    <xf numFmtId="171" fontId="7" fillId="33" borderId="0" xfId="42" applyNumberFormat="1" applyFont="1" applyFill="1" applyBorder="1" applyAlignment="1">
      <alignment horizontal="right" vertical="center" wrapText="1"/>
    </xf>
    <xf numFmtId="167" fontId="7" fillId="33" borderId="11" xfId="110" applyNumberFormat="1" applyFont="1" applyFill="1" applyBorder="1" applyAlignment="1">
      <alignment horizontal="right" vertical="center"/>
      <protection/>
    </xf>
    <xf numFmtId="171" fontId="7" fillId="33" borderId="11" xfId="42" applyNumberFormat="1" applyFont="1" applyFill="1" applyBorder="1" applyAlignment="1">
      <alignment horizontal="right" vertical="center" wrapText="1"/>
    </xf>
    <xf numFmtId="167" fontId="7" fillId="33" borderId="0" xfId="110" applyNumberFormat="1" applyFont="1" applyFill="1" applyBorder="1" applyAlignment="1">
      <alignment horizontal="right" vertical="center"/>
      <protection/>
    </xf>
    <xf numFmtId="167" fontId="7" fillId="33" borderId="12" xfId="110" applyNumberFormat="1" applyFont="1" applyFill="1" applyBorder="1" applyAlignment="1">
      <alignment horizontal="right" vertical="center"/>
      <protection/>
    </xf>
    <xf numFmtId="166" fontId="18" fillId="0" borderId="11" xfId="0" applyNumberFormat="1" applyFont="1" applyBorder="1" applyAlignment="1">
      <alignment horizontal="left" vertical="center" shrinkToFit="1"/>
    </xf>
    <xf numFmtId="167" fontId="23" fillId="0" borderId="13" xfId="131" applyNumberFormat="1" applyFont="1" applyFill="1" applyBorder="1" applyAlignment="1">
      <alignment horizontal="center" vertical="center"/>
      <protection/>
    </xf>
    <xf numFmtId="0" fontId="23" fillId="0" borderId="13" xfId="131" applyFont="1" applyFill="1" applyBorder="1" applyAlignment="1">
      <alignment horizontal="center" vertical="center"/>
      <protection/>
    </xf>
    <xf numFmtId="167" fontId="23" fillId="0" borderId="11" xfId="47" applyNumberFormat="1" applyFont="1" applyFill="1" applyBorder="1" applyAlignment="1">
      <alignment horizontal="center" vertical="center"/>
    </xf>
    <xf numFmtId="166" fontId="6" fillId="0" borderId="11" xfId="110" applyNumberFormat="1" applyFont="1" applyFill="1" applyBorder="1" applyAlignment="1">
      <alignment horizontal="center" vertical="center"/>
      <protection/>
    </xf>
    <xf numFmtId="166" fontId="6" fillId="0" borderId="11" xfId="118" applyNumberFormat="1" applyFont="1" applyFill="1" applyBorder="1" applyAlignment="1">
      <alignment horizontal="center" vertical="center"/>
      <protection/>
    </xf>
    <xf numFmtId="166" fontId="6" fillId="0" borderId="13" xfId="110" applyNumberFormat="1" applyFont="1" applyFill="1" applyBorder="1" applyAlignment="1">
      <alignment horizontal="center" vertical="center"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5 2" xfId="45"/>
    <cellStyle name="Comma 10 15 2 2" xfId="46"/>
    <cellStyle name="Comma 12 2 2" xfId="47"/>
    <cellStyle name="Comma 12 2 2 2" xfId="48"/>
    <cellStyle name="Comma 13 2 3" xfId="49"/>
    <cellStyle name="Comma 13 2 3 2" xfId="50"/>
    <cellStyle name="Comma 19" xfId="51"/>
    <cellStyle name="Comma 19 2" xfId="52"/>
    <cellStyle name="Comma 19 4" xfId="53"/>
    <cellStyle name="Comma 19 4 2" xfId="54"/>
    <cellStyle name="Comma 2" xfId="55"/>
    <cellStyle name="Comma 2 2" xfId="56"/>
    <cellStyle name="Comma 2 2 2" xfId="57"/>
    <cellStyle name="Comma 2 2 3" xfId="58"/>
    <cellStyle name="Comma 2 3" xfId="59"/>
    <cellStyle name="Comma 2 3 2" xfId="60"/>
    <cellStyle name="Comma 2 4" xfId="61"/>
    <cellStyle name="Comma 2 5" xfId="62"/>
    <cellStyle name="Comma 2 7" xfId="63"/>
    <cellStyle name="Comma 2 7 2" xfId="64"/>
    <cellStyle name="Comma 2 7 2 2" xfId="65"/>
    <cellStyle name="Comma 2 7 3" xfId="66"/>
    <cellStyle name="Comma 3" xfId="67"/>
    <cellStyle name="Comma 3 2" xfId="68"/>
    <cellStyle name="Comma 3 2 2" xfId="69"/>
    <cellStyle name="Comma 3 3" xfId="70"/>
    <cellStyle name="Comma 3 4" xfId="71"/>
    <cellStyle name="Comma 3 5" xfId="72"/>
    <cellStyle name="Comma 3 5 2" xfId="73"/>
    <cellStyle name="Comma 4" xfId="74"/>
    <cellStyle name="Comma 4 2" xfId="75"/>
    <cellStyle name="Comma 4 2 2" xfId="76"/>
    <cellStyle name="Comma 4 3" xfId="77"/>
    <cellStyle name="Comma 4 4" xfId="78"/>
    <cellStyle name="Comma 5" xfId="79"/>
    <cellStyle name="Comma 6" xfId="80"/>
    <cellStyle name="Comma 6 2" xfId="81"/>
    <cellStyle name="Comma 68" xfId="82"/>
    <cellStyle name="Comma 7" xfId="83"/>
    <cellStyle name="Comma 7 2" xfId="84"/>
    <cellStyle name="Comma 8" xfId="85"/>
    <cellStyle name="Comma 8 2" xfId="86"/>
    <cellStyle name="Comma 9" xfId="87"/>
    <cellStyle name="Currency" xfId="88"/>
    <cellStyle name="Currency [0]" xfId="89"/>
    <cellStyle name="Explanatory Text" xfId="90"/>
    <cellStyle name="Explanatory Text 2" xfId="91"/>
    <cellStyle name="Explanatory Text 2 3 2" xfId="92"/>
    <cellStyle name="Good" xfId="93"/>
    <cellStyle name="Heading 1" xfId="94"/>
    <cellStyle name="Heading 2" xfId="95"/>
    <cellStyle name="Heading 3" xfId="96"/>
    <cellStyle name="Heading 4" xfId="97"/>
    <cellStyle name="Hyperlink 2" xfId="98"/>
    <cellStyle name="Hyperlink 2 2" xfId="99"/>
    <cellStyle name="Hyperlink 2 2 2" xfId="100"/>
    <cellStyle name="Hyperlink 2 3" xfId="101"/>
    <cellStyle name="Input" xfId="102"/>
    <cellStyle name="Linked Cell" xfId="103"/>
    <cellStyle name="Neutral" xfId="104"/>
    <cellStyle name="Normal - Style1" xfId="105"/>
    <cellStyle name="Normal 10 4" xfId="106"/>
    <cellStyle name="Normal 11 3 2" xfId="107"/>
    <cellStyle name="Normal 15" xfId="108"/>
    <cellStyle name="Normal 2" xfId="109"/>
    <cellStyle name="Normal 2 13" xfId="110"/>
    <cellStyle name="Normal 2 13 13" xfId="111"/>
    <cellStyle name="Normal 2 2" xfId="112"/>
    <cellStyle name="Normal 2 2 2" xfId="113"/>
    <cellStyle name="Normal 2 2 3 6" xfId="114"/>
    <cellStyle name="Normal 2 3" xfId="115"/>
    <cellStyle name="Normal 2 4" xfId="116"/>
    <cellStyle name="Normal 296" xfId="117"/>
    <cellStyle name="Normal 3" xfId="118"/>
    <cellStyle name="Normal 3 2" xfId="119"/>
    <cellStyle name="Normal 3 2 3" xfId="120"/>
    <cellStyle name="Normal 3 3" xfId="121"/>
    <cellStyle name="Normal 3 3 2 3" xfId="122"/>
    <cellStyle name="Normal 3 4" xfId="123"/>
    <cellStyle name="Normal 4" xfId="124"/>
    <cellStyle name="Normal 4 2" xfId="125"/>
    <cellStyle name="Normal 6" xfId="126"/>
    <cellStyle name="Normal 6 2" xfId="127"/>
    <cellStyle name="Normal 70" xfId="128"/>
    <cellStyle name="Normal 8" xfId="129"/>
    <cellStyle name="Normal_EGCO_June10 TE" xfId="130"/>
    <cellStyle name="Normal_KEGCO_2002" xfId="131"/>
    <cellStyle name="Note" xfId="132"/>
    <cellStyle name="Output" xfId="133"/>
    <cellStyle name="Percent" xfId="134"/>
    <cellStyle name="Percent 112" xfId="135"/>
    <cellStyle name="Percent 2" xfId="136"/>
    <cellStyle name="Percent 2 5" xfId="137"/>
    <cellStyle name="Percent 2 5 2" xfId="138"/>
    <cellStyle name="Percent 4" xfId="139"/>
    <cellStyle name="Title" xfId="140"/>
    <cellStyle name="Total" xfId="141"/>
    <cellStyle name="Warning Text" xfId="142"/>
    <cellStyle name="ปกติ_USCT2" xfId="143"/>
    <cellStyle name="一般 5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P160"/>
  <sheetViews>
    <sheetView zoomScaleSheetLayoutView="100" zoomScalePageLayoutView="0" workbookViewId="0" topLeftCell="A151">
      <selection activeCell="D167" sqref="D167"/>
    </sheetView>
  </sheetViews>
  <sheetFormatPr defaultColWidth="9.421875" defaultRowHeight="19.5" customHeight="1"/>
  <cols>
    <col min="1" max="2" width="1.7109375" style="15" customWidth="1"/>
    <col min="3" max="3" width="37.140625" style="15" customWidth="1"/>
    <col min="4" max="4" width="8.00390625" style="14" customWidth="1"/>
    <col min="5" max="5" width="0.5625" style="15" customWidth="1"/>
    <col min="6" max="6" width="14.421875" style="16" hidden="1" customWidth="1"/>
    <col min="7" max="7" width="0.5625" style="15" hidden="1" customWidth="1"/>
    <col min="8" max="8" width="11.57421875" style="16" hidden="1" customWidth="1"/>
    <col min="9" max="9" width="14.421875" style="16" customWidth="1"/>
    <col min="10" max="10" width="0.5625" style="43" customWidth="1"/>
    <col min="11" max="11" width="11.7109375" style="16" customWidth="1"/>
    <col min="12" max="12" width="0.5625" style="43" customWidth="1"/>
    <col min="13" max="13" width="14.421875" style="16" customWidth="1"/>
    <col min="14" max="14" width="0.5625" style="43" customWidth="1"/>
    <col min="15" max="15" width="11.7109375" style="16" customWidth="1"/>
    <col min="16" max="16384" width="9.421875" style="18" customWidth="1"/>
  </cols>
  <sheetData>
    <row r="1" spans="1:15" ht="19.5" customHeight="1">
      <c r="A1" s="13" t="s">
        <v>0</v>
      </c>
      <c r="B1" s="13"/>
      <c r="C1" s="13"/>
      <c r="K1" s="17"/>
      <c r="O1" s="17"/>
    </row>
    <row r="2" spans="1:3" ht="19.5" customHeight="1">
      <c r="A2" s="13" t="s">
        <v>1</v>
      </c>
      <c r="B2" s="13"/>
      <c r="C2" s="13"/>
    </row>
    <row r="3" spans="1:15" ht="19.5" customHeight="1">
      <c r="A3" s="19" t="s">
        <v>214</v>
      </c>
      <c r="B3" s="19"/>
      <c r="C3" s="19"/>
      <c r="D3" s="20"/>
      <c r="E3" s="21"/>
      <c r="F3" s="22"/>
      <c r="G3" s="21"/>
      <c r="H3" s="22"/>
      <c r="I3" s="22"/>
      <c r="J3" s="47"/>
      <c r="K3" s="22"/>
      <c r="L3" s="47"/>
      <c r="M3" s="22"/>
      <c r="N3" s="47"/>
      <c r="O3" s="22"/>
    </row>
    <row r="5" spans="1:15" ht="18" customHeight="1">
      <c r="A5" s="18"/>
      <c r="D5" s="23"/>
      <c r="E5" s="13"/>
      <c r="F5" s="22"/>
      <c r="G5" s="24"/>
      <c r="H5" s="25" t="s">
        <v>2</v>
      </c>
      <c r="I5" s="22"/>
      <c r="J5" s="24"/>
      <c r="K5" s="25" t="s">
        <v>2</v>
      </c>
      <c r="L5" s="26"/>
      <c r="M5" s="22"/>
      <c r="N5" s="24"/>
      <c r="O5" s="25" t="s">
        <v>120</v>
      </c>
    </row>
    <row r="6" spans="1:15" ht="18" customHeight="1">
      <c r="A6" s="18"/>
      <c r="D6" s="23"/>
      <c r="E6" s="13"/>
      <c r="F6" s="27" t="s">
        <v>3</v>
      </c>
      <c r="G6" s="13"/>
      <c r="H6" s="27" t="s">
        <v>4</v>
      </c>
      <c r="I6" s="27" t="s">
        <v>3</v>
      </c>
      <c r="J6" s="26"/>
      <c r="K6" s="27" t="s">
        <v>4</v>
      </c>
      <c r="L6" s="26"/>
      <c r="M6" s="27" t="s">
        <v>3</v>
      </c>
      <c r="N6" s="26"/>
      <c r="O6" s="27" t="s">
        <v>4</v>
      </c>
    </row>
    <row r="7" spans="5:15" ht="18" customHeight="1">
      <c r="E7" s="13"/>
      <c r="F7" s="27" t="s">
        <v>212</v>
      </c>
      <c r="G7" s="13"/>
      <c r="H7" s="27" t="s">
        <v>5</v>
      </c>
      <c r="I7" s="27" t="s">
        <v>212</v>
      </c>
      <c r="J7" s="26"/>
      <c r="K7" s="27" t="s">
        <v>5</v>
      </c>
      <c r="L7" s="26"/>
      <c r="M7" s="27" t="s">
        <v>212</v>
      </c>
      <c r="N7" s="26"/>
      <c r="O7" s="27" t="s">
        <v>5</v>
      </c>
    </row>
    <row r="8" spans="5:15" ht="18" customHeight="1">
      <c r="E8" s="13"/>
      <c r="F8" s="27" t="s">
        <v>215</v>
      </c>
      <c r="G8" s="13"/>
      <c r="H8" s="27" t="s">
        <v>170</v>
      </c>
      <c r="I8" s="27" t="s">
        <v>215</v>
      </c>
      <c r="J8" s="26"/>
      <c r="K8" s="27" t="s">
        <v>170</v>
      </c>
      <c r="L8" s="26"/>
      <c r="M8" s="27" t="s">
        <v>215</v>
      </c>
      <c r="N8" s="26"/>
      <c r="O8" s="27" t="s">
        <v>170</v>
      </c>
    </row>
    <row r="9" spans="4:15" ht="18" customHeight="1">
      <c r="D9" s="28" t="s">
        <v>6</v>
      </c>
      <c r="E9" s="13"/>
      <c r="F9" s="25" t="s">
        <v>7</v>
      </c>
      <c r="G9" s="13"/>
      <c r="H9" s="25" t="s">
        <v>7</v>
      </c>
      <c r="I9" s="25" t="s">
        <v>7</v>
      </c>
      <c r="J9" s="26"/>
      <c r="K9" s="25" t="s">
        <v>7</v>
      </c>
      <c r="L9" s="26"/>
      <c r="M9" s="25" t="s">
        <v>7</v>
      </c>
      <c r="N9" s="26"/>
      <c r="O9" s="25" t="s">
        <v>7</v>
      </c>
    </row>
    <row r="10" spans="4:15" ht="6" customHeight="1">
      <c r="D10" s="29"/>
      <c r="E10" s="13"/>
      <c r="F10" s="30"/>
      <c r="G10" s="18"/>
      <c r="H10" s="18"/>
      <c r="I10" s="151"/>
      <c r="K10" s="43"/>
      <c r="M10" s="151"/>
      <c r="O10" s="43"/>
    </row>
    <row r="11" spans="1:13" ht="18" customHeight="1">
      <c r="A11" s="13" t="s">
        <v>8</v>
      </c>
      <c r="F11" s="31"/>
      <c r="I11" s="31"/>
      <c r="M11" s="31"/>
    </row>
    <row r="12" spans="1:13" ht="6" customHeight="1">
      <c r="A12" s="13"/>
      <c r="F12" s="31"/>
      <c r="I12" s="31"/>
      <c r="M12" s="31"/>
    </row>
    <row r="13" spans="1:14" ht="18" customHeight="1">
      <c r="A13" s="13" t="s">
        <v>9</v>
      </c>
      <c r="F13" s="31"/>
      <c r="G13" s="32"/>
      <c r="I13" s="31"/>
      <c r="J13" s="33"/>
      <c r="L13" s="33"/>
      <c r="M13" s="31"/>
      <c r="N13" s="33"/>
    </row>
    <row r="14" spans="1:14" ht="6" customHeight="1">
      <c r="A14" s="13"/>
      <c r="F14" s="31"/>
      <c r="G14" s="32"/>
      <c r="I14" s="31"/>
      <c r="J14" s="33"/>
      <c r="L14" s="33"/>
      <c r="M14" s="31"/>
      <c r="N14" s="33"/>
    </row>
    <row r="15" spans="1:15" ht="18" customHeight="1">
      <c r="A15" s="15" t="s">
        <v>10</v>
      </c>
      <c r="F15" s="31"/>
      <c r="G15" s="33"/>
      <c r="H15" s="18">
        <v>2950667</v>
      </c>
      <c r="I15" s="31">
        <v>4534835</v>
      </c>
      <c r="J15" s="16"/>
      <c r="K15" s="43">
        <v>2950667</v>
      </c>
      <c r="L15" s="16"/>
      <c r="M15" s="31">
        <v>949720</v>
      </c>
      <c r="N15" s="16"/>
      <c r="O15" s="43">
        <v>637795</v>
      </c>
    </row>
    <row r="16" spans="1:15" ht="18" customHeight="1">
      <c r="A16" s="15" t="s">
        <v>11</v>
      </c>
      <c r="D16" s="14">
        <v>7</v>
      </c>
      <c r="F16" s="31"/>
      <c r="G16" s="33"/>
      <c r="H16" s="34">
        <v>11719</v>
      </c>
      <c r="I16" s="35">
        <v>12812</v>
      </c>
      <c r="J16" s="36"/>
      <c r="K16" s="37">
        <v>11719</v>
      </c>
      <c r="L16" s="36"/>
      <c r="M16" s="38" t="s">
        <v>231</v>
      </c>
      <c r="N16" s="36"/>
      <c r="O16" s="39">
        <v>0</v>
      </c>
    </row>
    <row r="17" spans="1:15" ht="18" customHeight="1">
      <c r="A17" s="15" t="s">
        <v>155</v>
      </c>
      <c r="D17" s="14">
        <v>8</v>
      </c>
      <c r="F17" s="31"/>
      <c r="G17" s="32"/>
      <c r="H17" s="18">
        <v>2750194</v>
      </c>
      <c r="I17" s="31">
        <v>2455740</v>
      </c>
      <c r="J17" s="16"/>
      <c r="K17" s="43">
        <v>2750194</v>
      </c>
      <c r="L17" s="16"/>
      <c r="M17" s="31">
        <v>526955</v>
      </c>
      <c r="N17" s="16"/>
      <c r="O17" s="43">
        <v>497495</v>
      </c>
    </row>
    <row r="18" spans="1:15" ht="18" customHeight="1">
      <c r="A18" s="15" t="s">
        <v>210</v>
      </c>
      <c r="E18" s="18"/>
      <c r="F18" s="31"/>
      <c r="G18" s="32"/>
      <c r="H18" s="18">
        <v>761289</v>
      </c>
      <c r="I18" s="31">
        <v>784667</v>
      </c>
      <c r="J18" s="16"/>
      <c r="K18" s="43">
        <v>761289</v>
      </c>
      <c r="L18" s="16"/>
      <c r="M18" s="31">
        <v>368545</v>
      </c>
      <c r="N18" s="16"/>
      <c r="O18" s="43">
        <v>290712</v>
      </c>
    </row>
    <row r="19" spans="1:15" ht="18" customHeight="1">
      <c r="A19" s="40" t="s">
        <v>171</v>
      </c>
      <c r="B19" s="40"/>
      <c r="C19" s="40"/>
      <c r="F19" s="31"/>
      <c r="G19" s="32"/>
      <c r="H19" s="18"/>
      <c r="I19" s="151"/>
      <c r="K19" s="43"/>
      <c r="M19" s="151"/>
      <c r="O19" s="43"/>
    </row>
    <row r="20" spans="1:15" ht="18" customHeight="1">
      <c r="A20" s="40"/>
      <c r="B20" s="40" t="s">
        <v>207</v>
      </c>
      <c r="C20" s="40"/>
      <c r="F20" s="31"/>
      <c r="G20" s="32"/>
      <c r="H20" s="18">
        <v>7066</v>
      </c>
      <c r="I20" s="151">
        <v>7066</v>
      </c>
      <c r="K20" s="43">
        <v>7066</v>
      </c>
      <c r="M20" s="151">
        <v>1955457</v>
      </c>
      <c r="O20" s="43">
        <v>1830544</v>
      </c>
    </row>
    <row r="21" spans="1:15" ht="18" customHeight="1">
      <c r="A21" s="15" t="s">
        <v>266</v>
      </c>
      <c r="F21" s="31"/>
      <c r="G21" s="32"/>
      <c r="H21" s="18"/>
      <c r="I21" s="151"/>
      <c r="K21" s="43"/>
      <c r="M21" s="151"/>
      <c r="O21" s="43"/>
    </row>
    <row r="22" spans="2:15" ht="18" customHeight="1">
      <c r="B22" s="15" t="s">
        <v>267</v>
      </c>
      <c r="F22" s="31"/>
      <c r="G22" s="32"/>
      <c r="H22" s="18">
        <v>75000</v>
      </c>
      <c r="I22" s="31">
        <v>75000</v>
      </c>
      <c r="K22" s="37">
        <v>75000</v>
      </c>
      <c r="M22" s="31">
        <v>15385</v>
      </c>
      <c r="O22" s="37">
        <v>52447</v>
      </c>
    </row>
    <row r="23" spans="1:15" ht="18" customHeight="1">
      <c r="A23" s="15" t="s">
        <v>12</v>
      </c>
      <c r="F23" s="41"/>
      <c r="G23" s="32"/>
      <c r="H23" s="42">
        <v>833299</v>
      </c>
      <c r="I23" s="41">
        <v>1010212</v>
      </c>
      <c r="J23" s="16"/>
      <c r="K23" s="47">
        <v>833299</v>
      </c>
      <c r="L23" s="16"/>
      <c r="M23" s="41">
        <v>242470</v>
      </c>
      <c r="N23" s="16"/>
      <c r="O23" s="47">
        <v>282809</v>
      </c>
    </row>
    <row r="24" spans="6:14" ht="6" customHeight="1">
      <c r="F24" s="31"/>
      <c r="G24" s="32"/>
      <c r="I24" s="31"/>
      <c r="J24" s="33"/>
      <c r="L24" s="33"/>
      <c r="M24" s="31"/>
      <c r="N24" s="33"/>
    </row>
    <row r="25" spans="1:15" ht="18" customHeight="1">
      <c r="A25" s="13" t="s">
        <v>13</v>
      </c>
      <c r="F25" s="41">
        <f>SUM(E15:F23)</f>
        <v>0</v>
      </c>
      <c r="G25" s="32"/>
      <c r="H25" s="22">
        <f>SUM(G15:H23)</f>
        <v>7389234</v>
      </c>
      <c r="I25" s="41">
        <f>SUM(I15:I23)</f>
        <v>8880332</v>
      </c>
      <c r="J25" s="33"/>
      <c r="K25" s="22">
        <f>SUM(K15:K23)</f>
        <v>7389234</v>
      </c>
      <c r="L25" s="33"/>
      <c r="M25" s="41">
        <f>SUM(M15:M23)</f>
        <v>4058532</v>
      </c>
      <c r="N25" s="33"/>
      <c r="O25" s="22">
        <f>SUM(O15:O23)</f>
        <v>3591802</v>
      </c>
    </row>
    <row r="26" spans="6:14" ht="12" customHeight="1">
      <c r="F26" s="31"/>
      <c r="G26" s="32"/>
      <c r="I26" s="31"/>
      <c r="J26" s="33"/>
      <c r="L26" s="33"/>
      <c r="M26" s="31"/>
      <c r="N26" s="33"/>
    </row>
    <row r="27" spans="1:14" ht="18" customHeight="1">
      <c r="A27" s="13" t="s">
        <v>14</v>
      </c>
      <c r="F27" s="31"/>
      <c r="G27" s="32"/>
      <c r="I27" s="31"/>
      <c r="J27" s="33"/>
      <c r="L27" s="33"/>
      <c r="M27" s="31"/>
      <c r="N27" s="33"/>
    </row>
    <row r="28" spans="6:14" ht="6" customHeight="1">
      <c r="F28" s="31"/>
      <c r="G28" s="32"/>
      <c r="I28" s="31"/>
      <c r="J28" s="33"/>
      <c r="L28" s="33"/>
      <c r="M28" s="31"/>
      <c r="N28" s="33"/>
    </row>
    <row r="29" spans="1:15" ht="18" customHeight="1">
      <c r="A29" s="15" t="s">
        <v>11</v>
      </c>
      <c r="D29" s="14">
        <v>7</v>
      </c>
      <c r="F29" s="31"/>
      <c r="G29" s="32"/>
      <c r="H29" s="43">
        <v>177457</v>
      </c>
      <c r="I29" s="31">
        <v>232641</v>
      </c>
      <c r="J29" s="33"/>
      <c r="K29" s="43">
        <v>177457</v>
      </c>
      <c r="L29" s="33"/>
      <c r="M29" s="31">
        <v>148129</v>
      </c>
      <c r="N29" s="33"/>
      <c r="O29" s="43">
        <v>92945</v>
      </c>
    </row>
    <row r="30" spans="1:15" ht="18" customHeight="1">
      <c r="A30" s="15" t="s">
        <v>234</v>
      </c>
      <c r="D30" s="44"/>
      <c r="F30" s="31"/>
      <c r="G30" s="32"/>
      <c r="H30" s="43"/>
      <c r="I30" s="31"/>
      <c r="J30" s="33"/>
      <c r="K30" s="39"/>
      <c r="L30" s="33"/>
      <c r="M30" s="31"/>
      <c r="N30" s="33"/>
      <c r="O30" s="39"/>
    </row>
    <row r="31" spans="2:15" ht="18" customHeight="1">
      <c r="B31" s="15" t="s">
        <v>235</v>
      </c>
      <c r="D31" s="44">
        <v>10.1</v>
      </c>
      <c r="F31" s="31"/>
      <c r="G31" s="32"/>
      <c r="H31" s="43"/>
      <c r="I31" s="31">
        <v>20000</v>
      </c>
      <c r="J31" s="33"/>
      <c r="K31" s="39">
        <v>0</v>
      </c>
      <c r="L31" s="33"/>
      <c r="M31" s="31">
        <v>841454</v>
      </c>
      <c r="N31" s="33"/>
      <c r="O31" s="39">
        <v>0</v>
      </c>
    </row>
    <row r="32" spans="1:15" ht="18" customHeight="1">
      <c r="A32" s="15" t="s">
        <v>172</v>
      </c>
      <c r="F32" s="31"/>
      <c r="G32" s="33"/>
      <c r="H32" s="34"/>
      <c r="I32" s="38"/>
      <c r="J32" s="36"/>
      <c r="K32" s="39"/>
      <c r="L32" s="36"/>
      <c r="M32" s="38"/>
      <c r="N32" s="36"/>
      <c r="O32" s="39"/>
    </row>
    <row r="33" spans="2:15" ht="18" customHeight="1">
      <c r="B33" s="15" t="s">
        <v>173</v>
      </c>
      <c r="D33" s="14">
        <v>9</v>
      </c>
      <c r="F33" s="31"/>
      <c r="G33" s="33"/>
      <c r="H33" s="43">
        <v>5526612</v>
      </c>
      <c r="I33" s="31">
        <v>5510478</v>
      </c>
      <c r="J33" s="36"/>
      <c r="K33" s="37">
        <v>5526612</v>
      </c>
      <c r="L33" s="36"/>
      <c r="M33" s="31">
        <v>5461858</v>
      </c>
      <c r="N33" s="36"/>
      <c r="O33" s="37">
        <v>5479324</v>
      </c>
    </row>
    <row r="34" spans="1:15" ht="18" customHeight="1">
      <c r="A34" s="15" t="s">
        <v>15</v>
      </c>
      <c r="D34" s="14">
        <v>10</v>
      </c>
      <c r="F34" s="31"/>
      <c r="G34" s="32"/>
      <c r="H34" s="39">
        <v>0</v>
      </c>
      <c r="I34" s="31" t="s">
        <v>231</v>
      </c>
      <c r="J34" s="33"/>
      <c r="K34" s="39">
        <v>0</v>
      </c>
      <c r="L34" s="33"/>
      <c r="M34" s="31">
        <v>28271867</v>
      </c>
      <c r="N34" s="33"/>
      <c r="O34" s="43">
        <v>27719122</v>
      </c>
    </row>
    <row r="35" spans="1:15" ht="18" customHeight="1">
      <c r="A35" s="15" t="s">
        <v>159</v>
      </c>
      <c r="D35" s="14">
        <v>10</v>
      </c>
      <c r="F35" s="31"/>
      <c r="G35" s="32"/>
      <c r="H35" s="34">
        <v>1500482</v>
      </c>
      <c r="I35" s="31">
        <v>1483006</v>
      </c>
      <c r="J35" s="33"/>
      <c r="K35" s="37">
        <v>1500482</v>
      </c>
      <c r="L35" s="33"/>
      <c r="M35" s="31" t="s">
        <v>231</v>
      </c>
      <c r="N35" s="33"/>
      <c r="O35" s="39">
        <v>0</v>
      </c>
    </row>
    <row r="36" spans="1:15" ht="18" customHeight="1">
      <c r="A36" s="15" t="s">
        <v>129</v>
      </c>
      <c r="D36" s="14">
        <v>10</v>
      </c>
      <c r="F36" s="31"/>
      <c r="G36" s="32"/>
      <c r="H36" s="34">
        <v>28990</v>
      </c>
      <c r="I36" s="31">
        <v>22487</v>
      </c>
      <c r="J36" s="33"/>
      <c r="K36" s="43">
        <v>28990</v>
      </c>
      <c r="L36" s="33"/>
      <c r="M36" s="31">
        <v>45471</v>
      </c>
      <c r="N36" s="33"/>
      <c r="O36" s="43">
        <v>45471</v>
      </c>
    </row>
    <row r="37" spans="1:15" ht="18" customHeight="1">
      <c r="A37" s="15" t="s">
        <v>266</v>
      </c>
      <c r="F37" s="31"/>
      <c r="G37" s="32"/>
      <c r="H37" s="34"/>
      <c r="I37" s="31"/>
      <c r="J37" s="33"/>
      <c r="K37" s="43"/>
      <c r="L37" s="33"/>
      <c r="M37" s="31"/>
      <c r="N37" s="33"/>
      <c r="O37" s="43"/>
    </row>
    <row r="38" spans="2:15" ht="18" customHeight="1">
      <c r="B38" s="15" t="s">
        <v>268</v>
      </c>
      <c r="C38" s="18"/>
      <c r="D38" s="44"/>
      <c r="F38" s="31"/>
      <c r="G38" s="32"/>
      <c r="H38" s="43">
        <v>4846</v>
      </c>
      <c r="I38" s="31">
        <v>4846</v>
      </c>
      <c r="J38" s="33"/>
      <c r="K38" s="34">
        <v>4846</v>
      </c>
      <c r="L38" s="33"/>
      <c r="M38" s="31">
        <v>9660615</v>
      </c>
      <c r="N38" s="33"/>
      <c r="O38" s="34">
        <v>10333553</v>
      </c>
    </row>
    <row r="39" spans="1:15" ht="18" customHeight="1">
      <c r="A39" s="15" t="s">
        <v>128</v>
      </c>
      <c r="F39" s="31"/>
      <c r="G39" s="32"/>
      <c r="H39" s="43">
        <v>67194</v>
      </c>
      <c r="I39" s="31">
        <v>66676</v>
      </c>
      <c r="J39" s="33"/>
      <c r="K39" s="43">
        <v>67194</v>
      </c>
      <c r="L39" s="33"/>
      <c r="M39" s="31">
        <v>1038326</v>
      </c>
      <c r="N39" s="33"/>
      <c r="O39" s="43">
        <v>1038844</v>
      </c>
    </row>
    <row r="40" spans="1:15" ht="18" customHeight="1">
      <c r="A40" s="15" t="s">
        <v>16</v>
      </c>
      <c r="D40" s="14">
        <v>11</v>
      </c>
      <c r="F40" s="31"/>
      <c r="G40" s="32"/>
      <c r="H40" s="43">
        <v>55856939</v>
      </c>
      <c r="I40" s="31">
        <v>57115285</v>
      </c>
      <c r="J40" s="16"/>
      <c r="K40" s="43">
        <v>55856939</v>
      </c>
      <c r="L40" s="16"/>
      <c r="M40" s="31">
        <v>330546</v>
      </c>
      <c r="N40" s="16"/>
      <c r="O40" s="43">
        <v>347349</v>
      </c>
    </row>
    <row r="41" spans="1:15" ht="18" customHeight="1">
      <c r="A41" s="15" t="s">
        <v>174</v>
      </c>
      <c r="D41" s="14">
        <v>12</v>
      </c>
      <c r="F41" s="31"/>
      <c r="G41" s="32"/>
      <c r="H41" s="43">
        <v>1778324</v>
      </c>
      <c r="I41" s="31">
        <v>1746137</v>
      </c>
      <c r="J41" s="16"/>
      <c r="K41" s="37">
        <v>1778324</v>
      </c>
      <c r="L41" s="16"/>
      <c r="M41" s="31">
        <v>297780</v>
      </c>
      <c r="N41" s="16"/>
      <c r="O41" s="37">
        <v>303779</v>
      </c>
    </row>
    <row r="42" spans="1:15" ht="18" customHeight="1">
      <c r="A42" s="15" t="s">
        <v>130</v>
      </c>
      <c r="F42" s="31"/>
      <c r="G42" s="32"/>
      <c r="H42" s="43">
        <v>1337333</v>
      </c>
      <c r="I42" s="45">
        <v>1364065</v>
      </c>
      <c r="J42" s="16"/>
      <c r="K42" s="37">
        <v>1337333</v>
      </c>
      <c r="L42" s="16"/>
      <c r="M42" s="46" t="s">
        <v>231</v>
      </c>
      <c r="N42" s="16"/>
      <c r="O42" s="39">
        <v>0</v>
      </c>
    </row>
    <row r="43" spans="1:15" ht="18" customHeight="1">
      <c r="A43" s="15" t="s">
        <v>17</v>
      </c>
      <c r="D43" s="14">
        <v>11</v>
      </c>
      <c r="F43" s="31"/>
      <c r="G43" s="32"/>
      <c r="H43" s="43">
        <v>2792580</v>
      </c>
      <c r="I43" s="31">
        <v>2809748</v>
      </c>
      <c r="J43" s="16"/>
      <c r="K43" s="43">
        <v>2792580</v>
      </c>
      <c r="L43" s="16"/>
      <c r="M43" s="31">
        <v>10735</v>
      </c>
      <c r="N43" s="16"/>
      <c r="O43" s="43">
        <v>11560</v>
      </c>
    </row>
    <row r="44" spans="1:15" ht="18" customHeight="1">
      <c r="A44" s="15" t="s">
        <v>18</v>
      </c>
      <c r="F44" s="31"/>
      <c r="G44" s="32"/>
      <c r="H44" s="43">
        <v>111284</v>
      </c>
      <c r="I44" s="31">
        <v>113366</v>
      </c>
      <c r="J44" s="16"/>
      <c r="K44" s="37">
        <v>111284</v>
      </c>
      <c r="L44" s="16"/>
      <c r="M44" s="31" t="s">
        <v>231</v>
      </c>
      <c r="N44" s="16"/>
      <c r="O44" s="39">
        <v>0</v>
      </c>
    </row>
    <row r="45" spans="1:15" ht="18" customHeight="1">
      <c r="A45" s="15" t="s">
        <v>156</v>
      </c>
      <c r="D45" s="14">
        <v>13</v>
      </c>
      <c r="F45" s="41"/>
      <c r="G45" s="32"/>
      <c r="H45" s="47">
        <v>1912493</v>
      </c>
      <c r="I45" s="41">
        <v>1649396</v>
      </c>
      <c r="J45" s="16"/>
      <c r="K45" s="47">
        <v>1912493</v>
      </c>
      <c r="L45" s="16"/>
      <c r="M45" s="41">
        <v>963894</v>
      </c>
      <c r="N45" s="16"/>
      <c r="O45" s="47">
        <v>936065</v>
      </c>
    </row>
    <row r="46" spans="6:14" ht="6" customHeight="1">
      <c r="F46" s="31"/>
      <c r="G46" s="32"/>
      <c r="I46" s="31"/>
      <c r="J46" s="33"/>
      <c r="L46" s="33"/>
      <c r="M46" s="31"/>
      <c r="N46" s="33"/>
    </row>
    <row r="47" spans="1:15" ht="18" customHeight="1">
      <c r="A47" s="13" t="s">
        <v>19</v>
      </c>
      <c r="B47" s="18"/>
      <c r="F47" s="41">
        <f>SUM(F29:F45)</f>
        <v>0</v>
      </c>
      <c r="G47" s="32"/>
      <c r="H47" s="22">
        <f>SUM(H29:H45)</f>
        <v>71094534</v>
      </c>
      <c r="I47" s="41">
        <f>SUM(I29:I45)</f>
        <v>72138131</v>
      </c>
      <c r="J47" s="33"/>
      <c r="K47" s="22">
        <f>SUM(K29:K45)</f>
        <v>71094534</v>
      </c>
      <c r="L47" s="33"/>
      <c r="M47" s="41">
        <f>SUM(M29:M45)</f>
        <v>47070675</v>
      </c>
      <c r="N47" s="33"/>
      <c r="O47" s="22">
        <f>SUM(O29:O45)</f>
        <v>46308012</v>
      </c>
    </row>
    <row r="48" spans="6:14" ht="6" customHeight="1">
      <c r="F48" s="31"/>
      <c r="G48" s="32"/>
      <c r="I48" s="31"/>
      <c r="J48" s="33"/>
      <c r="L48" s="33"/>
      <c r="M48" s="31"/>
      <c r="N48" s="33"/>
    </row>
    <row r="49" spans="1:15" ht="18" customHeight="1" thickBot="1">
      <c r="A49" s="13" t="s">
        <v>20</v>
      </c>
      <c r="F49" s="48">
        <f>SUM(F47,F25)</f>
        <v>0</v>
      </c>
      <c r="G49" s="32"/>
      <c r="H49" s="49">
        <f>SUM(H47,H25)</f>
        <v>78483768</v>
      </c>
      <c r="I49" s="48">
        <f>SUM(I47,I25)</f>
        <v>81018463</v>
      </c>
      <c r="J49" s="33"/>
      <c r="K49" s="49">
        <f>SUM(K47,K25)</f>
        <v>78483768</v>
      </c>
      <c r="L49" s="33"/>
      <c r="M49" s="48">
        <f>SUM(M47,M25)</f>
        <v>51129207</v>
      </c>
      <c r="N49" s="33"/>
      <c r="O49" s="49">
        <f>SUM(O47,O25)</f>
        <v>49899814</v>
      </c>
    </row>
    <row r="50" spans="1:16" ht="18" customHeight="1" thickTop="1">
      <c r="A50" s="13"/>
      <c r="F50" s="50"/>
      <c r="G50" s="51"/>
      <c r="H50" s="50"/>
      <c r="I50" s="50"/>
      <c r="J50" s="128"/>
      <c r="K50" s="50"/>
      <c r="L50" s="128"/>
      <c r="M50" s="50"/>
      <c r="N50" s="128"/>
      <c r="O50" s="50"/>
      <c r="P50" s="29"/>
    </row>
    <row r="51" spans="7:14" ht="24.75" customHeight="1">
      <c r="G51" s="32"/>
      <c r="J51" s="33"/>
      <c r="L51" s="33"/>
      <c r="N51" s="33"/>
    </row>
    <row r="52" spans="1:14" ht="19.5" customHeight="1">
      <c r="A52" s="15" t="s">
        <v>21</v>
      </c>
      <c r="G52" s="32"/>
      <c r="J52" s="33"/>
      <c r="L52" s="33"/>
      <c r="N52" s="33"/>
    </row>
    <row r="53" spans="7:14" ht="18" customHeight="1">
      <c r="G53" s="32"/>
      <c r="J53" s="33"/>
      <c r="L53" s="33"/>
      <c r="N53" s="33"/>
    </row>
    <row r="54" spans="7:14" ht="12" customHeight="1">
      <c r="G54" s="32"/>
      <c r="J54" s="33"/>
      <c r="L54" s="33"/>
      <c r="N54" s="33"/>
    </row>
    <row r="55" spans="1:15" ht="21.75" customHeight="1">
      <c r="A55" s="237" t="s">
        <v>241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</row>
    <row r="56" spans="1:15" ht="19.5" customHeight="1">
      <c r="A56" s="13" t="s">
        <v>0</v>
      </c>
      <c r="B56" s="13"/>
      <c r="C56" s="13"/>
      <c r="G56" s="32"/>
      <c r="J56" s="33"/>
      <c r="K56" s="17"/>
      <c r="L56" s="33"/>
      <c r="N56" s="33"/>
      <c r="O56" s="17"/>
    </row>
    <row r="57" spans="1:14" ht="19.5" customHeight="1">
      <c r="A57" s="13" t="s">
        <v>1</v>
      </c>
      <c r="B57" s="13"/>
      <c r="C57" s="13"/>
      <c r="G57" s="32"/>
      <c r="J57" s="33"/>
      <c r="L57" s="33"/>
      <c r="N57" s="33"/>
    </row>
    <row r="58" spans="1:15" ht="19.5" customHeight="1">
      <c r="A58" s="19" t="str">
        <f>+A3</f>
        <v>ณ วันที่ 31 มีนาคม พ.ศ. 2564</v>
      </c>
      <c r="B58" s="19"/>
      <c r="C58" s="19"/>
      <c r="D58" s="20"/>
      <c r="E58" s="21"/>
      <c r="F58" s="22"/>
      <c r="G58" s="53"/>
      <c r="H58" s="22"/>
      <c r="I58" s="22"/>
      <c r="J58" s="152"/>
      <c r="K58" s="22"/>
      <c r="L58" s="152"/>
      <c r="M58" s="22"/>
      <c r="N58" s="152"/>
      <c r="O58" s="22"/>
    </row>
    <row r="59" spans="7:14" ht="19.5" customHeight="1">
      <c r="G59" s="32"/>
      <c r="J59" s="33"/>
      <c r="L59" s="33"/>
      <c r="N59" s="33"/>
    </row>
    <row r="60" spans="1:15" ht="18" customHeight="1">
      <c r="A60" s="18"/>
      <c r="D60" s="23"/>
      <c r="E60" s="13"/>
      <c r="F60" s="22"/>
      <c r="G60" s="24"/>
      <c r="H60" s="25" t="s">
        <v>2</v>
      </c>
      <c r="I60" s="22"/>
      <c r="J60" s="24"/>
      <c r="K60" s="25" t="s">
        <v>2</v>
      </c>
      <c r="L60" s="26"/>
      <c r="M60" s="22"/>
      <c r="N60" s="24"/>
      <c r="O60" s="25" t="s">
        <v>120</v>
      </c>
    </row>
    <row r="61" spans="4:15" ht="18" customHeight="1">
      <c r="D61" s="23"/>
      <c r="E61" s="13"/>
      <c r="F61" s="27" t="s">
        <v>3</v>
      </c>
      <c r="G61" s="13"/>
      <c r="H61" s="27" t="s">
        <v>4</v>
      </c>
      <c r="I61" s="27" t="s">
        <v>3</v>
      </c>
      <c r="J61" s="26"/>
      <c r="K61" s="27" t="s">
        <v>4</v>
      </c>
      <c r="L61" s="26"/>
      <c r="M61" s="27" t="s">
        <v>3</v>
      </c>
      <c r="N61" s="26"/>
      <c r="O61" s="27" t="s">
        <v>4</v>
      </c>
    </row>
    <row r="62" spans="5:15" ht="18" customHeight="1">
      <c r="E62" s="13"/>
      <c r="F62" s="27" t="s">
        <v>212</v>
      </c>
      <c r="G62" s="13"/>
      <c r="H62" s="27" t="s">
        <v>5</v>
      </c>
      <c r="I62" s="27" t="s">
        <v>212</v>
      </c>
      <c r="J62" s="26"/>
      <c r="K62" s="27" t="s">
        <v>5</v>
      </c>
      <c r="L62" s="26"/>
      <c r="M62" s="27" t="s">
        <v>212</v>
      </c>
      <c r="N62" s="26"/>
      <c r="O62" s="27" t="s">
        <v>5</v>
      </c>
    </row>
    <row r="63" spans="5:15" ht="18" customHeight="1">
      <c r="E63" s="13"/>
      <c r="F63" s="27" t="s">
        <v>215</v>
      </c>
      <c r="G63" s="13"/>
      <c r="H63" s="27" t="s">
        <v>170</v>
      </c>
      <c r="I63" s="27" t="s">
        <v>215</v>
      </c>
      <c r="J63" s="26"/>
      <c r="K63" s="27" t="s">
        <v>170</v>
      </c>
      <c r="L63" s="26"/>
      <c r="M63" s="27" t="s">
        <v>215</v>
      </c>
      <c r="N63" s="26"/>
      <c r="O63" s="27" t="s">
        <v>170</v>
      </c>
    </row>
    <row r="64" spans="4:15" ht="18" customHeight="1">
      <c r="D64" s="28" t="s">
        <v>6</v>
      </c>
      <c r="E64" s="13"/>
      <c r="F64" s="25" t="s">
        <v>7</v>
      </c>
      <c r="G64" s="13"/>
      <c r="H64" s="25" t="s">
        <v>7</v>
      </c>
      <c r="I64" s="25" t="s">
        <v>7</v>
      </c>
      <c r="J64" s="26"/>
      <c r="K64" s="25" t="s">
        <v>7</v>
      </c>
      <c r="L64" s="26"/>
      <c r="M64" s="25" t="s">
        <v>7</v>
      </c>
      <c r="N64" s="26"/>
      <c r="O64" s="25" t="s">
        <v>7</v>
      </c>
    </row>
    <row r="65" spans="1:14" ht="6" customHeight="1">
      <c r="A65" s="13"/>
      <c r="F65" s="31"/>
      <c r="G65" s="32"/>
      <c r="I65" s="31"/>
      <c r="J65" s="33"/>
      <c r="L65" s="33"/>
      <c r="M65" s="31"/>
      <c r="N65" s="33"/>
    </row>
    <row r="66" spans="1:14" ht="18" customHeight="1">
      <c r="A66" s="13" t="s">
        <v>22</v>
      </c>
      <c r="F66" s="31"/>
      <c r="G66" s="32"/>
      <c r="I66" s="31"/>
      <c r="J66" s="33"/>
      <c r="L66" s="33"/>
      <c r="M66" s="31"/>
      <c r="N66" s="33"/>
    </row>
    <row r="67" spans="1:14" ht="6" customHeight="1">
      <c r="A67" s="13"/>
      <c r="F67" s="31"/>
      <c r="G67" s="32"/>
      <c r="I67" s="31"/>
      <c r="J67" s="33"/>
      <c r="L67" s="33"/>
      <c r="M67" s="31"/>
      <c r="N67" s="33"/>
    </row>
    <row r="68" spans="1:14" ht="18" customHeight="1">
      <c r="A68" s="13" t="s">
        <v>23</v>
      </c>
      <c r="F68" s="31"/>
      <c r="G68" s="32"/>
      <c r="I68" s="31"/>
      <c r="J68" s="33"/>
      <c r="L68" s="33"/>
      <c r="M68" s="31"/>
      <c r="N68" s="33"/>
    </row>
    <row r="69" spans="1:14" ht="6" customHeight="1">
      <c r="A69" s="13"/>
      <c r="F69" s="31"/>
      <c r="G69" s="32"/>
      <c r="I69" s="31"/>
      <c r="J69" s="33"/>
      <c r="L69" s="33"/>
      <c r="M69" s="31"/>
      <c r="N69" s="33"/>
    </row>
    <row r="70" spans="1:15" ht="18" customHeight="1">
      <c r="A70" s="15" t="s">
        <v>211</v>
      </c>
      <c r="D70" s="14">
        <v>14</v>
      </c>
      <c r="F70" s="31"/>
      <c r="G70" s="33"/>
      <c r="H70" s="43">
        <v>2640315</v>
      </c>
      <c r="I70" s="31">
        <v>4445419</v>
      </c>
      <c r="J70" s="16"/>
      <c r="K70" s="43">
        <v>2640315</v>
      </c>
      <c r="L70" s="16"/>
      <c r="M70" s="31">
        <v>1288085</v>
      </c>
      <c r="N70" s="16"/>
      <c r="O70" s="43">
        <v>362177</v>
      </c>
    </row>
    <row r="71" spans="1:15" ht="18" customHeight="1">
      <c r="A71" s="15" t="s">
        <v>24</v>
      </c>
      <c r="F71" s="31"/>
      <c r="G71" s="33"/>
      <c r="H71" s="43">
        <v>372587</v>
      </c>
      <c r="I71" s="31">
        <v>304505</v>
      </c>
      <c r="J71" s="16"/>
      <c r="K71" s="43">
        <v>372587</v>
      </c>
      <c r="L71" s="16"/>
      <c r="M71" s="31">
        <v>237636</v>
      </c>
      <c r="N71" s="16"/>
      <c r="O71" s="43">
        <v>269528</v>
      </c>
    </row>
    <row r="72" spans="1:15" ht="18" customHeight="1">
      <c r="A72" s="15" t="s">
        <v>25</v>
      </c>
      <c r="F72" s="31"/>
      <c r="G72" s="33"/>
      <c r="H72" s="43">
        <v>915949</v>
      </c>
      <c r="I72" s="31">
        <v>1060872</v>
      </c>
      <c r="J72" s="16"/>
      <c r="K72" s="43">
        <v>915949</v>
      </c>
      <c r="L72" s="16"/>
      <c r="M72" s="31">
        <v>469802</v>
      </c>
      <c r="N72" s="16"/>
      <c r="O72" s="43">
        <v>489525</v>
      </c>
    </row>
    <row r="73" spans="1:15" ht="18" customHeight="1">
      <c r="A73" s="15" t="s">
        <v>260</v>
      </c>
      <c r="D73" s="44">
        <v>10.1</v>
      </c>
      <c r="F73" s="31"/>
      <c r="G73" s="33"/>
      <c r="H73" s="43"/>
      <c r="I73" s="31">
        <v>468153</v>
      </c>
      <c r="J73" s="16"/>
      <c r="K73" s="39">
        <v>0</v>
      </c>
      <c r="L73" s="16"/>
      <c r="M73" s="31" t="s">
        <v>231</v>
      </c>
      <c r="N73" s="16"/>
      <c r="O73" s="39">
        <v>0</v>
      </c>
    </row>
    <row r="74" spans="1:15" ht="18" customHeight="1">
      <c r="A74" s="15" t="s">
        <v>26</v>
      </c>
      <c r="F74" s="31"/>
      <c r="G74" s="33"/>
      <c r="H74" s="43">
        <v>128137</v>
      </c>
      <c r="I74" s="31">
        <v>226567</v>
      </c>
      <c r="J74" s="16"/>
      <c r="K74" s="37">
        <v>128137</v>
      </c>
      <c r="L74" s="16"/>
      <c r="M74" s="31" t="s">
        <v>231</v>
      </c>
      <c r="N74" s="16"/>
      <c r="O74" s="39">
        <v>0</v>
      </c>
    </row>
    <row r="75" spans="1:15" ht="18" customHeight="1">
      <c r="A75" s="40" t="s">
        <v>269</v>
      </c>
      <c r="B75" s="40"/>
      <c r="C75" s="40"/>
      <c r="F75" s="31"/>
      <c r="G75" s="33"/>
      <c r="H75" s="43"/>
      <c r="I75" s="31"/>
      <c r="J75" s="16"/>
      <c r="K75" s="37"/>
      <c r="L75" s="16"/>
      <c r="M75" s="31"/>
      <c r="N75" s="16"/>
      <c r="O75" s="39"/>
    </row>
    <row r="76" spans="1:15" ht="18" customHeight="1">
      <c r="A76" s="40"/>
      <c r="B76" s="40" t="s">
        <v>268</v>
      </c>
      <c r="C76" s="40"/>
      <c r="D76" s="44"/>
      <c r="F76" s="31"/>
      <c r="G76" s="33"/>
      <c r="H76" s="37">
        <v>33926</v>
      </c>
      <c r="I76" s="31">
        <v>35927</v>
      </c>
      <c r="J76" s="16"/>
      <c r="K76" s="43">
        <v>33926</v>
      </c>
      <c r="L76" s="16"/>
      <c r="M76" s="31">
        <v>5359904</v>
      </c>
      <c r="N76" s="16"/>
      <c r="O76" s="43">
        <v>4779904</v>
      </c>
    </row>
    <row r="77" spans="1:15" ht="18" customHeight="1">
      <c r="A77" s="15" t="s">
        <v>27</v>
      </c>
      <c r="F77" s="31"/>
      <c r="G77" s="33"/>
      <c r="H77" s="43"/>
      <c r="I77" s="31"/>
      <c r="J77" s="16"/>
      <c r="K77" s="43"/>
      <c r="L77" s="16"/>
      <c r="M77" s="31"/>
      <c r="N77" s="16"/>
      <c r="O77" s="43"/>
    </row>
    <row r="78" spans="2:15" ht="18" customHeight="1">
      <c r="B78" s="15" t="s">
        <v>28</v>
      </c>
      <c r="C78" s="18"/>
      <c r="D78" s="14">
        <v>15</v>
      </c>
      <c r="F78" s="31"/>
      <c r="G78" s="33"/>
      <c r="H78" s="43">
        <v>5342357</v>
      </c>
      <c r="I78" s="31">
        <v>2288661</v>
      </c>
      <c r="J78" s="16"/>
      <c r="K78" s="37">
        <v>5342357</v>
      </c>
      <c r="L78" s="16"/>
      <c r="M78" s="31">
        <v>535536</v>
      </c>
      <c r="N78" s="16"/>
      <c r="O78" s="37">
        <v>3535125</v>
      </c>
    </row>
    <row r="79" spans="1:15" ht="18" customHeight="1">
      <c r="A79" s="15" t="s">
        <v>175</v>
      </c>
      <c r="C79" s="18"/>
      <c r="F79" s="31"/>
      <c r="G79" s="33"/>
      <c r="H79" s="43">
        <v>10628</v>
      </c>
      <c r="I79" s="31">
        <v>6101</v>
      </c>
      <c r="J79" s="16"/>
      <c r="K79" s="37">
        <v>10628</v>
      </c>
      <c r="L79" s="16"/>
      <c r="M79" s="31">
        <v>0</v>
      </c>
      <c r="N79" s="16"/>
      <c r="O79" s="39">
        <v>0</v>
      </c>
    </row>
    <row r="80" spans="1:15" ht="18" customHeight="1">
      <c r="A80" s="18" t="s">
        <v>176</v>
      </c>
      <c r="C80" s="18"/>
      <c r="F80" s="31"/>
      <c r="G80" s="33"/>
      <c r="H80" s="43"/>
      <c r="I80" s="31"/>
      <c r="J80" s="16"/>
      <c r="K80" s="39"/>
      <c r="L80" s="16"/>
      <c r="M80" s="31"/>
      <c r="N80" s="16"/>
      <c r="O80" s="39"/>
    </row>
    <row r="81" spans="1:15" ht="18" customHeight="1">
      <c r="A81" s="18"/>
      <c r="B81" s="15" t="s">
        <v>28</v>
      </c>
      <c r="C81" s="18"/>
      <c r="D81" s="44"/>
      <c r="F81" s="31"/>
      <c r="G81" s="33"/>
      <c r="H81" s="37">
        <v>98741</v>
      </c>
      <c r="I81" s="31">
        <v>67176</v>
      </c>
      <c r="J81" s="16"/>
      <c r="K81" s="37">
        <v>98741</v>
      </c>
      <c r="L81" s="16"/>
      <c r="M81" s="31">
        <v>12937</v>
      </c>
      <c r="N81" s="16"/>
      <c r="O81" s="37">
        <v>54590</v>
      </c>
    </row>
    <row r="82" spans="1:15" ht="18" customHeight="1">
      <c r="A82" s="18" t="s">
        <v>145</v>
      </c>
      <c r="C82" s="18"/>
      <c r="D82" s="14">
        <v>16</v>
      </c>
      <c r="F82" s="31"/>
      <c r="G82" s="33"/>
      <c r="H82" s="43">
        <v>3999466</v>
      </c>
      <c r="I82" s="31">
        <v>3999929</v>
      </c>
      <c r="J82" s="16"/>
      <c r="K82" s="43">
        <v>3999466</v>
      </c>
      <c r="L82" s="16"/>
      <c r="M82" s="31">
        <v>3999929</v>
      </c>
      <c r="N82" s="16"/>
      <c r="O82" s="43">
        <v>3999466</v>
      </c>
    </row>
    <row r="83" spans="1:15" ht="18" customHeight="1">
      <c r="A83" s="15" t="s">
        <v>29</v>
      </c>
      <c r="F83" s="31"/>
      <c r="G83" s="33"/>
      <c r="H83" s="43">
        <v>12610</v>
      </c>
      <c r="I83" s="31">
        <v>12790</v>
      </c>
      <c r="J83" s="16"/>
      <c r="K83" s="16">
        <v>12610</v>
      </c>
      <c r="L83" s="16"/>
      <c r="M83" s="31" t="s">
        <v>231</v>
      </c>
      <c r="N83" s="16"/>
      <c r="O83" s="16">
        <v>0</v>
      </c>
    </row>
    <row r="84" spans="1:15" ht="18" customHeight="1">
      <c r="A84" s="15" t="s">
        <v>30</v>
      </c>
      <c r="D84" s="44"/>
      <c r="F84" s="54"/>
      <c r="G84" s="33"/>
      <c r="H84" s="47">
        <v>9727</v>
      </c>
      <c r="I84" s="41">
        <v>15460</v>
      </c>
      <c r="J84" s="16"/>
      <c r="K84" s="22">
        <v>9727</v>
      </c>
      <c r="L84" s="16"/>
      <c r="M84" s="41" t="s">
        <v>231</v>
      </c>
      <c r="N84" s="16"/>
      <c r="O84" s="22">
        <v>0</v>
      </c>
    </row>
    <row r="85" spans="1:14" ht="6" customHeight="1">
      <c r="A85" s="18"/>
      <c r="B85" s="55"/>
      <c r="F85" s="31"/>
      <c r="G85" s="33"/>
      <c r="I85" s="31"/>
      <c r="J85" s="33"/>
      <c r="L85" s="33"/>
      <c r="M85" s="31"/>
      <c r="N85" s="33"/>
    </row>
    <row r="86" spans="1:15" ht="18" customHeight="1">
      <c r="A86" s="13" t="s">
        <v>31</v>
      </c>
      <c r="B86" s="18"/>
      <c r="F86" s="41">
        <f>SUM(F70:F84)</f>
        <v>0</v>
      </c>
      <c r="G86" s="32"/>
      <c r="H86" s="22">
        <f>SUM(H70:H84)</f>
        <v>13564443</v>
      </c>
      <c r="I86" s="41">
        <f>SUM(I70:I84)</f>
        <v>12931560</v>
      </c>
      <c r="J86" s="33"/>
      <c r="K86" s="22">
        <f>SUM(K70:K84)</f>
        <v>13564443</v>
      </c>
      <c r="L86" s="33"/>
      <c r="M86" s="41">
        <f>SUM(M70:M84)</f>
        <v>11903829</v>
      </c>
      <c r="N86" s="33"/>
      <c r="O86" s="22">
        <f>SUM(O70:O84)</f>
        <v>13490315</v>
      </c>
    </row>
    <row r="87" spans="6:14" ht="19.5" customHeight="1">
      <c r="F87" s="31"/>
      <c r="G87" s="32"/>
      <c r="I87" s="31"/>
      <c r="J87" s="33"/>
      <c r="L87" s="33"/>
      <c r="M87" s="31"/>
      <c r="N87" s="33"/>
    </row>
    <row r="88" spans="1:14" ht="18" customHeight="1">
      <c r="A88" s="13" t="s">
        <v>32</v>
      </c>
      <c r="F88" s="31"/>
      <c r="G88" s="32"/>
      <c r="I88" s="31"/>
      <c r="J88" s="33"/>
      <c r="L88" s="33"/>
      <c r="M88" s="31"/>
      <c r="N88" s="33"/>
    </row>
    <row r="89" spans="1:14" ht="6" customHeight="1">
      <c r="A89" s="13"/>
      <c r="F89" s="31"/>
      <c r="G89" s="32"/>
      <c r="I89" s="31"/>
      <c r="J89" s="33"/>
      <c r="L89" s="33"/>
      <c r="M89" s="31"/>
      <c r="N89" s="33"/>
    </row>
    <row r="90" spans="1:15" ht="18" customHeight="1">
      <c r="A90" s="18" t="s">
        <v>175</v>
      </c>
      <c r="C90" s="18"/>
      <c r="F90" s="31"/>
      <c r="G90" s="33"/>
      <c r="H90" s="37">
        <v>3205</v>
      </c>
      <c r="I90" s="31">
        <v>2252</v>
      </c>
      <c r="J90" s="16"/>
      <c r="K90" s="37">
        <v>3205</v>
      </c>
      <c r="L90" s="16"/>
      <c r="M90" s="31" t="s">
        <v>231</v>
      </c>
      <c r="N90" s="16"/>
      <c r="O90" s="39">
        <v>0</v>
      </c>
    </row>
    <row r="91" spans="1:15" ht="18" customHeight="1">
      <c r="A91" s="15" t="s">
        <v>33</v>
      </c>
      <c r="D91" s="14">
        <v>15</v>
      </c>
      <c r="F91" s="31"/>
      <c r="G91" s="32"/>
      <c r="H91" s="43">
        <v>18897599</v>
      </c>
      <c r="I91" s="31">
        <v>20437233</v>
      </c>
      <c r="J91" s="16"/>
      <c r="K91" s="43">
        <v>18897599</v>
      </c>
      <c r="L91" s="33"/>
      <c r="M91" s="31">
        <v>3383048</v>
      </c>
      <c r="N91" s="16"/>
      <c r="O91" s="43">
        <v>1886868</v>
      </c>
    </row>
    <row r="92" spans="1:15" ht="18" customHeight="1">
      <c r="A92" s="15" t="s">
        <v>34</v>
      </c>
      <c r="D92" s="56">
        <v>16</v>
      </c>
      <c r="F92" s="31"/>
      <c r="G92" s="32"/>
      <c r="H92" s="43">
        <v>12192301</v>
      </c>
      <c r="I92" s="31">
        <v>12192301</v>
      </c>
      <c r="J92" s="16"/>
      <c r="K92" s="43">
        <v>12192301</v>
      </c>
      <c r="L92" s="33"/>
      <c r="M92" s="31">
        <v>12192301</v>
      </c>
      <c r="N92" s="16"/>
      <c r="O92" s="43">
        <v>12192301</v>
      </c>
    </row>
    <row r="93" spans="1:15" ht="18" customHeight="1">
      <c r="A93" s="15" t="s">
        <v>30</v>
      </c>
      <c r="D93" s="56"/>
      <c r="F93" s="31"/>
      <c r="G93" s="32"/>
      <c r="H93" s="43">
        <v>76478</v>
      </c>
      <c r="I93" s="31">
        <v>130158</v>
      </c>
      <c r="J93" s="16"/>
      <c r="K93" s="37">
        <v>76478</v>
      </c>
      <c r="L93" s="33"/>
      <c r="M93" s="31" t="s">
        <v>231</v>
      </c>
      <c r="N93" s="16"/>
      <c r="O93" s="39">
        <v>0</v>
      </c>
    </row>
    <row r="94" spans="1:15" ht="18" customHeight="1">
      <c r="A94" s="15" t="s">
        <v>177</v>
      </c>
      <c r="D94" s="44"/>
      <c r="F94" s="31"/>
      <c r="G94" s="32"/>
      <c r="H94" s="43">
        <v>1674909</v>
      </c>
      <c r="I94" s="31">
        <v>1641640</v>
      </c>
      <c r="J94" s="16"/>
      <c r="K94" s="37">
        <v>1674909</v>
      </c>
      <c r="L94" s="33"/>
      <c r="M94" s="31">
        <v>259223</v>
      </c>
      <c r="N94" s="16"/>
      <c r="O94" s="37">
        <v>260749</v>
      </c>
    </row>
    <row r="95" spans="1:15" ht="18" customHeight="1">
      <c r="A95" s="15" t="s">
        <v>178</v>
      </c>
      <c r="D95" s="56"/>
      <c r="F95" s="31"/>
      <c r="G95" s="32"/>
      <c r="H95" s="16">
        <v>296341</v>
      </c>
      <c r="I95" s="31">
        <v>334407</v>
      </c>
      <c r="J95" s="16"/>
      <c r="K95" s="16">
        <v>296341</v>
      </c>
      <c r="L95" s="33"/>
      <c r="M95" s="31">
        <v>61580</v>
      </c>
      <c r="N95" s="16"/>
      <c r="O95" s="16">
        <v>57637</v>
      </c>
    </row>
    <row r="96" spans="1:15" ht="18" customHeight="1">
      <c r="A96" s="15" t="s">
        <v>35</v>
      </c>
      <c r="F96" s="31"/>
      <c r="G96" s="32"/>
      <c r="H96" s="43">
        <v>67613</v>
      </c>
      <c r="I96" s="31">
        <v>71601</v>
      </c>
      <c r="J96" s="16"/>
      <c r="K96" s="43">
        <v>67613</v>
      </c>
      <c r="L96" s="33"/>
      <c r="M96" s="31">
        <v>55897</v>
      </c>
      <c r="N96" s="16"/>
      <c r="O96" s="43">
        <v>52929</v>
      </c>
    </row>
    <row r="97" spans="1:15" ht="18" customHeight="1">
      <c r="A97" s="15" t="s">
        <v>137</v>
      </c>
      <c r="D97" s="57">
        <v>19.6</v>
      </c>
      <c r="F97" s="31"/>
      <c r="G97" s="18"/>
      <c r="H97" s="39">
        <v>0</v>
      </c>
      <c r="I97" s="31" t="s">
        <v>231</v>
      </c>
      <c r="K97" s="39">
        <v>0</v>
      </c>
      <c r="M97" s="151">
        <v>789443</v>
      </c>
      <c r="O97" s="43">
        <v>769730</v>
      </c>
    </row>
    <row r="98" spans="1:15" ht="18" customHeight="1">
      <c r="A98" s="15" t="s">
        <v>36</v>
      </c>
      <c r="D98" s="56">
        <v>17</v>
      </c>
      <c r="F98" s="31"/>
      <c r="G98" s="18"/>
      <c r="H98" s="43">
        <v>2073683</v>
      </c>
      <c r="I98" s="151">
        <v>2083830</v>
      </c>
      <c r="K98" s="43">
        <v>2073683</v>
      </c>
      <c r="M98" s="151">
        <v>1593</v>
      </c>
      <c r="O98" s="43">
        <v>1593</v>
      </c>
    </row>
    <row r="99" spans="1:15" ht="18" customHeight="1">
      <c r="A99" s="15" t="s">
        <v>132</v>
      </c>
      <c r="F99" s="41"/>
      <c r="G99" s="32"/>
      <c r="H99" s="58">
        <v>10318</v>
      </c>
      <c r="I99" s="41">
        <v>4532</v>
      </c>
      <c r="J99" s="16"/>
      <c r="K99" s="22">
        <v>10318</v>
      </c>
      <c r="L99" s="33"/>
      <c r="M99" s="41">
        <v>1540</v>
      </c>
      <c r="N99" s="16"/>
      <c r="O99" s="22">
        <v>1540</v>
      </c>
    </row>
    <row r="100" spans="6:14" ht="6" customHeight="1">
      <c r="F100" s="31"/>
      <c r="G100" s="32"/>
      <c r="I100" s="31"/>
      <c r="J100" s="33"/>
      <c r="L100" s="33"/>
      <c r="M100" s="31"/>
      <c r="N100" s="33"/>
    </row>
    <row r="101" spans="1:15" ht="18" customHeight="1">
      <c r="A101" s="13" t="s">
        <v>37</v>
      </c>
      <c r="B101" s="18"/>
      <c r="F101" s="41">
        <f>SUM(F90:F99)</f>
        <v>0</v>
      </c>
      <c r="G101" s="32"/>
      <c r="H101" s="22">
        <f>SUM(H90:H99)</f>
        <v>35292447</v>
      </c>
      <c r="I101" s="41">
        <f>SUM(I90:I99)</f>
        <v>36897954</v>
      </c>
      <c r="J101" s="33"/>
      <c r="K101" s="22">
        <f>SUM(K90:K99)</f>
        <v>35292447</v>
      </c>
      <c r="L101" s="33"/>
      <c r="M101" s="41">
        <f>SUM(M90:M99)</f>
        <v>16744625</v>
      </c>
      <c r="N101" s="33"/>
      <c r="O101" s="22">
        <f>SUM(O90:O99)</f>
        <v>15223347</v>
      </c>
    </row>
    <row r="102" spans="1:14" ht="6" customHeight="1">
      <c r="A102" s="13"/>
      <c r="F102" s="31"/>
      <c r="G102" s="32"/>
      <c r="I102" s="31"/>
      <c r="J102" s="33"/>
      <c r="L102" s="33"/>
      <c r="M102" s="31"/>
      <c r="N102" s="33"/>
    </row>
    <row r="103" spans="1:15" ht="18" customHeight="1">
      <c r="A103" s="13" t="s">
        <v>38</v>
      </c>
      <c r="B103" s="13"/>
      <c r="F103" s="41">
        <f>SUM(F86,F101)</f>
        <v>0</v>
      </c>
      <c r="G103" s="32"/>
      <c r="H103" s="22">
        <f>SUM(H86,H101)</f>
        <v>48856890</v>
      </c>
      <c r="I103" s="41">
        <f>SUM(I86,I101)</f>
        <v>49829514</v>
      </c>
      <c r="J103" s="33"/>
      <c r="K103" s="22">
        <f>SUM(K86,K101)</f>
        <v>48856890</v>
      </c>
      <c r="L103" s="33"/>
      <c r="M103" s="41">
        <f>SUM(M86,M101)</f>
        <v>28648454</v>
      </c>
      <c r="N103" s="33"/>
      <c r="O103" s="22">
        <f>SUM(O86,O101)</f>
        <v>28713662</v>
      </c>
    </row>
    <row r="104" spans="1:15" s="62" customFormat="1" ht="18" customHeight="1">
      <c r="A104" s="59"/>
      <c r="B104" s="59"/>
      <c r="C104" s="60"/>
      <c r="D104" s="44"/>
      <c r="E104" s="60"/>
      <c r="F104" s="61"/>
      <c r="G104" s="60"/>
      <c r="H104" s="61"/>
      <c r="I104" s="61"/>
      <c r="J104" s="61"/>
      <c r="K104" s="61"/>
      <c r="L104" s="61"/>
      <c r="M104" s="61"/>
      <c r="N104" s="61"/>
      <c r="O104" s="61"/>
    </row>
    <row r="105" spans="1:15" s="62" customFormat="1" ht="18" customHeight="1">
      <c r="A105" s="59"/>
      <c r="B105" s="59"/>
      <c r="C105" s="60"/>
      <c r="D105" s="44"/>
      <c r="E105" s="60"/>
      <c r="F105" s="61"/>
      <c r="G105" s="60"/>
      <c r="H105" s="61"/>
      <c r="I105" s="61"/>
      <c r="J105" s="61"/>
      <c r="K105" s="61"/>
      <c r="L105" s="61"/>
      <c r="M105" s="61"/>
      <c r="N105" s="61"/>
      <c r="O105" s="61"/>
    </row>
    <row r="106" spans="1:15" s="62" customFormat="1" ht="18" customHeight="1">
      <c r="A106" s="59"/>
      <c r="B106" s="59"/>
      <c r="C106" s="60"/>
      <c r="D106" s="44"/>
      <c r="E106" s="60"/>
      <c r="F106" s="61"/>
      <c r="G106" s="60"/>
      <c r="H106" s="61"/>
      <c r="I106" s="61"/>
      <c r="J106" s="61"/>
      <c r="K106" s="61"/>
      <c r="L106" s="61"/>
      <c r="M106" s="61"/>
      <c r="N106" s="61"/>
      <c r="O106" s="61"/>
    </row>
    <row r="107" spans="1:15" s="62" customFormat="1" ht="18" customHeight="1">
      <c r="A107" s="59"/>
      <c r="B107" s="59"/>
      <c r="C107" s="60"/>
      <c r="D107" s="44"/>
      <c r="E107" s="60"/>
      <c r="F107" s="61"/>
      <c r="G107" s="60"/>
      <c r="H107" s="61"/>
      <c r="I107" s="61"/>
      <c r="J107" s="61"/>
      <c r="K107" s="61"/>
      <c r="L107" s="61"/>
      <c r="M107" s="61"/>
      <c r="N107" s="61"/>
      <c r="O107" s="61"/>
    </row>
    <row r="108" spans="1:15" s="62" customFormat="1" ht="18" customHeight="1">
      <c r="A108" s="59"/>
      <c r="B108" s="59"/>
      <c r="C108" s="60"/>
      <c r="D108" s="44"/>
      <c r="E108" s="60"/>
      <c r="F108" s="61"/>
      <c r="G108" s="60"/>
      <c r="H108" s="61"/>
      <c r="I108" s="61"/>
      <c r="J108" s="61"/>
      <c r="K108" s="61"/>
      <c r="L108" s="61"/>
      <c r="M108" s="61"/>
      <c r="N108" s="61"/>
      <c r="O108" s="61"/>
    </row>
    <row r="109" spans="1:15" s="62" customFormat="1" ht="11.25" customHeight="1">
      <c r="A109" s="59"/>
      <c r="B109" s="59"/>
      <c r="C109" s="60"/>
      <c r="D109" s="44"/>
      <c r="E109" s="60"/>
      <c r="F109" s="61"/>
      <c r="G109" s="60"/>
      <c r="H109" s="61"/>
      <c r="I109" s="61"/>
      <c r="J109" s="61"/>
      <c r="K109" s="61"/>
      <c r="L109" s="61"/>
      <c r="M109" s="61"/>
      <c r="N109" s="61"/>
      <c r="O109" s="61"/>
    </row>
    <row r="110" spans="1:15" ht="21.75" customHeight="1">
      <c r="A110" s="237" t="str">
        <f>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</row>
    <row r="111" spans="1:14" ht="19.5" customHeight="1">
      <c r="A111" s="13" t="s">
        <v>0</v>
      </c>
      <c r="B111" s="13"/>
      <c r="C111" s="13"/>
      <c r="G111" s="32"/>
      <c r="J111" s="33"/>
      <c r="L111" s="33"/>
      <c r="N111" s="33"/>
    </row>
    <row r="112" spans="1:14" ht="19.5" customHeight="1">
      <c r="A112" s="13" t="s">
        <v>1</v>
      </c>
      <c r="B112" s="13"/>
      <c r="C112" s="13"/>
      <c r="G112" s="32"/>
      <c r="J112" s="33"/>
      <c r="L112" s="33"/>
      <c r="N112" s="33"/>
    </row>
    <row r="113" spans="1:15" ht="19.5" customHeight="1">
      <c r="A113" s="19" t="str">
        <f>+A3</f>
        <v>ณ วันที่ 31 มีนาคม พ.ศ. 2564</v>
      </c>
      <c r="B113" s="19"/>
      <c r="C113" s="19"/>
      <c r="D113" s="20"/>
      <c r="E113" s="21"/>
      <c r="F113" s="22"/>
      <c r="G113" s="53"/>
      <c r="H113" s="22"/>
      <c r="I113" s="22"/>
      <c r="J113" s="152"/>
      <c r="K113" s="22"/>
      <c r="L113" s="152"/>
      <c r="M113" s="22"/>
      <c r="N113" s="152"/>
      <c r="O113" s="22"/>
    </row>
    <row r="114" spans="7:14" ht="19.5" customHeight="1">
      <c r="G114" s="32"/>
      <c r="J114" s="33"/>
      <c r="L114" s="33"/>
      <c r="N114" s="33"/>
    </row>
    <row r="115" spans="1:15" ht="19.5" customHeight="1">
      <c r="A115" s="18"/>
      <c r="D115" s="23"/>
      <c r="E115" s="13"/>
      <c r="F115" s="22"/>
      <c r="G115" s="24"/>
      <c r="H115" s="25" t="s">
        <v>2</v>
      </c>
      <c r="I115" s="22"/>
      <c r="J115" s="24"/>
      <c r="K115" s="25" t="s">
        <v>2</v>
      </c>
      <c r="L115" s="26"/>
      <c r="M115" s="22"/>
      <c r="N115" s="24"/>
      <c r="O115" s="25" t="s">
        <v>120</v>
      </c>
    </row>
    <row r="116" spans="4:15" ht="19.5" customHeight="1">
      <c r="D116" s="23"/>
      <c r="E116" s="13"/>
      <c r="F116" s="27" t="s">
        <v>3</v>
      </c>
      <c r="G116" s="13"/>
      <c r="H116" s="27" t="s">
        <v>4</v>
      </c>
      <c r="I116" s="27" t="s">
        <v>3</v>
      </c>
      <c r="J116" s="26"/>
      <c r="K116" s="27" t="s">
        <v>4</v>
      </c>
      <c r="L116" s="26"/>
      <c r="M116" s="27" t="s">
        <v>3</v>
      </c>
      <c r="N116" s="26"/>
      <c r="O116" s="27" t="s">
        <v>4</v>
      </c>
    </row>
    <row r="117" spans="5:15" ht="19.5" customHeight="1">
      <c r="E117" s="13"/>
      <c r="F117" s="27" t="s">
        <v>212</v>
      </c>
      <c r="G117" s="13"/>
      <c r="H117" s="27" t="s">
        <v>5</v>
      </c>
      <c r="I117" s="27" t="s">
        <v>212</v>
      </c>
      <c r="J117" s="26"/>
      <c r="K117" s="27" t="s">
        <v>5</v>
      </c>
      <c r="L117" s="26"/>
      <c r="M117" s="27" t="s">
        <v>212</v>
      </c>
      <c r="N117" s="26"/>
      <c r="O117" s="27" t="s">
        <v>5</v>
      </c>
    </row>
    <row r="118" spans="5:15" ht="19.5" customHeight="1">
      <c r="E118" s="13"/>
      <c r="F118" s="27" t="s">
        <v>215</v>
      </c>
      <c r="G118" s="13"/>
      <c r="H118" s="27" t="s">
        <v>170</v>
      </c>
      <c r="I118" s="27" t="s">
        <v>215</v>
      </c>
      <c r="J118" s="26"/>
      <c r="K118" s="27" t="s">
        <v>170</v>
      </c>
      <c r="L118" s="26"/>
      <c r="M118" s="27" t="s">
        <v>215</v>
      </c>
      <c r="N118" s="26"/>
      <c r="O118" s="27" t="s">
        <v>170</v>
      </c>
    </row>
    <row r="119" spans="5:15" ht="19.5" customHeight="1">
      <c r="E119" s="13"/>
      <c r="F119" s="25" t="s">
        <v>7</v>
      </c>
      <c r="G119" s="13"/>
      <c r="H119" s="25" t="s">
        <v>7</v>
      </c>
      <c r="I119" s="25" t="s">
        <v>7</v>
      </c>
      <c r="J119" s="26"/>
      <c r="K119" s="25" t="s">
        <v>7</v>
      </c>
      <c r="L119" s="26"/>
      <c r="M119" s="25" t="s">
        <v>7</v>
      </c>
      <c r="N119" s="26"/>
      <c r="O119" s="25" t="s">
        <v>7</v>
      </c>
    </row>
    <row r="120" spans="1:14" ht="7.5" customHeight="1">
      <c r="A120" s="13"/>
      <c r="F120" s="31"/>
      <c r="G120" s="32"/>
      <c r="I120" s="31"/>
      <c r="J120" s="33"/>
      <c r="L120" s="33"/>
      <c r="M120" s="31"/>
      <c r="N120" s="33"/>
    </row>
    <row r="121" spans="1:14" ht="19.5" customHeight="1">
      <c r="A121" s="13" t="s">
        <v>232</v>
      </c>
      <c r="F121" s="31"/>
      <c r="G121" s="32"/>
      <c r="I121" s="31"/>
      <c r="J121" s="33"/>
      <c r="L121" s="33"/>
      <c r="M121" s="31"/>
      <c r="N121" s="33"/>
    </row>
    <row r="122" spans="1:14" ht="7.5" customHeight="1">
      <c r="A122" s="13"/>
      <c r="F122" s="31"/>
      <c r="G122" s="32"/>
      <c r="I122" s="31"/>
      <c r="J122" s="33"/>
      <c r="L122" s="33"/>
      <c r="M122" s="31"/>
      <c r="N122" s="33"/>
    </row>
    <row r="123" spans="1:14" ht="19.5" customHeight="1">
      <c r="A123" s="13" t="s">
        <v>39</v>
      </c>
      <c r="F123" s="31"/>
      <c r="G123" s="32"/>
      <c r="I123" s="31"/>
      <c r="J123" s="33"/>
      <c r="L123" s="33"/>
      <c r="M123" s="31"/>
      <c r="N123" s="33"/>
    </row>
    <row r="124" spans="1:14" ht="7.5" customHeight="1">
      <c r="A124" s="13"/>
      <c r="F124" s="31"/>
      <c r="G124" s="32"/>
      <c r="I124" s="31"/>
      <c r="J124" s="33"/>
      <c r="L124" s="33"/>
      <c r="M124" s="31"/>
      <c r="N124" s="33"/>
    </row>
    <row r="125" spans="1:14" ht="19.5" customHeight="1">
      <c r="A125" s="15" t="s">
        <v>40</v>
      </c>
      <c r="F125" s="31"/>
      <c r="G125" s="32"/>
      <c r="I125" s="31"/>
      <c r="J125" s="33"/>
      <c r="L125" s="33"/>
      <c r="M125" s="31"/>
      <c r="N125" s="33"/>
    </row>
    <row r="126" spans="2:15" ht="19.5" customHeight="1">
      <c r="B126" s="15" t="s">
        <v>41</v>
      </c>
      <c r="F126" s="30"/>
      <c r="G126" s="18"/>
      <c r="H126" s="18"/>
      <c r="I126" s="151"/>
      <c r="K126" s="43"/>
      <c r="M126" s="151"/>
      <c r="O126" s="43"/>
    </row>
    <row r="127" spans="3:15" ht="19.5" customHeight="1">
      <c r="C127" s="55" t="s">
        <v>233</v>
      </c>
      <c r="F127" s="30"/>
      <c r="G127" s="18"/>
      <c r="H127" s="18"/>
      <c r="I127" s="151"/>
      <c r="K127" s="43"/>
      <c r="M127" s="151"/>
      <c r="O127" s="43"/>
    </row>
    <row r="128" spans="3:15" ht="19.5" customHeight="1" thickBot="1">
      <c r="C128" s="15" t="s">
        <v>42</v>
      </c>
      <c r="F128" s="48">
        <v>373000</v>
      </c>
      <c r="G128" s="32"/>
      <c r="H128" s="49">
        <v>373000</v>
      </c>
      <c r="I128" s="48">
        <v>373000</v>
      </c>
      <c r="J128" s="33"/>
      <c r="K128" s="49">
        <v>373000</v>
      </c>
      <c r="L128" s="33"/>
      <c r="M128" s="48">
        <v>373000</v>
      </c>
      <c r="N128" s="33"/>
      <c r="O128" s="49">
        <v>373000</v>
      </c>
    </row>
    <row r="129" spans="1:14" ht="7.5" customHeight="1" thickTop="1">
      <c r="A129" s="13"/>
      <c r="F129" s="31"/>
      <c r="G129" s="32"/>
      <c r="I129" s="31"/>
      <c r="J129" s="33"/>
      <c r="L129" s="33"/>
      <c r="M129" s="31"/>
      <c r="N129" s="33"/>
    </row>
    <row r="130" spans="2:15" ht="19.5" customHeight="1">
      <c r="B130" s="15" t="s">
        <v>43</v>
      </c>
      <c r="F130" s="30"/>
      <c r="G130" s="18"/>
      <c r="H130" s="18"/>
      <c r="I130" s="151"/>
      <c r="K130" s="43"/>
      <c r="M130" s="151"/>
      <c r="O130" s="43"/>
    </row>
    <row r="131" spans="2:14" ht="19.5" customHeight="1">
      <c r="B131" s="55"/>
      <c r="C131" s="55" t="s">
        <v>233</v>
      </c>
      <c r="F131" s="31"/>
      <c r="G131" s="32"/>
      <c r="I131" s="31"/>
      <c r="J131" s="16"/>
      <c r="L131" s="16"/>
      <c r="M131" s="31"/>
      <c r="N131" s="16"/>
    </row>
    <row r="132" spans="2:15" ht="19.5" customHeight="1">
      <c r="B132" s="55"/>
      <c r="C132" s="15" t="s">
        <v>44</v>
      </c>
      <c r="F132" s="31">
        <f>7!F23</f>
        <v>373000</v>
      </c>
      <c r="G132" s="32"/>
      <c r="H132" s="16">
        <v>373000</v>
      </c>
      <c r="I132" s="31">
        <v>373000</v>
      </c>
      <c r="J132" s="16"/>
      <c r="K132" s="16">
        <v>373000</v>
      </c>
      <c r="L132" s="16"/>
      <c r="M132" s="31">
        <v>373000</v>
      </c>
      <c r="N132" s="16"/>
      <c r="O132" s="16">
        <v>373000</v>
      </c>
    </row>
    <row r="133" spans="1:15" ht="19.5" customHeight="1">
      <c r="A133" s="15" t="s">
        <v>45</v>
      </c>
      <c r="F133" s="31"/>
      <c r="G133" s="32"/>
      <c r="H133" s="18">
        <v>3680616</v>
      </c>
      <c r="I133" s="31">
        <v>3680616</v>
      </c>
      <c r="J133" s="16"/>
      <c r="K133" s="43">
        <v>3680616</v>
      </c>
      <c r="L133" s="16"/>
      <c r="M133" s="31">
        <v>3680616</v>
      </c>
      <c r="N133" s="16"/>
      <c r="O133" s="43">
        <v>3680616</v>
      </c>
    </row>
    <row r="134" spans="1:14" ht="19.5" customHeight="1">
      <c r="A134" s="15" t="s">
        <v>46</v>
      </c>
      <c r="F134" s="31"/>
      <c r="G134" s="32"/>
      <c r="H134" s="18"/>
      <c r="I134" s="31"/>
      <c r="J134" s="33"/>
      <c r="L134" s="33"/>
      <c r="M134" s="31"/>
      <c r="N134" s="33"/>
    </row>
    <row r="135" spans="2:15" ht="19.5" customHeight="1">
      <c r="B135" s="15" t="s">
        <v>47</v>
      </c>
      <c r="F135" s="30"/>
      <c r="G135" s="18"/>
      <c r="H135" s="18"/>
      <c r="I135" s="151"/>
      <c r="K135" s="43"/>
      <c r="M135" s="151"/>
      <c r="O135" s="43"/>
    </row>
    <row r="136" spans="2:15" ht="19.5" customHeight="1">
      <c r="B136" s="55" t="s">
        <v>48</v>
      </c>
      <c r="C136" s="18"/>
      <c r="F136" s="31">
        <f>7!J23</f>
        <v>37300</v>
      </c>
      <c r="G136" s="32"/>
      <c r="H136" s="18">
        <v>37300</v>
      </c>
      <c r="I136" s="31">
        <v>37300</v>
      </c>
      <c r="J136" s="16"/>
      <c r="K136" s="43">
        <v>37300</v>
      </c>
      <c r="L136" s="16"/>
      <c r="M136" s="31">
        <v>37300</v>
      </c>
      <c r="N136" s="16"/>
      <c r="O136" s="43">
        <v>37300</v>
      </c>
    </row>
    <row r="137" spans="2:15" ht="19.5" customHeight="1">
      <c r="B137" s="15" t="s">
        <v>49</v>
      </c>
      <c r="F137" s="31"/>
      <c r="G137" s="32"/>
      <c r="H137" s="18">
        <v>24149090</v>
      </c>
      <c r="I137" s="31">
        <v>25560941</v>
      </c>
      <c r="J137" s="16"/>
      <c r="K137" s="43">
        <v>24149090</v>
      </c>
      <c r="L137" s="16"/>
      <c r="M137" s="31">
        <v>18145991</v>
      </c>
      <c r="N137" s="16"/>
      <c r="O137" s="43">
        <v>16837417</v>
      </c>
    </row>
    <row r="138" spans="1:15" ht="19.5" customHeight="1">
      <c r="A138" s="15" t="s">
        <v>50</v>
      </c>
      <c r="F138" s="41"/>
      <c r="G138" s="32"/>
      <c r="H138" s="42">
        <v>-428489</v>
      </c>
      <c r="I138" s="41">
        <v>-404101</v>
      </c>
      <c r="J138" s="16"/>
      <c r="K138" s="47">
        <v>-428489</v>
      </c>
      <c r="L138" s="16"/>
      <c r="M138" s="41">
        <v>243846</v>
      </c>
      <c r="N138" s="16"/>
      <c r="O138" s="47">
        <v>257819</v>
      </c>
    </row>
    <row r="139" spans="1:14" ht="7.5" customHeight="1">
      <c r="A139" s="13"/>
      <c r="F139" s="31"/>
      <c r="G139" s="32"/>
      <c r="I139" s="31"/>
      <c r="J139" s="33"/>
      <c r="L139" s="33"/>
      <c r="M139" s="31"/>
      <c r="N139" s="33"/>
    </row>
    <row r="140" spans="1:15" ht="19.5" customHeight="1">
      <c r="A140" s="13" t="s">
        <v>127</v>
      </c>
      <c r="F140" s="31">
        <f>SUM(F132:F138)</f>
        <v>410300</v>
      </c>
      <c r="G140" s="16"/>
      <c r="H140" s="16">
        <f>SUM(H132:H138)</f>
        <v>27811517</v>
      </c>
      <c r="I140" s="31">
        <f>SUM(I132:I138)</f>
        <v>29247756</v>
      </c>
      <c r="J140" s="16"/>
      <c r="K140" s="16">
        <f>SUM(K132:K138)</f>
        <v>27811517</v>
      </c>
      <c r="L140" s="16"/>
      <c r="M140" s="31">
        <f>SUM(M132:M138)</f>
        <v>22480753</v>
      </c>
      <c r="N140" s="16"/>
      <c r="O140" s="16">
        <f>SUM(O132:O138)</f>
        <v>21186152</v>
      </c>
    </row>
    <row r="141" spans="1:15" ht="19.5" customHeight="1">
      <c r="A141" s="15" t="s">
        <v>51</v>
      </c>
      <c r="F141" s="41"/>
      <c r="G141" s="33"/>
      <c r="H141" s="22">
        <v>1815361</v>
      </c>
      <c r="I141" s="41">
        <v>1941193</v>
      </c>
      <c r="J141" s="33"/>
      <c r="K141" s="22">
        <v>1815361</v>
      </c>
      <c r="L141" s="33"/>
      <c r="M141" s="41">
        <v>0</v>
      </c>
      <c r="N141" s="33"/>
      <c r="O141" s="22">
        <v>0</v>
      </c>
    </row>
    <row r="142" spans="1:14" ht="7.5" customHeight="1">
      <c r="A142" s="13"/>
      <c r="F142" s="31"/>
      <c r="G142" s="32"/>
      <c r="I142" s="31"/>
      <c r="J142" s="33"/>
      <c r="L142" s="33"/>
      <c r="M142" s="31"/>
      <c r="N142" s="33"/>
    </row>
    <row r="143" spans="1:15" ht="19.5" customHeight="1">
      <c r="A143" s="13" t="s">
        <v>52</v>
      </c>
      <c r="B143" s="13"/>
      <c r="F143" s="41">
        <f>SUM(F140:F141)</f>
        <v>410300</v>
      </c>
      <c r="G143" s="33"/>
      <c r="H143" s="22">
        <f>SUM(H140:H141)</f>
        <v>29626878</v>
      </c>
      <c r="I143" s="41">
        <f>SUM(I140:I141)</f>
        <v>31188949</v>
      </c>
      <c r="J143" s="33"/>
      <c r="K143" s="22">
        <f>SUM(K140:K141)</f>
        <v>29626878</v>
      </c>
      <c r="L143" s="33"/>
      <c r="M143" s="41">
        <f>SUM(M140:M141)</f>
        <v>22480753</v>
      </c>
      <c r="N143" s="33"/>
      <c r="O143" s="22">
        <f>SUM(O140:O141)</f>
        <v>21186152</v>
      </c>
    </row>
    <row r="144" spans="1:14" ht="7.5" customHeight="1">
      <c r="A144" s="13"/>
      <c r="F144" s="31"/>
      <c r="G144" s="32"/>
      <c r="I144" s="31"/>
      <c r="J144" s="33"/>
      <c r="L144" s="33"/>
      <c r="M144" s="31"/>
      <c r="N144" s="33"/>
    </row>
    <row r="145" spans="1:15" ht="19.5" customHeight="1" thickBot="1">
      <c r="A145" s="13" t="s">
        <v>53</v>
      </c>
      <c r="F145" s="48">
        <f>SUM(F143,F103)</f>
        <v>410300</v>
      </c>
      <c r="G145" s="32"/>
      <c r="H145" s="49">
        <f>SUM(H143,H103)</f>
        <v>78483768</v>
      </c>
      <c r="I145" s="48">
        <f>SUM(I143,I103)</f>
        <v>81018463</v>
      </c>
      <c r="J145" s="33"/>
      <c r="K145" s="49">
        <f>SUM(K143,K103)</f>
        <v>78483768</v>
      </c>
      <c r="L145" s="33"/>
      <c r="M145" s="48">
        <f>SUM(M143,M103)</f>
        <v>51129207</v>
      </c>
      <c r="N145" s="33"/>
      <c r="O145" s="49">
        <f>SUM(O143,O103)</f>
        <v>49899814</v>
      </c>
    </row>
    <row r="146" spans="1:14" ht="19.5" customHeight="1" thickTop="1">
      <c r="A146" s="13"/>
      <c r="G146" s="32"/>
      <c r="J146" s="33"/>
      <c r="L146" s="33"/>
      <c r="N146" s="33"/>
    </row>
    <row r="147" spans="1:14" ht="19.5" customHeight="1">
      <c r="A147" s="13"/>
      <c r="G147" s="16"/>
      <c r="J147" s="16"/>
      <c r="L147" s="33"/>
      <c r="N147" s="16"/>
    </row>
    <row r="148" spans="1:14" ht="19.5" customHeight="1">
      <c r="A148" s="13"/>
      <c r="G148" s="16"/>
      <c r="J148" s="33"/>
      <c r="L148" s="33"/>
      <c r="N148" s="33"/>
    </row>
    <row r="149" spans="1:14" ht="19.5" customHeight="1">
      <c r="A149" s="13"/>
      <c r="G149" s="32"/>
      <c r="J149" s="33"/>
      <c r="L149" s="33"/>
      <c r="N149" s="33"/>
    </row>
    <row r="150" spans="1:14" ht="19.5" customHeight="1">
      <c r="A150" s="13"/>
      <c r="G150" s="32"/>
      <c r="J150" s="33"/>
      <c r="L150" s="33"/>
      <c r="N150" s="33"/>
    </row>
    <row r="151" spans="1:14" ht="19.5" customHeight="1">
      <c r="A151" s="13"/>
      <c r="G151" s="32"/>
      <c r="J151" s="33"/>
      <c r="L151" s="33"/>
      <c r="N151" s="33"/>
    </row>
    <row r="152" spans="1:14" ht="19.5" customHeight="1">
      <c r="A152" s="13"/>
      <c r="G152" s="32"/>
      <c r="J152" s="33"/>
      <c r="L152" s="33"/>
      <c r="N152" s="33"/>
    </row>
    <row r="153" spans="1:14" ht="19.5" customHeight="1">
      <c r="A153" s="13"/>
      <c r="G153" s="32"/>
      <c r="J153" s="33"/>
      <c r="L153" s="33"/>
      <c r="N153" s="33"/>
    </row>
    <row r="154" spans="1:14" ht="19.5" customHeight="1">
      <c r="A154" s="13"/>
      <c r="G154" s="32"/>
      <c r="J154" s="33"/>
      <c r="L154" s="33"/>
      <c r="N154" s="33"/>
    </row>
    <row r="155" spans="1:14" ht="19.5" customHeight="1">
      <c r="A155" s="13"/>
      <c r="G155" s="32"/>
      <c r="J155" s="33"/>
      <c r="L155" s="33"/>
      <c r="N155" s="33"/>
    </row>
    <row r="156" spans="1:14" ht="19.5" customHeight="1">
      <c r="A156" s="13"/>
      <c r="G156" s="32"/>
      <c r="J156" s="33"/>
      <c r="L156" s="33"/>
      <c r="N156" s="33"/>
    </row>
    <row r="157" spans="1:14" ht="19.5" customHeight="1">
      <c r="A157" s="13"/>
      <c r="G157" s="32"/>
      <c r="J157" s="33"/>
      <c r="L157" s="33"/>
      <c r="N157" s="33"/>
    </row>
    <row r="158" spans="1:14" ht="18.75" customHeight="1">
      <c r="A158" s="13"/>
      <c r="G158" s="32"/>
      <c r="J158" s="33"/>
      <c r="L158" s="33"/>
      <c r="N158" s="33"/>
    </row>
    <row r="159" spans="1:14" ht="13.5" customHeight="1">
      <c r="A159" s="13"/>
      <c r="G159" s="32"/>
      <c r="J159" s="33"/>
      <c r="L159" s="33"/>
      <c r="N159" s="33"/>
    </row>
    <row r="160" spans="1:15" ht="21.75" customHeight="1">
      <c r="A160" s="237" t="str">
        <f>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</row>
  </sheetData>
  <sheetProtection/>
  <mergeCells count="3">
    <mergeCell ref="A55:O55"/>
    <mergeCell ref="A110:O110"/>
    <mergeCell ref="A160:O160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87" r:id="rId1"/>
  <headerFooter>
    <oddFooter>&amp;R&amp;"Browallia New,Regular"&amp;14&amp;P</oddFooter>
  </headerFooter>
  <rowBreaks count="2" manualBreakCount="2">
    <brk id="55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110"/>
  <sheetViews>
    <sheetView zoomScale="85" zoomScaleNormal="85" zoomScaleSheetLayoutView="100" zoomScalePageLayoutView="0" workbookViewId="0" topLeftCell="A97">
      <selection activeCell="L112" sqref="L112"/>
    </sheetView>
  </sheetViews>
  <sheetFormatPr defaultColWidth="6.57421875" defaultRowHeight="18.75" customHeight="1"/>
  <cols>
    <col min="1" max="2" width="1.421875" style="65" customWidth="1"/>
    <col min="3" max="3" width="40.28125" style="65" customWidth="1"/>
    <col min="4" max="4" width="8.57421875" style="64" customWidth="1"/>
    <col min="5" max="5" width="0.42578125" style="65" customWidth="1"/>
    <col min="6" max="6" width="12.57421875" style="50" customWidth="1"/>
    <col min="7" max="7" width="0.5625" style="65" customWidth="1"/>
    <col min="8" max="8" width="12.57421875" style="50" customWidth="1"/>
    <col min="9" max="9" width="0.5625" style="64" customWidth="1"/>
    <col min="10" max="10" width="12.57421875" style="50" customWidth="1"/>
    <col min="11" max="11" width="0.5625" style="65" customWidth="1"/>
    <col min="12" max="12" width="12.57421875" style="50" customWidth="1"/>
    <col min="13" max="16384" width="6.57421875" style="69" customWidth="1"/>
  </cols>
  <sheetData>
    <row r="1" spans="1:12" ht="21.75" customHeight="1">
      <c r="A1" s="63" t="s">
        <v>0</v>
      </c>
      <c r="B1" s="63"/>
      <c r="C1" s="63"/>
      <c r="G1" s="66"/>
      <c r="I1" s="67"/>
      <c r="K1" s="66"/>
      <c r="L1" s="68" t="s">
        <v>3</v>
      </c>
    </row>
    <row r="2" spans="1:11" ht="21.75" customHeight="1">
      <c r="A2" s="63" t="s">
        <v>54</v>
      </c>
      <c r="B2" s="63"/>
      <c r="C2" s="63"/>
      <c r="G2" s="66"/>
      <c r="I2" s="67"/>
      <c r="K2" s="66"/>
    </row>
    <row r="3" spans="1:12" ht="21.75" customHeight="1">
      <c r="A3" s="70" t="s">
        <v>218</v>
      </c>
      <c r="B3" s="70"/>
      <c r="C3" s="70"/>
      <c r="D3" s="20"/>
      <c r="E3" s="71"/>
      <c r="F3" s="72"/>
      <c r="G3" s="73"/>
      <c r="H3" s="72"/>
      <c r="I3" s="74"/>
      <c r="J3" s="72"/>
      <c r="K3" s="73"/>
      <c r="L3" s="72"/>
    </row>
    <row r="4" spans="7:11" ht="21.75" customHeight="1">
      <c r="G4" s="66"/>
      <c r="I4" s="67"/>
      <c r="K4" s="66"/>
    </row>
    <row r="5" spans="1:12" ht="21.75" customHeight="1">
      <c r="A5" s="69"/>
      <c r="D5" s="75"/>
      <c r="E5" s="63"/>
      <c r="F5" s="22"/>
      <c r="G5" s="24"/>
      <c r="H5" s="25" t="s">
        <v>2</v>
      </c>
      <c r="I5" s="26"/>
      <c r="J5" s="22"/>
      <c r="K5" s="24"/>
      <c r="L5" s="25" t="s">
        <v>120</v>
      </c>
    </row>
    <row r="6" spans="5:12" ht="21.75" customHeight="1">
      <c r="E6" s="63"/>
      <c r="F6" s="76" t="s">
        <v>215</v>
      </c>
      <c r="G6" s="63"/>
      <c r="H6" s="76" t="s">
        <v>170</v>
      </c>
      <c r="I6" s="77"/>
      <c r="J6" s="76" t="s">
        <v>215</v>
      </c>
      <c r="K6" s="63"/>
      <c r="L6" s="76" t="s">
        <v>170</v>
      </c>
    </row>
    <row r="7" spans="4:12" ht="21.75" customHeight="1">
      <c r="D7" s="28" t="s">
        <v>6</v>
      </c>
      <c r="E7" s="63"/>
      <c r="F7" s="78" t="s">
        <v>7</v>
      </c>
      <c r="G7" s="63"/>
      <c r="H7" s="78" t="s">
        <v>7</v>
      </c>
      <c r="I7" s="77"/>
      <c r="J7" s="78" t="s">
        <v>7</v>
      </c>
      <c r="K7" s="63"/>
      <c r="L7" s="78" t="s">
        <v>7</v>
      </c>
    </row>
    <row r="8" spans="6:11" ht="6" customHeight="1">
      <c r="F8" s="79"/>
      <c r="G8" s="80"/>
      <c r="I8" s="80"/>
      <c r="J8" s="79"/>
      <c r="K8" s="80"/>
    </row>
    <row r="9" spans="1:12" ht="21.75" customHeight="1">
      <c r="A9" s="65" t="s">
        <v>141</v>
      </c>
      <c r="F9" s="81">
        <v>2959425</v>
      </c>
      <c r="G9" s="82"/>
      <c r="H9" s="83">
        <v>3026114</v>
      </c>
      <c r="I9" s="82"/>
      <c r="J9" s="84">
        <v>1644302</v>
      </c>
      <c r="K9" s="85"/>
      <c r="L9" s="85">
        <v>1816037</v>
      </c>
    </row>
    <row r="10" spans="1:12" ht="21.75" customHeight="1">
      <c r="A10" s="65" t="s">
        <v>55</v>
      </c>
      <c r="F10" s="84">
        <v>1743293</v>
      </c>
      <c r="G10" s="85"/>
      <c r="H10" s="86">
        <v>1706075</v>
      </c>
      <c r="I10" s="85"/>
      <c r="J10" s="79">
        <v>0</v>
      </c>
      <c r="K10" s="85"/>
      <c r="L10" s="87">
        <v>0</v>
      </c>
    </row>
    <row r="11" spans="1:12" ht="21.75" customHeight="1">
      <c r="A11" s="65" t="s">
        <v>56</v>
      </c>
      <c r="D11" s="88">
        <v>10.2</v>
      </c>
      <c r="F11" s="81">
        <v>0</v>
      </c>
      <c r="G11" s="82"/>
      <c r="H11" s="83">
        <v>0</v>
      </c>
      <c r="I11" s="82"/>
      <c r="J11" s="81">
        <v>1406978</v>
      </c>
      <c r="K11" s="82"/>
      <c r="L11" s="83">
        <v>1511204</v>
      </c>
    </row>
    <row r="12" spans="1:12" ht="21.75" customHeight="1">
      <c r="A12" s="65" t="s">
        <v>57</v>
      </c>
      <c r="D12" s="88"/>
      <c r="F12" s="89">
        <v>3713</v>
      </c>
      <c r="G12" s="82"/>
      <c r="H12" s="90">
        <v>29221</v>
      </c>
      <c r="I12" s="82"/>
      <c r="J12" s="89">
        <v>113446</v>
      </c>
      <c r="K12" s="82"/>
      <c r="L12" s="90">
        <v>136998</v>
      </c>
    </row>
    <row r="13" spans="6:11" ht="6" customHeight="1">
      <c r="F13" s="79"/>
      <c r="G13" s="80"/>
      <c r="I13" s="80"/>
      <c r="J13" s="79"/>
      <c r="K13" s="80"/>
    </row>
    <row r="14" spans="1:12" ht="21.75" customHeight="1">
      <c r="A14" s="63" t="s">
        <v>58</v>
      </c>
      <c r="B14" s="69"/>
      <c r="C14" s="63"/>
      <c r="F14" s="89">
        <f>SUM(F9:F12)</f>
        <v>4706431</v>
      </c>
      <c r="G14" s="82"/>
      <c r="H14" s="90">
        <f>SUM(H9:H13)</f>
        <v>4761410</v>
      </c>
      <c r="I14" s="82"/>
      <c r="J14" s="89">
        <f>SUM(J9:J12)</f>
        <v>3164726</v>
      </c>
      <c r="K14" s="82"/>
      <c r="L14" s="90">
        <f>SUM(L9:L12)</f>
        <v>3464239</v>
      </c>
    </row>
    <row r="15" spans="6:11" ht="21.75" customHeight="1">
      <c r="F15" s="79"/>
      <c r="G15" s="80"/>
      <c r="I15" s="80"/>
      <c r="J15" s="79"/>
      <c r="K15" s="80"/>
    </row>
    <row r="16" spans="1:12" ht="21.75" customHeight="1">
      <c r="A16" s="65" t="s">
        <v>142</v>
      </c>
      <c r="D16" s="88"/>
      <c r="F16" s="81">
        <v>-2557008</v>
      </c>
      <c r="G16" s="91"/>
      <c r="H16" s="83">
        <v>-2668743</v>
      </c>
      <c r="I16" s="91"/>
      <c r="J16" s="81">
        <v>-1516365</v>
      </c>
      <c r="K16" s="92"/>
      <c r="L16" s="83">
        <v>-1708240</v>
      </c>
    </row>
    <row r="17" spans="1:12" ht="21.75" customHeight="1">
      <c r="A17" s="65" t="s">
        <v>59</v>
      </c>
      <c r="D17" s="88"/>
      <c r="F17" s="81">
        <v>-18201</v>
      </c>
      <c r="G17" s="82"/>
      <c r="H17" s="83">
        <v>-19500</v>
      </c>
      <c r="I17" s="82"/>
      <c r="J17" s="81">
        <v>-12460</v>
      </c>
      <c r="K17" s="82"/>
      <c r="L17" s="83">
        <v>-15846</v>
      </c>
    </row>
    <row r="18" spans="1:12" ht="21.75" customHeight="1">
      <c r="A18" s="65" t="s">
        <v>60</v>
      </c>
      <c r="F18" s="81">
        <v>-348604</v>
      </c>
      <c r="G18" s="82"/>
      <c r="H18" s="83">
        <v>-268924</v>
      </c>
      <c r="I18" s="82"/>
      <c r="J18" s="81">
        <v>-138707</v>
      </c>
      <c r="K18" s="82"/>
      <c r="L18" s="83">
        <v>-153038</v>
      </c>
    </row>
    <row r="19" spans="1:12" ht="21.75" customHeight="1">
      <c r="A19" s="65" t="s">
        <v>205</v>
      </c>
      <c r="F19" s="81">
        <v>5480</v>
      </c>
      <c r="G19" s="82"/>
      <c r="H19" s="83">
        <v>24250</v>
      </c>
      <c r="I19" s="82"/>
      <c r="J19" s="81">
        <v>0</v>
      </c>
      <c r="K19" s="82"/>
      <c r="L19" s="83">
        <v>0</v>
      </c>
    </row>
    <row r="20" spans="1:12" ht="21.75" customHeight="1">
      <c r="A20" s="65" t="s">
        <v>223</v>
      </c>
      <c r="E20" s="80"/>
      <c r="F20" s="81">
        <v>26143</v>
      </c>
      <c r="G20" s="82"/>
      <c r="H20" s="83">
        <v>35576</v>
      </c>
      <c r="I20" s="82"/>
      <c r="J20" s="81">
        <v>27913</v>
      </c>
      <c r="K20" s="82"/>
      <c r="L20" s="83">
        <v>41530</v>
      </c>
    </row>
    <row r="21" spans="1:12" ht="21" customHeight="1">
      <c r="A21" s="65" t="s">
        <v>62</v>
      </c>
      <c r="E21" s="80"/>
      <c r="F21" s="89">
        <v>-390616</v>
      </c>
      <c r="G21" s="82"/>
      <c r="H21" s="90">
        <v>-432803</v>
      </c>
      <c r="I21" s="82"/>
      <c r="J21" s="89">
        <v>-209097</v>
      </c>
      <c r="K21" s="82"/>
      <c r="L21" s="90">
        <v>-215834</v>
      </c>
    </row>
    <row r="22" spans="6:11" ht="6" customHeight="1">
      <c r="F22" s="79"/>
      <c r="G22" s="80"/>
      <c r="I22" s="80"/>
      <c r="J22" s="79"/>
      <c r="K22" s="80"/>
    </row>
    <row r="23" spans="1:12" ht="21.75" customHeight="1">
      <c r="A23" s="63" t="s">
        <v>61</v>
      </c>
      <c r="B23" s="69"/>
      <c r="F23" s="41">
        <f>SUM(F16:F22)</f>
        <v>-3282806</v>
      </c>
      <c r="G23" s="50"/>
      <c r="H23" s="72">
        <f>SUM(H16:H22)</f>
        <v>-3330144</v>
      </c>
      <c r="I23" s="50"/>
      <c r="J23" s="41">
        <f>SUM(J16:J22)</f>
        <v>-1848716</v>
      </c>
      <c r="K23" s="50"/>
      <c r="L23" s="72">
        <f>SUM(L16:L22)</f>
        <v>-2051428</v>
      </c>
    </row>
    <row r="24" spans="6:11" ht="6" customHeight="1">
      <c r="F24" s="79"/>
      <c r="G24" s="50"/>
      <c r="I24" s="50"/>
      <c r="J24" s="79"/>
      <c r="K24" s="50"/>
    </row>
    <row r="25" spans="1:12" ht="21.75" customHeight="1">
      <c r="A25" s="65" t="s">
        <v>238</v>
      </c>
      <c r="F25" s="93"/>
      <c r="G25" s="80"/>
      <c r="H25" s="94"/>
      <c r="I25" s="80"/>
      <c r="J25" s="93"/>
      <c r="K25" s="80"/>
      <c r="L25" s="94"/>
    </row>
    <row r="26" spans="2:12" ht="21.75" customHeight="1">
      <c r="B26" s="65" t="s">
        <v>239</v>
      </c>
      <c r="D26" s="88">
        <v>10.1</v>
      </c>
      <c r="F26" s="89">
        <v>-25275</v>
      </c>
      <c r="G26" s="82"/>
      <c r="H26" s="90">
        <v>-13872</v>
      </c>
      <c r="I26" s="82"/>
      <c r="J26" s="89">
        <v>0</v>
      </c>
      <c r="K26" s="82"/>
      <c r="L26" s="90">
        <v>0</v>
      </c>
    </row>
    <row r="27" spans="6:11" ht="6" customHeight="1">
      <c r="F27" s="79"/>
      <c r="G27" s="50"/>
      <c r="I27" s="50"/>
      <c r="J27" s="79"/>
      <c r="K27" s="50"/>
    </row>
    <row r="28" spans="1:12" ht="21.75" customHeight="1">
      <c r="A28" s="63" t="s">
        <v>63</v>
      </c>
      <c r="F28" s="81">
        <f>SUM(F14+F23+F26)</f>
        <v>1398350</v>
      </c>
      <c r="G28" s="83"/>
      <c r="H28" s="83">
        <f>SUM(H14+H23+H26)</f>
        <v>1417394</v>
      </c>
      <c r="I28" s="83"/>
      <c r="J28" s="81">
        <f>SUM(J14+J23+J26)</f>
        <v>1316010</v>
      </c>
      <c r="K28" s="83"/>
      <c r="L28" s="83">
        <f>SUM(L14+L23+L26)</f>
        <v>1412811</v>
      </c>
    </row>
    <row r="29" spans="1:12" ht="21.75" customHeight="1">
      <c r="A29" s="65" t="s">
        <v>64</v>
      </c>
      <c r="D29" s="64">
        <v>18</v>
      </c>
      <c r="F29" s="89">
        <v>-37903</v>
      </c>
      <c r="G29" s="82"/>
      <c r="H29" s="90">
        <v>-1057</v>
      </c>
      <c r="I29" s="82"/>
      <c r="J29" s="89">
        <v>-7436</v>
      </c>
      <c r="K29" s="82"/>
      <c r="L29" s="90">
        <v>0</v>
      </c>
    </row>
    <row r="30" spans="6:11" ht="6" customHeight="1">
      <c r="F30" s="79"/>
      <c r="G30" s="80"/>
      <c r="I30" s="80"/>
      <c r="J30" s="79"/>
      <c r="K30" s="80"/>
    </row>
    <row r="31" spans="1:12" ht="21.75" customHeight="1">
      <c r="A31" s="63" t="s">
        <v>65</v>
      </c>
      <c r="F31" s="41">
        <f>SUM(F28:F29)</f>
        <v>1360447</v>
      </c>
      <c r="G31" s="50"/>
      <c r="H31" s="72">
        <f>SUM(H28:H29)</f>
        <v>1416337</v>
      </c>
      <c r="I31" s="50"/>
      <c r="J31" s="41">
        <f>SUM(J28:J29)</f>
        <v>1308574</v>
      </c>
      <c r="K31" s="50"/>
      <c r="L31" s="72">
        <f>SUM(L28:L29)</f>
        <v>1412811</v>
      </c>
    </row>
    <row r="32" spans="7:11" ht="6" customHeight="1">
      <c r="G32" s="50"/>
      <c r="I32" s="50"/>
      <c r="K32" s="50"/>
    </row>
    <row r="33" spans="1:11" ht="17.25" customHeight="1">
      <c r="A33" s="63"/>
      <c r="G33" s="50"/>
      <c r="I33" s="50"/>
      <c r="K33" s="50"/>
    </row>
    <row r="34" spans="1:11" ht="17.25" customHeight="1">
      <c r="A34" s="63"/>
      <c r="G34" s="50"/>
      <c r="I34" s="50"/>
      <c r="K34" s="50"/>
    </row>
    <row r="35" spans="1:11" ht="17.25" customHeight="1">
      <c r="A35" s="63"/>
      <c r="G35" s="50"/>
      <c r="I35" s="50"/>
      <c r="K35" s="50"/>
    </row>
    <row r="36" spans="1:11" ht="17.25" customHeight="1">
      <c r="A36" s="63"/>
      <c r="G36" s="50"/>
      <c r="I36" s="50"/>
      <c r="K36" s="50"/>
    </row>
    <row r="37" spans="1:11" ht="17.25" customHeight="1">
      <c r="A37" s="63"/>
      <c r="G37" s="50"/>
      <c r="I37" s="50"/>
      <c r="K37" s="50"/>
    </row>
    <row r="38" spans="1:11" ht="17.25" customHeight="1">
      <c r="A38" s="63"/>
      <c r="G38" s="50"/>
      <c r="I38" s="50"/>
      <c r="K38" s="50"/>
    </row>
    <row r="39" spans="1:11" ht="17.25" customHeight="1">
      <c r="A39" s="63"/>
      <c r="G39" s="50"/>
      <c r="I39" s="50"/>
      <c r="K39" s="50"/>
    </row>
    <row r="40" spans="1:11" ht="17.25" customHeight="1">
      <c r="A40" s="63"/>
      <c r="G40" s="50"/>
      <c r="I40" s="50"/>
      <c r="K40" s="50"/>
    </row>
    <row r="41" spans="1:11" ht="17.25" customHeight="1">
      <c r="A41" s="63"/>
      <c r="G41" s="50"/>
      <c r="I41" s="50"/>
      <c r="K41" s="50"/>
    </row>
    <row r="42" spans="1:11" ht="17.25" customHeight="1">
      <c r="A42" s="63"/>
      <c r="G42" s="50"/>
      <c r="I42" s="50"/>
      <c r="K42" s="50"/>
    </row>
    <row r="43" spans="1:11" ht="17.25" customHeight="1">
      <c r="A43" s="63"/>
      <c r="G43" s="50"/>
      <c r="I43" s="50"/>
      <c r="K43" s="50"/>
    </row>
    <row r="44" spans="1:11" ht="17.25" customHeight="1">
      <c r="A44" s="63"/>
      <c r="G44" s="50"/>
      <c r="I44" s="50"/>
      <c r="K44" s="50"/>
    </row>
    <row r="45" spans="1:11" ht="17.25" customHeight="1">
      <c r="A45" s="63"/>
      <c r="G45" s="50"/>
      <c r="I45" s="50"/>
      <c r="K45" s="50"/>
    </row>
    <row r="46" spans="1:11" ht="17.25" customHeight="1">
      <c r="A46" s="63"/>
      <c r="G46" s="50"/>
      <c r="I46" s="50"/>
      <c r="K46" s="50"/>
    </row>
    <row r="47" spans="1:11" ht="17.25" customHeight="1">
      <c r="A47" s="63"/>
      <c r="G47" s="50"/>
      <c r="I47" s="50"/>
      <c r="K47" s="50"/>
    </row>
    <row r="48" spans="1:11" ht="17.25" customHeight="1">
      <c r="A48" s="63"/>
      <c r="G48" s="50"/>
      <c r="I48" s="50"/>
      <c r="K48" s="50"/>
    </row>
    <row r="49" spans="1:11" ht="17.25" customHeight="1">
      <c r="A49" s="63"/>
      <c r="G49" s="50"/>
      <c r="I49" s="50"/>
      <c r="K49" s="50"/>
    </row>
    <row r="50" spans="1:11" ht="17.25" customHeight="1">
      <c r="A50" s="63"/>
      <c r="G50" s="50"/>
      <c r="I50" s="50"/>
      <c r="K50" s="50"/>
    </row>
    <row r="51" spans="1:11" ht="21.75" customHeight="1">
      <c r="A51" s="63"/>
      <c r="G51" s="50"/>
      <c r="I51" s="50"/>
      <c r="K51" s="50"/>
    </row>
    <row r="52" spans="1:11" ht="19.5" customHeight="1">
      <c r="A52" s="63"/>
      <c r="G52" s="50"/>
      <c r="I52" s="50"/>
      <c r="K52" s="50"/>
    </row>
    <row r="53" spans="1:12" ht="21.75" customHeight="1">
      <c r="A53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</row>
    <row r="54" spans="1:12" ht="21.75" customHeight="1">
      <c r="A54" s="63" t="s">
        <v>0</v>
      </c>
      <c r="B54" s="63"/>
      <c r="C54" s="63"/>
      <c r="G54" s="66"/>
      <c r="I54" s="67"/>
      <c r="K54" s="66"/>
      <c r="L54" s="68" t="s">
        <v>3</v>
      </c>
    </row>
    <row r="55" spans="1:11" ht="21.75" customHeight="1">
      <c r="A55" s="63" t="s">
        <v>54</v>
      </c>
      <c r="B55" s="63"/>
      <c r="C55" s="63"/>
      <c r="G55" s="66"/>
      <c r="I55" s="67"/>
      <c r="K55" s="66"/>
    </row>
    <row r="56" spans="1:12" ht="21.75" customHeight="1">
      <c r="A56" s="70" t="str">
        <f>A3</f>
        <v>สำหรับงวดสามเดือนสิ้นสุดวันที่ 31 มีนาคม พ.ศ. 2564</v>
      </c>
      <c r="B56" s="70"/>
      <c r="C56" s="70"/>
      <c r="D56" s="20"/>
      <c r="E56" s="71"/>
      <c r="F56" s="72"/>
      <c r="G56" s="73"/>
      <c r="H56" s="72"/>
      <c r="I56" s="74"/>
      <c r="J56" s="72"/>
      <c r="K56" s="73"/>
      <c r="L56" s="72"/>
    </row>
    <row r="57" spans="7:11" ht="21.75" customHeight="1">
      <c r="G57" s="66"/>
      <c r="I57" s="67"/>
      <c r="K57" s="66"/>
    </row>
    <row r="58" spans="1:12" ht="19.5" customHeight="1">
      <c r="A58" s="69"/>
      <c r="D58" s="75"/>
      <c r="E58" s="63"/>
      <c r="F58" s="22"/>
      <c r="G58" s="24"/>
      <c r="H58" s="25" t="s">
        <v>2</v>
      </c>
      <c r="I58" s="26"/>
      <c r="J58" s="22"/>
      <c r="K58" s="24"/>
      <c r="L58" s="25" t="s">
        <v>120</v>
      </c>
    </row>
    <row r="59" spans="5:12" ht="19.5" customHeight="1">
      <c r="E59" s="63"/>
      <c r="F59" s="76" t="s">
        <v>215</v>
      </c>
      <c r="G59" s="63"/>
      <c r="H59" s="76" t="s">
        <v>170</v>
      </c>
      <c r="I59" s="77"/>
      <c r="J59" s="76" t="s">
        <v>215</v>
      </c>
      <c r="K59" s="63"/>
      <c r="L59" s="76" t="s">
        <v>170</v>
      </c>
    </row>
    <row r="60" spans="4:12" ht="19.5" customHeight="1">
      <c r="D60" s="28" t="s">
        <v>6</v>
      </c>
      <c r="E60" s="63"/>
      <c r="F60" s="78" t="s">
        <v>7</v>
      </c>
      <c r="G60" s="63"/>
      <c r="H60" s="78" t="s">
        <v>7</v>
      </c>
      <c r="I60" s="77"/>
      <c r="J60" s="78" t="s">
        <v>7</v>
      </c>
      <c r="K60" s="63"/>
      <c r="L60" s="78" t="s">
        <v>7</v>
      </c>
    </row>
    <row r="61" spans="1:11" ht="6" customHeight="1">
      <c r="A61" s="63"/>
      <c r="F61" s="79"/>
      <c r="G61" s="50"/>
      <c r="I61" s="50"/>
      <c r="J61" s="79"/>
      <c r="K61" s="50"/>
    </row>
    <row r="62" spans="1:11" ht="19.5" customHeight="1">
      <c r="A62" s="95" t="s">
        <v>138</v>
      </c>
      <c r="F62" s="79"/>
      <c r="G62" s="80"/>
      <c r="I62" s="80"/>
      <c r="J62" s="79"/>
      <c r="K62" s="80"/>
    </row>
    <row r="63" spans="1:11" ht="19.5" customHeight="1">
      <c r="A63" s="65" t="s">
        <v>161</v>
      </c>
      <c r="F63" s="79"/>
      <c r="G63" s="50"/>
      <c r="I63" s="50"/>
      <c r="J63" s="79"/>
      <c r="K63" s="50"/>
    </row>
    <row r="64" spans="1:11" ht="19.5" customHeight="1">
      <c r="A64" s="63"/>
      <c r="B64" s="65" t="s">
        <v>66</v>
      </c>
      <c r="F64" s="79"/>
      <c r="G64" s="50"/>
      <c r="I64" s="50"/>
      <c r="J64" s="79"/>
      <c r="K64" s="50"/>
    </row>
    <row r="65" spans="1:11" ht="19.5" customHeight="1">
      <c r="A65" s="63"/>
      <c r="C65" s="65" t="s">
        <v>224</v>
      </c>
      <c r="F65" s="79"/>
      <c r="G65" s="50"/>
      <c r="I65" s="50"/>
      <c r="J65" s="79"/>
      <c r="K65" s="50"/>
    </row>
    <row r="66" spans="1:12" ht="19.5" customHeight="1">
      <c r="A66" s="63"/>
      <c r="C66" s="65" t="s">
        <v>195</v>
      </c>
      <c r="D66" s="64">
        <v>9</v>
      </c>
      <c r="F66" s="79">
        <v>-17466</v>
      </c>
      <c r="G66" s="50"/>
      <c r="H66" s="50">
        <v>0</v>
      </c>
      <c r="I66" s="50"/>
      <c r="J66" s="79">
        <v>-17466</v>
      </c>
      <c r="K66" s="50"/>
      <c r="L66" s="50">
        <v>0</v>
      </c>
    </row>
    <row r="67" spans="1:11" ht="19.5" customHeight="1">
      <c r="A67" s="63"/>
      <c r="B67" s="96"/>
      <c r="C67" s="96" t="s">
        <v>197</v>
      </c>
      <c r="F67" s="79"/>
      <c r="G67" s="50"/>
      <c r="I67" s="50"/>
      <c r="J67" s="79"/>
      <c r="K67" s="50"/>
    </row>
    <row r="68" spans="1:12" ht="19.5" customHeight="1">
      <c r="A68" s="63"/>
      <c r="B68" s="97"/>
      <c r="C68" s="98" t="s">
        <v>196</v>
      </c>
      <c r="F68" s="89">
        <v>3493</v>
      </c>
      <c r="G68" s="82"/>
      <c r="H68" s="90">
        <v>0</v>
      </c>
      <c r="I68" s="82"/>
      <c r="J68" s="89">
        <v>3493</v>
      </c>
      <c r="K68" s="82"/>
      <c r="L68" s="90">
        <v>0</v>
      </c>
    </row>
    <row r="69" spans="1:11" ht="6" customHeight="1">
      <c r="A69" s="63"/>
      <c r="F69" s="79"/>
      <c r="G69" s="50"/>
      <c r="I69" s="50"/>
      <c r="J69" s="79"/>
      <c r="K69" s="50"/>
    </row>
    <row r="70" spans="1:11" ht="19.5" customHeight="1">
      <c r="A70" s="63" t="s">
        <v>166</v>
      </c>
      <c r="B70" s="63"/>
      <c r="C70" s="63"/>
      <c r="F70" s="79"/>
      <c r="G70" s="50"/>
      <c r="I70" s="50"/>
      <c r="J70" s="79"/>
      <c r="K70" s="50"/>
    </row>
    <row r="71" spans="1:12" ht="19.5" customHeight="1">
      <c r="A71" s="63"/>
      <c r="B71" s="63" t="s">
        <v>66</v>
      </c>
      <c r="C71" s="63"/>
      <c r="F71" s="41">
        <f>SUM(F65:F68)</f>
        <v>-13973</v>
      </c>
      <c r="G71" s="80"/>
      <c r="H71" s="72">
        <f>SUM(H65:H68)</f>
        <v>0</v>
      </c>
      <c r="I71" s="80"/>
      <c r="J71" s="41">
        <f>SUM(J65:J68)</f>
        <v>-13973</v>
      </c>
      <c r="K71" s="80"/>
      <c r="L71" s="72">
        <f>SUM(L65:L68)</f>
        <v>0</v>
      </c>
    </row>
    <row r="72" spans="1:11" ht="12" customHeight="1">
      <c r="A72" s="63"/>
      <c r="B72" s="63"/>
      <c r="C72" s="63"/>
      <c r="F72" s="79"/>
      <c r="G72" s="80"/>
      <c r="I72" s="80"/>
      <c r="J72" s="79"/>
      <c r="K72" s="80"/>
    </row>
    <row r="73" spans="1:11" ht="19.5" customHeight="1">
      <c r="A73" s="65" t="s">
        <v>136</v>
      </c>
      <c r="F73" s="79"/>
      <c r="G73" s="80"/>
      <c r="I73" s="80"/>
      <c r="J73" s="79"/>
      <c r="K73" s="80"/>
    </row>
    <row r="74" spans="1:12" s="85" customFormat="1" ht="19.5" customHeight="1">
      <c r="A74" s="96"/>
      <c r="B74" s="98" t="s">
        <v>66</v>
      </c>
      <c r="C74" s="98"/>
      <c r="D74" s="99"/>
      <c r="E74" s="98"/>
      <c r="F74" s="81"/>
      <c r="G74" s="82"/>
      <c r="H74" s="83"/>
      <c r="I74" s="82"/>
      <c r="J74" s="81"/>
      <c r="K74" s="82"/>
      <c r="L74" s="83"/>
    </row>
    <row r="75" spans="1:12" s="85" customFormat="1" ht="19.5" customHeight="1">
      <c r="A75" s="96"/>
      <c r="B75" s="97"/>
      <c r="C75" s="97" t="s">
        <v>240</v>
      </c>
      <c r="D75" s="99"/>
      <c r="E75" s="98"/>
      <c r="F75" s="81"/>
      <c r="G75" s="82"/>
      <c r="H75" s="83"/>
      <c r="I75" s="82"/>
      <c r="J75" s="81"/>
      <c r="K75" s="82"/>
      <c r="L75" s="83"/>
    </row>
    <row r="76" spans="1:12" s="85" customFormat="1" ht="19.5" customHeight="1">
      <c r="A76" s="96"/>
      <c r="B76" s="96"/>
      <c r="C76" s="98" t="s">
        <v>219</v>
      </c>
      <c r="D76" s="150">
        <v>10.1</v>
      </c>
      <c r="E76" s="98"/>
      <c r="F76" s="81">
        <v>1212</v>
      </c>
      <c r="G76" s="82"/>
      <c r="H76" s="83">
        <v>-626</v>
      </c>
      <c r="I76" s="82"/>
      <c r="J76" s="81">
        <v>0</v>
      </c>
      <c r="K76" s="82"/>
      <c r="L76" s="83">
        <v>0</v>
      </c>
    </row>
    <row r="77" spans="1:12" s="85" customFormat="1" ht="19.5" customHeight="1">
      <c r="A77" s="100"/>
      <c r="B77" s="101"/>
      <c r="C77" s="101" t="s">
        <v>198</v>
      </c>
      <c r="D77" s="99"/>
      <c r="E77" s="98"/>
      <c r="F77" s="81"/>
      <c r="G77" s="82"/>
      <c r="H77" s="83"/>
      <c r="I77" s="82"/>
      <c r="J77" s="81"/>
      <c r="K77" s="82"/>
      <c r="L77" s="83"/>
    </row>
    <row r="78" spans="1:12" s="85" customFormat="1" ht="19.5" customHeight="1">
      <c r="A78" s="100"/>
      <c r="C78" s="102" t="s">
        <v>199</v>
      </c>
      <c r="D78" s="99"/>
      <c r="E78" s="98"/>
      <c r="F78" s="81">
        <v>45630</v>
      </c>
      <c r="G78" s="82"/>
      <c r="H78" s="83">
        <v>160827</v>
      </c>
      <c r="I78" s="82"/>
      <c r="J78" s="81">
        <v>0</v>
      </c>
      <c r="K78" s="82"/>
      <c r="L78" s="83">
        <v>0</v>
      </c>
    </row>
    <row r="79" spans="1:12" s="85" customFormat="1" ht="19.5" customHeight="1">
      <c r="A79" s="100"/>
      <c r="B79" s="97"/>
      <c r="C79" s="97" t="s">
        <v>200</v>
      </c>
      <c r="D79" s="99"/>
      <c r="E79" s="98"/>
      <c r="F79" s="81"/>
      <c r="G79" s="82"/>
      <c r="H79" s="83"/>
      <c r="I79" s="82"/>
      <c r="J79" s="81"/>
      <c r="K79" s="82"/>
      <c r="L79" s="83"/>
    </row>
    <row r="80" spans="1:12" s="85" customFormat="1" ht="19.5" customHeight="1">
      <c r="A80" s="100"/>
      <c r="C80" s="102" t="s">
        <v>196</v>
      </c>
      <c r="D80" s="99"/>
      <c r="E80" s="98"/>
      <c r="F80" s="89">
        <v>0</v>
      </c>
      <c r="G80" s="82"/>
      <c r="H80" s="90">
        <v>0</v>
      </c>
      <c r="I80" s="82"/>
      <c r="J80" s="89">
        <v>0</v>
      </c>
      <c r="K80" s="82"/>
      <c r="L80" s="90">
        <v>0</v>
      </c>
    </row>
    <row r="81" spans="1:11" ht="6" customHeight="1">
      <c r="A81" s="63"/>
      <c r="F81" s="79"/>
      <c r="G81" s="50"/>
      <c r="I81" s="50"/>
      <c r="J81" s="79"/>
      <c r="K81" s="50"/>
    </row>
    <row r="82" spans="1:11" ht="19.5" customHeight="1">
      <c r="A82" s="63" t="s">
        <v>167</v>
      </c>
      <c r="B82" s="63"/>
      <c r="C82" s="63"/>
      <c r="F82" s="79"/>
      <c r="G82" s="50"/>
      <c r="I82" s="50"/>
      <c r="J82" s="79"/>
      <c r="K82" s="50"/>
    </row>
    <row r="83" spans="1:12" ht="19.5" customHeight="1">
      <c r="A83" s="63"/>
      <c r="B83" s="63" t="s">
        <v>66</v>
      </c>
      <c r="C83" s="63"/>
      <c r="F83" s="89">
        <f>SUM(F76:F80)</f>
        <v>46842</v>
      </c>
      <c r="G83" s="82"/>
      <c r="H83" s="90">
        <f>SUM(H76:H80)</f>
        <v>160201</v>
      </c>
      <c r="I83" s="82"/>
      <c r="J83" s="89">
        <f>SUM(J76:J80)</f>
        <v>0</v>
      </c>
      <c r="K83" s="82"/>
      <c r="L83" s="90">
        <f>SUM(L76:L80)</f>
        <v>0</v>
      </c>
    </row>
    <row r="84" spans="1:11" ht="6" customHeight="1">
      <c r="A84" s="63"/>
      <c r="F84" s="79"/>
      <c r="G84" s="50"/>
      <c r="I84" s="50"/>
      <c r="J84" s="79"/>
      <c r="K84" s="50"/>
    </row>
    <row r="85" spans="1:12" ht="19.5" customHeight="1">
      <c r="A85" s="63" t="s">
        <v>201</v>
      </c>
      <c r="B85" s="63"/>
      <c r="F85" s="41">
        <f>SUM(F71,F83)</f>
        <v>32869</v>
      </c>
      <c r="G85" s="80"/>
      <c r="H85" s="72">
        <f>H71+H83</f>
        <v>160201</v>
      </c>
      <c r="I85" s="80"/>
      <c r="J85" s="41">
        <f>SUM(J71,J83)</f>
        <v>-13973</v>
      </c>
      <c r="K85" s="80"/>
      <c r="L85" s="72">
        <f>L71+L83</f>
        <v>0</v>
      </c>
    </row>
    <row r="86" spans="1:11" ht="6" customHeight="1">
      <c r="A86" s="63"/>
      <c r="F86" s="79"/>
      <c r="G86" s="50"/>
      <c r="I86" s="50"/>
      <c r="J86" s="79"/>
      <c r="K86" s="50"/>
    </row>
    <row r="87" spans="1:12" ht="19.5" customHeight="1" thickBot="1">
      <c r="A87" s="63" t="s">
        <v>67</v>
      </c>
      <c r="F87" s="48">
        <f>SUM(F31+F85)</f>
        <v>1393316</v>
      </c>
      <c r="G87" s="50"/>
      <c r="H87" s="103">
        <f>H31+H85</f>
        <v>1576538</v>
      </c>
      <c r="I87" s="50"/>
      <c r="J87" s="48">
        <f>SUM(J31+J85)</f>
        <v>1294601</v>
      </c>
      <c r="K87" s="50"/>
      <c r="L87" s="103">
        <f>SUM(L31+L85)</f>
        <v>1412811</v>
      </c>
    </row>
    <row r="88" spans="1:12" ht="12" customHeight="1" thickTop="1">
      <c r="A88" s="63"/>
      <c r="F88" s="104"/>
      <c r="G88" s="66"/>
      <c r="H88" s="105"/>
      <c r="I88" s="67"/>
      <c r="J88" s="104"/>
      <c r="K88" s="66"/>
      <c r="L88" s="105"/>
    </row>
    <row r="89" spans="1:11" ht="19.5" customHeight="1">
      <c r="A89" s="63" t="s">
        <v>152</v>
      </c>
      <c r="F89" s="79"/>
      <c r="G89" s="66"/>
      <c r="I89" s="67"/>
      <c r="J89" s="79"/>
      <c r="K89" s="66"/>
    </row>
    <row r="90" spans="1:12" ht="19.5" customHeight="1">
      <c r="A90" s="69"/>
      <c r="B90" s="106" t="s">
        <v>202</v>
      </c>
      <c r="F90" s="81">
        <v>1411851</v>
      </c>
      <c r="G90" s="107"/>
      <c r="H90" s="83">
        <v>1452056</v>
      </c>
      <c r="I90" s="107"/>
      <c r="J90" s="81">
        <f>J93</f>
        <v>1308574</v>
      </c>
      <c r="K90" s="107"/>
      <c r="L90" s="83">
        <v>1412811</v>
      </c>
    </row>
    <row r="91" spans="1:12" ht="19.5" customHeight="1">
      <c r="A91" s="69"/>
      <c r="B91" s="106" t="s">
        <v>203</v>
      </c>
      <c r="F91" s="89">
        <f>F93-F90</f>
        <v>-51404</v>
      </c>
      <c r="G91" s="107"/>
      <c r="H91" s="90">
        <v>-35719</v>
      </c>
      <c r="I91" s="107"/>
      <c r="J91" s="89">
        <v>0</v>
      </c>
      <c r="K91" s="107"/>
      <c r="L91" s="90">
        <v>0</v>
      </c>
    </row>
    <row r="92" spans="6:12" ht="6" customHeight="1">
      <c r="F92" s="104"/>
      <c r="G92" s="105"/>
      <c r="H92" s="105"/>
      <c r="I92" s="105"/>
      <c r="J92" s="104"/>
      <c r="K92" s="105"/>
      <c r="L92" s="105"/>
    </row>
    <row r="93" spans="6:12" ht="19.5" customHeight="1" thickBot="1">
      <c r="F93" s="48">
        <f>F31</f>
        <v>1360447</v>
      </c>
      <c r="G93" s="105"/>
      <c r="H93" s="103">
        <f>SUM(H90:H92)</f>
        <v>1416337</v>
      </c>
      <c r="I93" s="105"/>
      <c r="J93" s="48">
        <f>J31</f>
        <v>1308574</v>
      </c>
      <c r="K93" s="105"/>
      <c r="L93" s="103">
        <f>SUM(L90:L92)</f>
        <v>1412811</v>
      </c>
    </row>
    <row r="94" spans="6:11" ht="12" customHeight="1" thickTop="1">
      <c r="F94" s="79"/>
      <c r="G94" s="105"/>
      <c r="I94" s="105"/>
      <c r="J94" s="79"/>
      <c r="K94" s="105"/>
    </row>
    <row r="95" spans="1:12" ht="19.5" customHeight="1">
      <c r="A95" s="63" t="s">
        <v>157</v>
      </c>
      <c r="F95" s="104"/>
      <c r="G95" s="105"/>
      <c r="H95" s="105"/>
      <c r="I95" s="105"/>
      <c r="J95" s="104"/>
      <c r="K95" s="105"/>
      <c r="L95" s="105"/>
    </row>
    <row r="96" spans="1:12" ht="19.5" customHeight="1">
      <c r="A96" s="69"/>
      <c r="B96" s="106" t="s">
        <v>202</v>
      </c>
      <c r="F96" s="81">
        <v>1436239</v>
      </c>
      <c r="G96" s="107"/>
      <c r="H96" s="83">
        <v>1565328</v>
      </c>
      <c r="I96" s="107"/>
      <c r="J96" s="81">
        <f>J99</f>
        <v>1294601</v>
      </c>
      <c r="K96" s="107"/>
      <c r="L96" s="83">
        <v>1412811</v>
      </c>
    </row>
    <row r="97" spans="1:12" ht="19.5" customHeight="1">
      <c r="A97" s="69"/>
      <c r="B97" s="106" t="s">
        <v>203</v>
      </c>
      <c r="F97" s="89">
        <f>F99-F96</f>
        <v>-42923</v>
      </c>
      <c r="G97" s="107"/>
      <c r="H97" s="90">
        <v>11210</v>
      </c>
      <c r="I97" s="107"/>
      <c r="J97" s="89">
        <v>0</v>
      </c>
      <c r="K97" s="107"/>
      <c r="L97" s="90">
        <v>0</v>
      </c>
    </row>
    <row r="98" spans="6:12" ht="6" customHeight="1">
      <c r="F98" s="79"/>
      <c r="G98" s="105"/>
      <c r="I98" s="105"/>
      <c r="J98" s="104"/>
      <c r="K98" s="105"/>
      <c r="L98" s="105"/>
    </row>
    <row r="99" spans="6:12" ht="19.5" customHeight="1" thickBot="1">
      <c r="F99" s="48">
        <f>F87</f>
        <v>1393316</v>
      </c>
      <c r="G99" s="105"/>
      <c r="H99" s="103">
        <f>H87</f>
        <v>1576538</v>
      </c>
      <c r="I99" s="105"/>
      <c r="J99" s="48">
        <f>J87</f>
        <v>1294601</v>
      </c>
      <c r="K99" s="105"/>
      <c r="L99" s="103">
        <f>SUM(L96:L98)</f>
        <v>1412811</v>
      </c>
    </row>
    <row r="100" spans="4:12" ht="6" customHeight="1" thickTop="1">
      <c r="D100" s="77"/>
      <c r="E100" s="63"/>
      <c r="F100" s="108"/>
      <c r="G100" s="63"/>
      <c r="H100" s="76"/>
      <c r="I100" s="77"/>
      <c r="J100" s="108"/>
      <c r="K100" s="63"/>
      <c r="L100" s="76"/>
    </row>
    <row r="101" spans="1:11" ht="19.5" customHeight="1">
      <c r="A101" s="63" t="s">
        <v>68</v>
      </c>
      <c r="E101" s="50"/>
      <c r="F101" s="79"/>
      <c r="G101" s="50"/>
      <c r="I101" s="50"/>
      <c r="J101" s="79"/>
      <c r="K101" s="50"/>
    </row>
    <row r="102" spans="1:12" ht="19.5" customHeight="1">
      <c r="A102" s="63"/>
      <c r="B102" s="65" t="s">
        <v>69</v>
      </c>
      <c r="F102" s="109">
        <f>F90/3730000</f>
        <v>0.3785123324396783</v>
      </c>
      <c r="G102" s="110"/>
      <c r="H102" s="111">
        <f>H90/3730000</f>
        <v>0.3892911528150134</v>
      </c>
      <c r="I102" s="110"/>
      <c r="J102" s="109">
        <f>J90/3730000</f>
        <v>0.35082412868632706</v>
      </c>
      <c r="K102" s="112"/>
      <c r="L102" s="111">
        <f>L90/3730000</f>
        <v>0.3787697050938338</v>
      </c>
    </row>
    <row r="103" spans="1:12" ht="19.5" customHeight="1">
      <c r="A103" s="63"/>
      <c r="F103" s="64"/>
      <c r="G103" s="110"/>
      <c r="H103" s="111"/>
      <c r="I103" s="110"/>
      <c r="J103" s="64"/>
      <c r="K103" s="112"/>
      <c r="L103" s="111"/>
    </row>
    <row r="104" spans="1:12" ht="19.5" customHeight="1">
      <c r="A104" s="63"/>
      <c r="F104" s="64"/>
      <c r="G104" s="110"/>
      <c r="H104" s="111"/>
      <c r="I104" s="110"/>
      <c r="J104" s="64"/>
      <c r="K104" s="112"/>
      <c r="L104" s="111"/>
    </row>
    <row r="105" spans="1:12" ht="22.5" customHeight="1">
      <c r="A105" s="63"/>
      <c r="F105" s="64"/>
      <c r="G105" s="110"/>
      <c r="H105" s="111"/>
      <c r="I105" s="110"/>
      <c r="J105" s="64"/>
      <c r="K105" s="112"/>
      <c r="L105" s="111"/>
    </row>
    <row r="106" spans="1:12" ht="18" customHeight="1">
      <c r="A106" s="63"/>
      <c r="F106" s="64"/>
      <c r="G106" s="110"/>
      <c r="H106" s="111"/>
      <c r="I106" s="110"/>
      <c r="J106" s="64"/>
      <c r="K106" s="112"/>
      <c r="L106" s="111"/>
    </row>
    <row r="107" spans="1:12" ht="23.25" customHeight="1">
      <c r="A107" s="237" t="str">
        <f>A53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</row>
    <row r="108" spans="1:12" ht="18" customHeight="1">
      <c r="A108" s="63"/>
      <c r="F108" s="105"/>
      <c r="G108" s="66"/>
      <c r="H108" s="105"/>
      <c r="I108" s="67"/>
      <c r="J108" s="105"/>
      <c r="K108" s="66"/>
      <c r="L108" s="105"/>
    </row>
    <row r="109" spans="1:12" ht="12" customHeight="1">
      <c r="A109" s="63"/>
      <c r="F109" s="105"/>
      <c r="G109" s="66"/>
      <c r="H109" s="105"/>
      <c r="I109" s="67"/>
      <c r="J109" s="105"/>
      <c r="K109" s="66"/>
      <c r="L109" s="105"/>
    </row>
    <row r="110" spans="1:12" ht="21.75" customHeight="1" hidden="1">
      <c r="A110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</row>
    <row r="159" ht="18.75" customHeight="1" hidden="1"/>
    <row r="160" ht="18.75" customHeight="1" hidden="1"/>
  </sheetData>
  <sheetProtection/>
  <mergeCells count="3">
    <mergeCell ref="A110:L110"/>
    <mergeCell ref="A53:L53"/>
    <mergeCell ref="A107:L107"/>
  </mergeCells>
  <printOptions/>
  <pageMargins left="0.8" right="0.75" top="0.5" bottom="0.6" header="0.49" footer="0.4"/>
  <pageSetup firstPageNumber="5" useFirstPageNumber="1" fitToHeight="0" horizontalDpi="1200" verticalDpi="1200" orientation="portrait" paperSize="9" scale="83" r:id="rId1"/>
  <headerFooter>
    <oddFooter>&amp;R&amp;"Browallia New,Regular"&amp;14&amp;P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AD41"/>
  <sheetViews>
    <sheetView zoomScale="85" zoomScaleNormal="85" zoomScaleSheetLayoutView="90" zoomScalePageLayoutView="0" workbookViewId="0" topLeftCell="A5">
      <selection activeCell="P11" sqref="P11"/>
    </sheetView>
  </sheetViews>
  <sheetFormatPr defaultColWidth="9.421875" defaultRowHeight="19.5" customHeight="1"/>
  <cols>
    <col min="1" max="2" width="1.421875" style="3" customWidth="1"/>
    <col min="3" max="3" width="29.57421875" style="3" customWidth="1"/>
    <col min="4" max="4" width="9.421875" style="1" customWidth="1"/>
    <col min="5" max="5" width="0.5625" style="2" customWidth="1"/>
    <col min="6" max="6" width="10.8515625" style="1" customWidth="1"/>
    <col min="7" max="7" width="0.5625" style="2" customWidth="1"/>
    <col min="8" max="8" width="8.7109375" style="1" customWidth="1"/>
    <col min="9" max="9" width="0.5625" style="2" customWidth="1"/>
    <col min="10" max="10" width="10.421875" style="1" customWidth="1"/>
    <col min="11" max="11" width="0.5625" style="2" customWidth="1"/>
    <col min="12" max="12" width="10.00390625" style="1" customWidth="1"/>
    <col min="13" max="13" width="0.5625" style="1" customWidth="1"/>
    <col min="14" max="14" width="13.421875" style="1" customWidth="1"/>
    <col min="15" max="15" width="0.5625" style="1" customWidth="1"/>
    <col min="16" max="16" width="13.140625" style="1" customWidth="1"/>
    <col min="17" max="17" width="0.5625" style="1" customWidth="1"/>
    <col min="18" max="18" width="12.421875" style="1" customWidth="1"/>
    <col min="19" max="19" width="0.5625" style="1" customWidth="1"/>
    <col min="20" max="20" width="14.140625" style="1" customWidth="1"/>
    <col min="21" max="21" width="0.5625" style="1" customWidth="1"/>
    <col min="22" max="22" width="11.7109375" style="1" customWidth="1"/>
    <col min="23" max="23" width="0.5625" style="1" customWidth="1"/>
    <col min="24" max="24" width="12.8515625" style="1" customWidth="1"/>
    <col min="25" max="25" width="0.5625" style="2" customWidth="1"/>
    <col min="26" max="26" width="11.57421875" style="1" customWidth="1"/>
    <col min="27" max="27" width="0.5625" style="2" customWidth="1"/>
    <col min="28" max="28" width="13.28125" style="2" customWidth="1"/>
    <col min="29" max="29" width="0.5625" style="2" customWidth="1"/>
    <col min="30" max="30" width="12.421875" style="1" customWidth="1"/>
    <col min="31" max="16384" width="9.421875" style="3" customWidth="1"/>
  </cols>
  <sheetData>
    <row r="1" spans="1:30" s="155" customFormat="1" ht="21.75" customHeight="1">
      <c r="A1" s="63" t="s">
        <v>0</v>
      </c>
      <c r="B1" s="153"/>
      <c r="C1" s="153"/>
      <c r="D1" s="52"/>
      <c r="E1" s="154"/>
      <c r="F1" s="52"/>
      <c r="G1" s="154"/>
      <c r="H1" s="52"/>
      <c r="I1" s="154"/>
      <c r="J1" s="52"/>
      <c r="K1" s="154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154"/>
      <c r="Z1" s="52"/>
      <c r="AA1" s="154"/>
      <c r="AB1" s="154"/>
      <c r="AC1" s="154"/>
      <c r="AD1" s="114" t="s">
        <v>3</v>
      </c>
    </row>
    <row r="2" spans="1:30" s="155" customFormat="1" ht="21.75" customHeight="1">
      <c r="A2" s="63" t="s">
        <v>121</v>
      </c>
      <c r="B2" s="153"/>
      <c r="C2" s="153"/>
      <c r="D2" s="52"/>
      <c r="E2" s="154"/>
      <c r="F2" s="52"/>
      <c r="G2" s="154"/>
      <c r="H2" s="52"/>
      <c r="I2" s="154"/>
      <c r="J2" s="52"/>
      <c r="K2" s="15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154"/>
      <c r="Z2" s="52"/>
      <c r="AA2" s="154"/>
      <c r="AB2" s="154"/>
      <c r="AC2" s="154"/>
      <c r="AD2" s="52"/>
    </row>
    <row r="3" spans="1:30" s="155" customFormat="1" ht="21.75" customHeight="1">
      <c r="A3" s="70" t="str">
        <f>'5-6 (3m)'!A3</f>
        <v>สำหรับงวดสามเดือนสิ้นสุดวันที่ 31 มีนาคม พ.ศ. 2564</v>
      </c>
      <c r="B3" s="156"/>
      <c r="C3" s="156"/>
      <c r="D3" s="72"/>
      <c r="E3" s="157"/>
      <c r="F3" s="72"/>
      <c r="G3" s="157"/>
      <c r="H3" s="72"/>
      <c r="I3" s="157"/>
      <c r="J3" s="72"/>
      <c r="K3" s="157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157"/>
      <c r="Z3" s="72"/>
      <c r="AA3" s="157"/>
      <c r="AB3" s="157"/>
      <c r="AC3" s="157"/>
      <c r="AD3" s="72"/>
    </row>
    <row r="4" spans="4:30" s="4" customFormat="1" ht="21.75" customHeight="1">
      <c r="D4" s="5"/>
      <c r="E4" s="6"/>
      <c r="F4" s="5"/>
      <c r="G4" s="6"/>
      <c r="H4" s="5"/>
      <c r="I4" s="6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5"/>
      <c r="AA4" s="6"/>
      <c r="AB4" s="6"/>
      <c r="AC4" s="6"/>
      <c r="AD4" s="5"/>
    </row>
    <row r="5" spans="1:30" s="170" customFormat="1" ht="19.5" customHeight="1">
      <c r="A5" s="164"/>
      <c r="B5" s="165"/>
      <c r="C5" s="165"/>
      <c r="D5" s="166"/>
      <c r="E5" s="165"/>
      <c r="F5" s="167"/>
      <c r="G5" s="168"/>
      <c r="H5" s="167"/>
      <c r="I5" s="168"/>
      <c r="J5" s="167"/>
      <c r="K5" s="168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67"/>
      <c r="W5" s="168"/>
      <c r="X5" s="167"/>
      <c r="Y5" s="168"/>
      <c r="Z5" s="168"/>
      <c r="AA5" s="168"/>
      <c r="AB5" s="167"/>
      <c r="AC5" s="168"/>
      <c r="AD5" s="169" t="s">
        <v>70</v>
      </c>
    </row>
    <row r="6" spans="1:30" s="170" customFormat="1" ht="19.5" customHeight="1">
      <c r="A6" s="164"/>
      <c r="B6" s="165"/>
      <c r="C6" s="165"/>
      <c r="D6" s="166"/>
      <c r="E6" s="165"/>
      <c r="F6" s="238" t="s">
        <v>123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171"/>
      <c r="AB6" s="171"/>
      <c r="AC6" s="165"/>
      <c r="AD6" s="172"/>
    </row>
    <row r="7" spans="5:30" s="170" customFormat="1" ht="19.5" customHeight="1">
      <c r="E7" s="173"/>
      <c r="G7" s="173"/>
      <c r="H7" s="174"/>
      <c r="I7" s="173"/>
      <c r="N7" s="239" t="s">
        <v>50</v>
      </c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175"/>
      <c r="Z7" s="175"/>
      <c r="AA7" s="173"/>
      <c r="AB7" s="174"/>
      <c r="AC7" s="173"/>
      <c r="AD7" s="174"/>
    </row>
    <row r="8" spans="5:30" s="170" customFormat="1" ht="19.5" customHeight="1">
      <c r="E8" s="173"/>
      <c r="G8" s="173"/>
      <c r="H8" s="174"/>
      <c r="I8" s="173"/>
      <c r="N8" s="176"/>
      <c r="O8" s="166"/>
      <c r="P8" s="239" t="s">
        <v>138</v>
      </c>
      <c r="Q8" s="239"/>
      <c r="R8" s="239"/>
      <c r="S8" s="239"/>
      <c r="T8" s="239"/>
      <c r="U8" s="239"/>
      <c r="V8" s="239"/>
      <c r="W8" s="175"/>
      <c r="X8" s="175"/>
      <c r="Y8" s="174"/>
      <c r="Z8" s="174"/>
      <c r="AA8" s="174"/>
      <c r="AB8" s="174"/>
      <c r="AC8" s="173"/>
      <c r="AD8" s="174"/>
    </row>
    <row r="9" spans="5:30" s="170" customFormat="1" ht="19.5" customHeight="1">
      <c r="E9" s="173"/>
      <c r="G9" s="173"/>
      <c r="H9" s="174"/>
      <c r="I9" s="173"/>
      <c r="J9" s="177"/>
      <c r="K9" s="177"/>
      <c r="L9" s="177"/>
      <c r="N9" s="176"/>
      <c r="O9" s="166"/>
      <c r="P9" s="166"/>
      <c r="Q9" s="166"/>
      <c r="R9" s="166"/>
      <c r="S9" s="166"/>
      <c r="T9" s="166"/>
      <c r="U9" s="166"/>
      <c r="V9" s="165" t="s">
        <v>139</v>
      </c>
      <c r="W9" s="175"/>
      <c r="X9" s="175"/>
      <c r="Y9" s="174"/>
      <c r="Z9" s="174"/>
      <c r="AA9" s="174"/>
      <c r="AB9" s="174"/>
      <c r="AC9" s="173"/>
      <c r="AD9" s="174"/>
    </row>
    <row r="10" spans="5:30" s="170" customFormat="1" ht="19.5" customHeight="1">
      <c r="E10" s="173"/>
      <c r="G10" s="173"/>
      <c r="H10" s="174"/>
      <c r="I10" s="173"/>
      <c r="J10" s="177"/>
      <c r="K10" s="177"/>
      <c r="L10" s="177"/>
      <c r="N10" s="165" t="s">
        <v>182</v>
      </c>
      <c r="O10" s="166"/>
      <c r="P10" s="178" t="s">
        <v>162</v>
      </c>
      <c r="Q10" s="166"/>
      <c r="R10" s="165" t="s">
        <v>184</v>
      </c>
      <c r="S10" s="166"/>
      <c r="T10" s="165" t="s">
        <v>146</v>
      </c>
      <c r="U10" s="166"/>
      <c r="V10" s="165" t="s">
        <v>140</v>
      </c>
      <c r="W10" s="166"/>
      <c r="X10" s="166"/>
      <c r="Y10" s="174"/>
      <c r="Z10" s="174"/>
      <c r="AA10" s="174"/>
      <c r="AB10" s="174"/>
      <c r="AC10" s="173"/>
      <c r="AD10" s="174"/>
    </row>
    <row r="11" spans="4:30" s="170" customFormat="1" ht="19.5" customHeight="1">
      <c r="D11" s="174"/>
      <c r="E11" s="173"/>
      <c r="F11" s="174"/>
      <c r="G11" s="173"/>
      <c r="H11" s="174"/>
      <c r="I11" s="173"/>
      <c r="J11" s="240" t="s">
        <v>46</v>
      </c>
      <c r="K11" s="240"/>
      <c r="L11" s="240"/>
      <c r="N11" s="174" t="s">
        <v>183</v>
      </c>
      <c r="P11" s="179" t="s">
        <v>163</v>
      </c>
      <c r="R11" s="180" t="s">
        <v>185</v>
      </c>
      <c r="T11" s="174" t="s">
        <v>147</v>
      </c>
      <c r="U11" s="173"/>
      <c r="V11" s="165" t="s">
        <v>133</v>
      </c>
      <c r="W11" s="173"/>
      <c r="X11" s="165" t="s">
        <v>71</v>
      </c>
      <c r="Y11" s="173"/>
      <c r="Z11" s="174" t="s">
        <v>77</v>
      </c>
      <c r="AA11" s="173"/>
      <c r="AB11" s="174"/>
      <c r="AC11" s="173"/>
      <c r="AD11" s="174"/>
    </row>
    <row r="12" spans="4:30" s="170" customFormat="1" ht="19.5" customHeight="1">
      <c r="D12" s="181"/>
      <c r="E12" s="173"/>
      <c r="F12" s="181" t="s">
        <v>72</v>
      </c>
      <c r="G12" s="173"/>
      <c r="H12" s="181" t="s">
        <v>73</v>
      </c>
      <c r="I12" s="173"/>
      <c r="J12" s="181" t="s">
        <v>74</v>
      </c>
      <c r="K12" s="173"/>
      <c r="L12" s="174" t="s">
        <v>75</v>
      </c>
      <c r="M12" s="174"/>
      <c r="N12" s="174" t="s">
        <v>144</v>
      </c>
      <c r="P12" s="179" t="s">
        <v>164</v>
      </c>
      <c r="R12" s="180" t="s">
        <v>186</v>
      </c>
      <c r="T12" s="174" t="s">
        <v>148</v>
      </c>
      <c r="U12" s="173"/>
      <c r="V12" s="174" t="s">
        <v>134</v>
      </c>
      <c r="W12" s="173"/>
      <c r="X12" s="174" t="s">
        <v>76</v>
      </c>
      <c r="Y12" s="173"/>
      <c r="Z12" s="174" t="s">
        <v>124</v>
      </c>
      <c r="AA12" s="173"/>
      <c r="AB12" s="174" t="s">
        <v>78</v>
      </c>
      <c r="AC12" s="173"/>
      <c r="AD12" s="174" t="s">
        <v>79</v>
      </c>
    </row>
    <row r="13" spans="4:30" s="170" customFormat="1" ht="19.5" customHeight="1">
      <c r="D13" s="181"/>
      <c r="E13" s="173"/>
      <c r="F13" s="181" t="s">
        <v>80</v>
      </c>
      <c r="G13" s="173"/>
      <c r="H13" s="181" t="s">
        <v>81</v>
      </c>
      <c r="I13" s="173"/>
      <c r="J13" s="181" t="s">
        <v>82</v>
      </c>
      <c r="K13" s="173"/>
      <c r="L13" s="174" t="s">
        <v>83</v>
      </c>
      <c r="M13" s="174"/>
      <c r="N13" s="174" t="s">
        <v>143</v>
      </c>
      <c r="P13" s="179" t="s">
        <v>165</v>
      </c>
      <c r="R13" s="180" t="s">
        <v>187</v>
      </c>
      <c r="T13" s="174" t="s">
        <v>149</v>
      </c>
      <c r="U13" s="173"/>
      <c r="V13" s="174" t="s">
        <v>135</v>
      </c>
      <c r="W13" s="173"/>
      <c r="X13" s="174" t="s">
        <v>126</v>
      </c>
      <c r="Y13" s="173"/>
      <c r="Z13" s="174" t="s">
        <v>125</v>
      </c>
      <c r="AA13" s="173"/>
      <c r="AB13" s="174" t="s">
        <v>84</v>
      </c>
      <c r="AC13" s="173"/>
      <c r="AD13" s="174" t="s">
        <v>39</v>
      </c>
    </row>
    <row r="14" spans="4:30" s="170" customFormat="1" ht="19.5" customHeight="1">
      <c r="D14" s="181"/>
      <c r="E14" s="173"/>
      <c r="F14" s="182" t="s">
        <v>7</v>
      </c>
      <c r="G14" s="183"/>
      <c r="H14" s="182" t="s">
        <v>7</v>
      </c>
      <c r="I14" s="173"/>
      <c r="J14" s="182" t="s">
        <v>7</v>
      </c>
      <c r="K14" s="183"/>
      <c r="L14" s="182" t="s">
        <v>7</v>
      </c>
      <c r="M14" s="184"/>
      <c r="N14" s="182" t="s">
        <v>7</v>
      </c>
      <c r="P14" s="185" t="s">
        <v>7</v>
      </c>
      <c r="R14" s="185" t="s">
        <v>7</v>
      </c>
      <c r="T14" s="182" t="s">
        <v>7</v>
      </c>
      <c r="U14" s="173"/>
      <c r="V14" s="182" t="s">
        <v>7</v>
      </c>
      <c r="W14" s="173"/>
      <c r="X14" s="182" t="s">
        <v>7</v>
      </c>
      <c r="Y14" s="173"/>
      <c r="Z14" s="182" t="s">
        <v>7</v>
      </c>
      <c r="AA14" s="173"/>
      <c r="AB14" s="182" t="s">
        <v>7</v>
      </c>
      <c r="AC14" s="173"/>
      <c r="AD14" s="182" t="s">
        <v>7</v>
      </c>
    </row>
    <row r="15" spans="4:30" s="170" customFormat="1" ht="6" customHeight="1">
      <c r="D15" s="184"/>
      <c r="E15" s="173"/>
      <c r="F15" s="184"/>
      <c r="G15" s="183"/>
      <c r="H15" s="184"/>
      <c r="I15" s="173"/>
      <c r="J15" s="184"/>
      <c r="K15" s="183"/>
      <c r="L15" s="184"/>
      <c r="M15" s="184"/>
      <c r="N15" s="184"/>
      <c r="T15" s="184"/>
      <c r="U15" s="173"/>
      <c r="V15" s="184"/>
      <c r="W15" s="173"/>
      <c r="X15" s="184"/>
      <c r="Y15" s="173"/>
      <c r="Z15" s="173"/>
      <c r="AA15" s="173"/>
      <c r="AB15" s="184"/>
      <c r="AC15" s="173"/>
      <c r="AD15" s="184"/>
    </row>
    <row r="16" spans="1:30" s="170" customFormat="1" ht="19.5" customHeight="1">
      <c r="A16" s="186" t="s">
        <v>179</v>
      </c>
      <c r="B16" s="186"/>
      <c r="D16" s="187"/>
      <c r="E16" s="176"/>
      <c r="F16" s="187">
        <v>373000</v>
      </c>
      <c r="G16" s="187"/>
      <c r="H16" s="187">
        <v>3680616</v>
      </c>
      <c r="I16" s="187"/>
      <c r="J16" s="187">
        <v>37300</v>
      </c>
      <c r="K16" s="187"/>
      <c r="L16" s="187">
        <v>20063524</v>
      </c>
      <c r="M16" s="187"/>
      <c r="N16" s="187">
        <v>-693532</v>
      </c>
      <c r="P16" s="187">
        <v>-17078</v>
      </c>
      <c r="R16" s="187">
        <v>5454</v>
      </c>
      <c r="T16" s="187">
        <v>-164322</v>
      </c>
      <c r="U16" s="188"/>
      <c r="V16" s="187">
        <v>433</v>
      </c>
      <c r="W16" s="188"/>
      <c r="X16" s="187">
        <f>SUM(N16:V16)</f>
        <v>-869045</v>
      </c>
      <c r="Y16" s="188"/>
      <c r="Z16" s="187">
        <v>23285395</v>
      </c>
      <c r="AA16" s="188"/>
      <c r="AB16" s="187">
        <v>1503799</v>
      </c>
      <c r="AC16" s="187"/>
      <c r="AD16" s="187">
        <f>SUM(Z16:AB16)</f>
        <v>24789194</v>
      </c>
    </row>
    <row r="17" spans="1:30" s="170" customFormat="1" ht="6" customHeight="1">
      <c r="A17" s="189"/>
      <c r="B17" s="189"/>
      <c r="D17" s="187"/>
      <c r="E17" s="176"/>
      <c r="F17" s="187"/>
      <c r="G17" s="187"/>
      <c r="H17" s="187"/>
      <c r="I17" s="187"/>
      <c r="J17" s="187"/>
      <c r="K17" s="187"/>
      <c r="L17" s="187"/>
      <c r="M17" s="187"/>
      <c r="N17" s="187"/>
      <c r="P17" s="187"/>
      <c r="R17" s="187"/>
      <c r="T17" s="187"/>
      <c r="U17" s="188"/>
      <c r="V17" s="187"/>
      <c r="W17" s="188"/>
      <c r="X17" s="188"/>
      <c r="Y17" s="188"/>
      <c r="Z17" s="188"/>
      <c r="AA17" s="188"/>
      <c r="AB17" s="187"/>
      <c r="AC17" s="187"/>
      <c r="AD17" s="187"/>
    </row>
    <row r="18" spans="1:30" s="170" customFormat="1" ht="19.5" customHeight="1">
      <c r="A18" s="186" t="s">
        <v>122</v>
      </c>
      <c r="B18" s="189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P18" s="176"/>
      <c r="R18" s="176"/>
      <c r="T18" s="176"/>
      <c r="U18" s="176"/>
      <c r="V18" s="176"/>
      <c r="W18" s="176"/>
      <c r="X18" s="176"/>
      <c r="Y18" s="176"/>
      <c r="Z18" s="188"/>
      <c r="AA18" s="176"/>
      <c r="AB18" s="176"/>
      <c r="AC18" s="176"/>
      <c r="AD18" s="187"/>
    </row>
    <row r="19" spans="1:30" s="170" customFormat="1" ht="19.5" customHeight="1">
      <c r="A19" s="170" t="s">
        <v>181</v>
      </c>
      <c r="B19" s="189"/>
      <c r="D19" s="190"/>
      <c r="E19" s="176"/>
      <c r="F19" s="176">
        <v>0</v>
      </c>
      <c r="H19" s="176">
        <v>0</v>
      </c>
      <c r="J19" s="176">
        <v>0</v>
      </c>
      <c r="L19" s="176">
        <v>0</v>
      </c>
      <c r="N19" s="176">
        <v>0</v>
      </c>
      <c r="P19" s="188">
        <f>SUM(F19:N19)</f>
        <v>0</v>
      </c>
      <c r="R19" s="188">
        <f>SUM(H19:P19)</f>
        <v>0</v>
      </c>
      <c r="T19" s="188">
        <f>SUM(J19:R19)</f>
        <v>0</v>
      </c>
      <c r="V19" s="188">
        <f>SUM(L19:T19)</f>
        <v>0</v>
      </c>
      <c r="X19" s="188">
        <f>SUM(N19:V19)</f>
        <v>0</v>
      </c>
      <c r="Z19" s="188">
        <f>SUM(F19,H19,J19,L19,X19)</f>
        <v>0</v>
      </c>
      <c r="AB19" s="191">
        <v>18573</v>
      </c>
      <c r="AD19" s="187">
        <f>SUM(Z19:AB19)</f>
        <v>18573</v>
      </c>
    </row>
    <row r="20" spans="1:30" s="170" customFormat="1" ht="19.5" customHeight="1">
      <c r="A20" s="164" t="s">
        <v>180</v>
      </c>
      <c r="B20" s="189"/>
      <c r="D20" s="192"/>
      <c r="E20" s="176"/>
      <c r="F20" s="176">
        <v>0</v>
      </c>
      <c r="G20" s="176"/>
      <c r="H20" s="176">
        <v>0</v>
      </c>
      <c r="I20" s="176"/>
      <c r="J20" s="176">
        <v>0</v>
      </c>
      <c r="K20" s="176"/>
      <c r="L20" s="176">
        <v>0</v>
      </c>
      <c r="M20" s="176"/>
      <c r="N20" s="176">
        <v>0</v>
      </c>
      <c r="P20" s="176">
        <v>0</v>
      </c>
      <c r="R20" s="176">
        <v>0</v>
      </c>
      <c r="T20" s="176">
        <v>0</v>
      </c>
      <c r="U20" s="176"/>
      <c r="V20" s="188">
        <v>0</v>
      </c>
      <c r="W20" s="176"/>
      <c r="X20" s="188">
        <f>SUM(N20:V20)</f>
        <v>0</v>
      </c>
      <c r="Y20" s="176"/>
      <c r="Z20" s="188">
        <f>SUM(F20,H20,J20,L20,X20)</f>
        <v>0</v>
      </c>
      <c r="AA20" s="176"/>
      <c r="AB20" s="193">
        <v>37500</v>
      </c>
      <c r="AC20" s="176"/>
      <c r="AD20" s="187">
        <f>SUM(Z20:AB20)</f>
        <v>37500</v>
      </c>
    </row>
    <row r="21" spans="1:30" s="170" customFormat="1" ht="19.5" customHeight="1">
      <c r="A21" s="164" t="s">
        <v>158</v>
      </c>
      <c r="B21" s="189"/>
      <c r="D21" s="192"/>
      <c r="E21" s="176"/>
      <c r="F21" s="194">
        <v>0</v>
      </c>
      <c r="G21" s="176"/>
      <c r="H21" s="194">
        <v>0</v>
      </c>
      <c r="I21" s="176"/>
      <c r="J21" s="194">
        <v>0</v>
      </c>
      <c r="K21" s="176"/>
      <c r="L21" s="194">
        <v>1452056</v>
      </c>
      <c r="M21" s="176"/>
      <c r="N21" s="194">
        <v>0</v>
      </c>
      <c r="P21" s="194">
        <v>0</v>
      </c>
      <c r="R21" s="194">
        <v>0</v>
      </c>
      <c r="T21" s="194">
        <v>113898</v>
      </c>
      <c r="U21" s="176"/>
      <c r="V21" s="195">
        <v>-626</v>
      </c>
      <c r="W21" s="176"/>
      <c r="X21" s="195">
        <f>SUM(N21:V21)</f>
        <v>113272</v>
      </c>
      <c r="Y21" s="176"/>
      <c r="Z21" s="195">
        <f>SUM(F21,H21,J21,L21,X21)</f>
        <v>1565328</v>
      </c>
      <c r="AA21" s="176"/>
      <c r="AB21" s="194">
        <v>11210</v>
      </c>
      <c r="AC21" s="176"/>
      <c r="AD21" s="196">
        <f>SUM(Z21:AB21)</f>
        <v>1576538</v>
      </c>
    </row>
    <row r="22" spans="1:30" s="170" customFormat="1" ht="6" customHeight="1">
      <c r="A22" s="197"/>
      <c r="D22" s="198"/>
      <c r="E22" s="199"/>
      <c r="F22" s="198"/>
      <c r="G22" s="198"/>
      <c r="H22" s="198"/>
      <c r="I22" s="198"/>
      <c r="J22" s="198"/>
      <c r="K22" s="198"/>
      <c r="L22" s="198"/>
      <c r="M22" s="198"/>
      <c r="N22" s="198"/>
      <c r="P22" s="198"/>
      <c r="R22" s="198"/>
      <c r="T22" s="198"/>
      <c r="U22" s="198"/>
      <c r="V22" s="198"/>
      <c r="W22" s="198"/>
      <c r="X22" s="198"/>
      <c r="Y22" s="198"/>
      <c r="Z22" s="198"/>
      <c r="AA22" s="198"/>
      <c r="AB22" s="200"/>
      <c r="AC22" s="200"/>
      <c r="AD22" s="200"/>
    </row>
    <row r="23" spans="1:30" s="170" customFormat="1" ht="19.5" customHeight="1" thickBot="1">
      <c r="A23" s="186" t="s">
        <v>213</v>
      </c>
      <c r="D23" s="176"/>
      <c r="E23" s="199"/>
      <c r="F23" s="201">
        <f>SUM(F16:F21)</f>
        <v>373000</v>
      </c>
      <c r="G23" s="176"/>
      <c r="H23" s="201">
        <f>SUM(H16:H21)</f>
        <v>3680616</v>
      </c>
      <c r="I23" s="176"/>
      <c r="J23" s="201">
        <f>SUM(J16:J21)</f>
        <v>37300</v>
      </c>
      <c r="K23" s="176"/>
      <c r="L23" s="201">
        <f>SUM(L16:L21)</f>
        <v>21515580</v>
      </c>
      <c r="M23" s="198"/>
      <c r="N23" s="201">
        <f>SUM(N16:N21)</f>
        <v>-693532</v>
      </c>
      <c r="P23" s="201">
        <f>SUM(P16:P21)</f>
        <v>-17078</v>
      </c>
      <c r="R23" s="201">
        <f>SUM(R16:R21)</f>
        <v>5454</v>
      </c>
      <c r="T23" s="201">
        <f>SUM(T16:T21)</f>
        <v>-50424</v>
      </c>
      <c r="U23" s="176"/>
      <c r="V23" s="201">
        <f>SUM(V16:V21)</f>
        <v>-193</v>
      </c>
      <c r="W23" s="176"/>
      <c r="X23" s="201">
        <f>SUM(X16:X21)</f>
        <v>-755773</v>
      </c>
      <c r="Y23" s="176"/>
      <c r="Z23" s="201">
        <f>SUM(Z16:Z21)</f>
        <v>24850723</v>
      </c>
      <c r="AA23" s="176"/>
      <c r="AB23" s="201">
        <f>SUM(AB16:AB21)</f>
        <v>1571082</v>
      </c>
      <c r="AC23" s="202"/>
      <c r="AD23" s="201">
        <f>SUM(AD16:AD21)</f>
        <v>26421805</v>
      </c>
    </row>
    <row r="24" spans="1:30" s="170" customFormat="1" ht="19.5" customHeight="1" thickTop="1">
      <c r="A24" s="186"/>
      <c r="D24" s="176"/>
      <c r="E24" s="199"/>
      <c r="F24" s="198"/>
      <c r="G24" s="176"/>
      <c r="H24" s="198"/>
      <c r="I24" s="176"/>
      <c r="J24" s="198"/>
      <c r="K24" s="176"/>
      <c r="L24" s="198"/>
      <c r="M24" s="198"/>
      <c r="N24" s="198"/>
      <c r="T24" s="198"/>
      <c r="U24" s="176"/>
      <c r="V24" s="198"/>
      <c r="W24" s="176"/>
      <c r="X24" s="198"/>
      <c r="Y24" s="176"/>
      <c r="Z24" s="198"/>
      <c r="AA24" s="176"/>
      <c r="AB24" s="198"/>
      <c r="AC24" s="202"/>
      <c r="AD24" s="198"/>
    </row>
    <row r="25" spans="1:30" s="170" customFormat="1" ht="19.5" customHeight="1">
      <c r="A25" s="186" t="s">
        <v>216</v>
      </c>
      <c r="B25" s="186"/>
      <c r="D25" s="187"/>
      <c r="E25" s="176"/>
      <c r="F25" s="203">
        <v>373000</v>
      </c>
      <c r="G25" s="187"/>
      <c r="H25" s="203">
        <v>3680616</v>
      </c>
      <c r="I25" s="187"/>
      <c r="J25" s="203">
        <v>37300</v>
      </c>
      <c r="K25" s="187"/>
      <c r="L25" s="203">
        <v>24149090</v>
      </c>
      <c r="M25" s="187"/>
      <c r="N25" s="203">
        <v>-693532</v>
      </c>
      <c r="P25" s="203">
        <v>-17101</v>
      </c>
      <c r="R25" s="203">
        <v>295575</v>
      </c>
      <c r="T25" s="203">
        <v>-8247</v>
      </c>
      <c r="U25" s="188"/>
      <c r="V25" s="203">
        <v>-5184</v>
      </c>
      <c r="W25" s="188"/>
      <c r="X25" s="203">
        <f>SUM(N25:V25)</f>
        <v>-428489</v>
      </c>
      <c r="Y25" s="188"/>
      <c r="Z25" s="203">
        <f>F25+H25+J25+L25+X25</f>
        <v>27811517</v>
      </c>
      <c r="AA25" s="188"/>
      <c r="AB25" s="203">
        <v>1815361</v>
      </c>
      <c r="AC25" s="187"/>
      <c r="AD25" s="203">
        <f>Z25+AB25</f>
        <v>29626878</v>
      </c>
    </row>
    <row r="26" spans="1:30" s="170" customFormat="1" ht="6" customHeight="1">
      <c r="A26" s="186"/>
      <c r="B26" s="186"/>
      <c r="D26" s="187"/>
      <c r="E26" s="176"/>
      <c r="F26" s="203"/>
      <c r="G26" s="187"/>
      <c r="H26" s="203"/>
      <c r="I26" s="187"/>
      <c r="J26" s="203"/>
      <c r="K26" s="187"/>
      <c r="L26" s="203"/>
      <c r="M26" s="187"/>
      <c r="N26" s="203"/>
      <c r="P26" s="203"/>
      <c r="R26" s="203"/>
      <c r="T26" s="203"/>
      <c r="U26" s="188"/>
      <c r="V26" s="203"/>
      <c r="W26" s="188"/>
      <c r="X26" s="204"/>
      <c r="Y26" s="188"/>
      <c r="Z26" s="204"/>
      <c r="AA26" s="188"/>
      <c r="AB26" s="203"/>
      <c r="AC26" s="187"/>
      <c r="AD26" s="203"/>
    </row>
    <row r="27" spans="1:30" s="170" customFormat="1" ht="19.5" customHeight="1">
      <c r="A27" s="186" t="s">
        <v>122</v>
      </c>
      <c r="B27" s="189"/>
      <c r="D27" s="176"/>
      <c r="E27" s="176"/>
      <c r="F27" s="205"/>
      <c r="G27" s="176"/>
      <c r="H27" s="205"/>
      <c r="I27" s="176"/>
      <c r="J27" s="205"/>
      <c r="K27" s="176"/>
      <c r="L27" s="205"/>
      <c r="M27" s="176"/>
      <c r="N27" s="205"/>
      <c r="P27" s="205"/>
      <c r="R27" s="205"/>
      <c r="T27" s="205"/>
      <c r="U27" s="176"/>
      <c r="V27" s="205"/>
      <c r="W27" s="176"/>
      <c r="X27" s="205"/>
      <c r="Y27" s="176"/>
      <c r="Z27" s="204"/>
      <c r="AA27" s="176"/>
      <c r="AB27" s="205"/>
      <c r="AC27" s="176"/>
      <c r="AD27" s="203"/>
    </row>
    <row r="28" spans="1:30" s="170" customFormat="1" ht="19.5" customHeight="1">
      <c r="A28" s="164" t="s">
        <v>180</v>
      </c>
      <c r="B28" s="189"/>
      <c r="D28" s="192"/>
      <c r="E28" s="176"/>
      <c r="F28" s="205">
        <v>0</v>
      </c>
      <c r="G28" s="176"/>
      <c r="H28" s="205">
        <v>0</v>
      </c>
      <c r="I28" s="176"/>
      <c r="J28" s="205">
        <v>0</v>
      </c>
      <c r="K28" s="176"/>
      <c r="L28" s="205">
        <v>0</v>
      </c>
      <c r="M28" s="176"/>
      <c r="N28" s="205">
        <v>0</v>
      </c>
      <c r="P28" s="205">
        <v>0</v>
      </c>
      <c r="R28" s="205">
        <v>0</v>
      </c>
      <c r="T28" s="205">
        <v>0</v>
      </c>
      <c r="U28" s="176"/>
      <c r="V28" s="205">
        <v>0</v>
      </c>
      <c r="W28" s="176"/>
      <c r="X28" s="205">
        <v>0</v>
      </c>
      <c r="Y28" s="176"/>
      <c r="Z28" s="205">
        <v>0</v>
      </c>
      <c r="AA28" s="176"/>
      <c r="AB28" s="206">
        <v>168755</v>
      </c>
      <c r="AC28" s="176"/>
      <c r="AD28" s="203">
        <f>SUM(Z28:AB28)</f>
        <v>168755</v>
      </c>
    </row>
    <row r="29" spans="1:30" s="170" customFormat="1" ht="19.5" customHeight="1">
      <c r="A29" s="164" t="s">
        <v>158</v>
      </c>
      <c r="B29" s="189"/>
      <c r="D29" s="192"/>
      <c r="E29" s="176"/>
      <c r="F29" s="207">
        <v>0</v>
      </c>
      <c r="G29" s="176"/>
      <c r="H29" s="207">
        <v>0</v>
      </c>
      <c r="I29" s="176"/>
      <c r="J29" s="207">
        <v>0</v>
      </c>
      <c r="K29" s="176"/>
      <c r="L29" s="207">
        <f>'5-6 (3m)'!F90</f>
        <v>1411851</v>
      </c>
      <c r="M29" s="176"/>
      <c r="N29" s="207">
        <v>0</v>
      </c>
      <c r="P29" s="207">
        <v>0</v>
      </c>
      <c r="R29" s="207">
        <v>-13973</v>
      </c>
      <c r="T29" s="207">
        <v>37149</v>
      </c>
      <c r="U29" s="176"/>
      <c r="V29" s="208">
        <v>1212</v>
      </c>
      <c r="W29" s="176"/>
      <c r="X29" s="208">
        <f>SUM(N29:V29)</f>
        <v>24388</v>
      </c>
      <c r="Y29" s="176"/>
      <c r="Z29" s="208">
        <f>SUM(L29,F29,H29,X29,J29)</f>
        <v>1436239</v>
      </c>
      <c r="AA29" s="176"/>
      <c r="AB29" s="207">
        <f>'5-6 (3m)'!F97</f>
        <v>-42923</v>
      </c>
      <c r="AC29" s="176"/>
      <c r="AD29" s="209">
        <f>SUM(Z29:AB29)</f>
        <v>1393316</v>
      </c>
    </row>
    <row r="30" spans="1:30" s="170" customFormat="1" ht="6" customHeight="1">
      <c r="A30" s="197"/>
      <c r="D30" s="198"/>
      <c r="E30" s="199"/>
      <c r="F30" s="210"/>
      <c r="G30" s="198"/>
      <c r="H30" s="210"/>
      <c r="I30" s="198"/>
      <c r="J30" s="210"/>
      <c r="K30" s="198"/>
      <c r="L30" s="210"/>
      <c r="M30" s="198"/>
      <c r="N30" s="210"/>
      <c r="P30" s="210"/>
      <c r="R30" s="210"/>
      <c r="T30" s="210"/>
      <c r="U30" s="198"/>
      <c r="V30" s="210"/>
      <c r="W30" s="198"/>
      <c r="X30" s="210"/>
      <c r="Y30" s="198"/>
      <c r="Z30" s="210"/>
      <c r="AA30" s="198"/>
      <c r="AB30" s="211"/>
      <c r="AC30" s="200"/>
      <c r="AD30" s="211"/>
    </row>
    <row r="31" spans="1:30" s="170" customFormat="1" ht="19.5" customHeight="1" thickBot="1">
      <c r="A31" s="186" t="s">
        <v>217</v>
      </c>
      <c r="D31" s="176"/>
      <c r="E31" s="199"/>
      <c r="F31" s="212">
        <f>SUM(F25:F29)</f>
        <v>373000</v>
      </c>
      <c r="G31" s="176"/>
      <c r="H31" s="212">
        <f>SUM(H25:H29)</f>
        <v>3680616</v>
      </c>
      <c r="I31" s="176"/>
      <c r="J31" s="212">
        <f>SUM(J25:J29)</f>
        <v>37300</v>
      </c>
      <c r="K31" s="176"/>
      <c r="L31" s="212">
        <f>SUM(L25:L29)</f>
        <v>25560941</v>
      </c>
      <c r="M31" s="198"/>
      <c r="N31" s="212">
        <f>SUM(N25:N29)</f>
        <v>-693532</v>
      </c>
      <c r="P31" s="212">
        <f>SUM(P25:P29)</f>
        <v>-17101</v>
      </c>
      <c r="R31" s="212">
        <f>SUM(R25:R29)</f>
        <v>281602</v>
      </c>
      <c r="T31" s="212">
        <f>SUM(T25:T29)</f>
        <v>28902</v>
      </c>
      <c r="U31" s="176"/>
      <c r="V31" s="212">
        <f>SUM(V25:V29)</f>
        <v>-3972</v>
      </c>
      <c r="W31" s="176"/>
      <c r="X31" s="212">
        <f>SUM(X25:X29)</f>
        <v>-404101</v>
      </c>
      <c r="Y31" s="176"/>
      <c r="Z31" s="212">
        <f>SUM(Z25:Z29)</f>
        <v>29247756</v>
      </c>
      <c r="AA31" s="176"/>
      <c r="AB31" s="212">
        <f>SUM(AB25:AB29)</f>
        <v>1941193</v>
      </c>
      <c r="AC31" s="202"/>
      <c r="AD31" s="212">
        <f>SUM(AD25:AD29)</f>
        <v>31188949</v>
      </c>
    </row>
    <row r="32" spans="1:30" s="170" customFormat="1" ht="19.5" customHeight="1" thickTop="1">
      <c r="A32" s="186"/>
      <c r="D32" s="176"/>
      <c r="E32" s="199"/>
      <c r="F32" s="198"/>
      <c r="G32" s="176"/>
      <c r="H32" s="198"/>
      <c r="I32" s="176"/>
      <c r="J32" s="198"/>
      <c r="K32" s="176"/>
      <c r="L32" s="198"/>
      <c r="M32" s="198"/>
      <c r="N32" s="198"/>
      <c r="T32" s="198"/>
      <c r="U32" s="176"/>
      <c r="V32" s="198"/>
      <c r="W32" s="176"/>
      <c r="X32" s="198"/>
      <c r="Y32" s="176"/>
      <c r="Z32" s="198"/>
      <c r="AA32" s="176"/>
      <c r="AB32" s="198"/>
      <c r="AC32" s="202"/>
      <c r="AD32" s="198"/>
    </row>
    <row r="33" spans="1:30" s="170" customFormat="1" ht="19.5" customHeight="1">
      <c r="A33" s="186"/>
      <c r="D33" s="176"/>
      <c r="E33" s="199"/>
      <c r="F33" s="198"/>
      <c r="G33" s="176"/>
      <c r="H33" s="198"/>
      <c r="I33" s="176"/>
      <c r="J33" s="198"/>
      <c r="K33" s="176"/>
      <c r="L33" s="198"/>
      <c r="M33" s="198"/>
      <c r="N33" s="198"/>
      <c r="T33" s="198"/>
      <c r="U33" s="176"/>
      <c r="V33" s="198"/>
      <c r="W33" s="176"/>
      <c r="X33" s="198"/>
      <c r="Y33" s="176"/>
      <c r="Z33" s="198"/>
      <c r="AA33" s="176"/>
      <c r="AB33" s="198"/>
      <c r="AC33" s="202"/>
      <c r="AD33" s="198"/>
    </row>
    <row r="34" spans="1:30" s="170" customFormat="1" ht="19.5" customHeight="1">
      <c r="A34" s="186"/>
      <c r="D34" s="176"/>
      <c r="E34" s="199"/>
      <c r="F34" s="198"/>
      <c r="G34" s="176"/>
      <c r="H34" s="198"/>
      <c r="I34" s="176"/>
      <c r="J34" s="198"/>
      <c r="K34" s="176"/>
      <c r="L34" s="198"/>
      <c r="M34" s="198"/>
      <c r="N34" s="198"/>
      <c r="T34" s="198"/>
      <c r="U34" s="176"/>
      <c r="V34" s="198"/>
      <c r="W34" s="176"/>
      <c r="X34" s="198"/>
      <c r="Y34" s="176"/>
      <c r="Z34" s="198"/>
      <c r="AA34" s="176"/>
      <c r="AB34" s="198"/>
      <c r="AC34" s="202"/>
      <c r="AD34" s="198"/>
    </row>
    <row r="35" spans="1:30" s="7" customFormat="1" ht="19.5" customHeight="1">
      <c r="A35" s="9"/>
      <c r="D35" s="8"/>
      <c r="E35" s="10"/>
      <c r="F35" s="11"/>
      <c r="G35" s="8"/>
      <c r="H35" s="11"/>
      <c r="I35" s="8"/>
      <c r="J35" s="11"/>
      <c r="K35" s="8"/>
      <c r="L35" s="11"/>
      <c r="M35" s="11"/>
      <c r="N35" s="11"/>
      <c r="T35" s="11"/>
      <c r="U35" s="8"/>
      <c r="V35" s="11"/>
      <c r="W35" s="8"/>
      <c r="X35" s="11"/>
      <c r="Y35" s="8"/>
      <c r="Z35" s="11"/>
      <c r="AA35" s="8"/>
      <c r="AB35" s="11"/>
      <c r="AC35" s="12"/>
      <c r="AD35" s="11"/>
    </row>
    <row r="36" spans="1:30" s="7" customFormat="1" ht="19.5" customHeight="1">
      <c r="A36" s="9"/>
      <c r="D36" s="8"/>
      <c r="E36" s="10"/>
      <c r="F36" s="11"/>
      <c r="G36" s="8"/>
      <c r="H36" s="11"/>
      <c r="I36" s="8"/>
      <c r="J36" s="11"/>
      <c r="K36" s="8"/>
      <c r="L36" s="11"/>
      <c r="M36" s="11"/>
      <c r="N36" s="11"/>
      <c r="T36" s="11"/>
      <c r="U36" s="8"/>
      <c r="V36" s="11"/>
      <c r="W36" s="8"/>
      <c r="X36" s="11"/>
      <c r="Y36" s="8"/>
      <c r="Z36" s="11"/>
      <c r="AA36" s="8"/>
      <c r="AB36" s="11"/>
      <c r="AC36" s="12"/>
      <c r="AD36" s="11"/>
    </row>
    <row r="37" spans="1:30" s="7" customFormat="1" ht="19.5" customHeight="1">
      <c r="A37" s="9"/>
      <c r="D37" s="8"/>
      <c r="E37" s="10"/>
      <c r="F37" s="11"/>
      <c r="G37" s="8"/>
      <c r="H37" s="11"/>
      <c r="I37" s="8"/>
      <c r="J37" s="11"/>
      <c r="K37" s="8"/>
      <c r="L37" s="11"/>
      <c r="M37" s="11"/>
      <c r="N37" s="11"/>
      <c r="T37" s="11"/>
      <c r="U37" s="8"/>
      <c r="V37" s="11"/>
      <c r="W37" s="8"/>
      <c r="X37" s="11"/>
      <c r="Y37" s="8"/>
      <c r="Z37" s="11"/>
      <c r="AA37" s="8"/>
      <c r="AB37" s="11"/>
      <c r="AC37" s="12"/>
      <c r="AD37" s="11"/>
    </row>
    <row r="38" spans="1:30" s="7" customFormat="1" ht="19.5" customHeight="1">
      <c r="A38" s="9"/>
      <c r="D38" s="8"/>
      <c r="E38" s="10"/>
      <c r="F38" s="11"/>
      <c r="G38" s="8"/>
      <c r="H38" s="11"/>
      <c r="I38" s="8"/>
      <c r="J38" s="11"/>
      <c r="K38" s="8"/>
      <c r="L38" s="11"/>
      <c r="M38" s="11"/>
      <c r="N38" s="11"/>
      <c r="T38" s="11"/>
      <c r="U38" s="8"/>
      <c r="V38" s="11"/>
      <c r="W38" s="8"/>
      <c r="X38" s="11"/>
      <c r="Y38" s="8"/>
      <c r="Z38" s="11"/>
      <c r="AA38" s="8"/>
      <c r="AB38" s="11"/>
      <c r="AC38" s="12"/>
      <c r="AD38" s="11"/>
    </row>
    <row r="39" spans="1:30" s="7" customFormat="1" ht="27" customHeight="1">
      <c r="A39" s="9"/>
      <c r="D39" s="8"/>
      <c r="E39" s="10"/>
      <c r="F39" s="11"/>
      <c r="G39" s="8"/>
      <c r="H39" s="11"/>
      <c r="I39" s="8"/>
      <c r="J39" s="11"/>
      <c r="K39" s="8"/>
      <c r="L39" s="11"/>
      <c r="M39" s="11"/>
      <c r="N39" s="11"/>
      <c r="T39" s="11"/>
      <c r="U39" s="8"/>
      <c r="V39" s="11"/>
      <c r="W39" s="8"/>
      <c r="X39" s="11"/>
      <c r="Y39" s="8"/>
      <c r="Z39" s="11"/>
      <c r="AA39" s="8"/>
      <c r="AB39" s="11"/>
      <c r="AC39" s="12"/>
      <c r="AD39" s="11"/>
    </row>
    <row r="40" spans="1:30" s="7" customFormat="1" ht="21.75" customHeight="1">
      <c r="A40" s="9"/>
      <c r="D40" s="8"/>
      <c r="E40" s="10"/>
      <c r="F40" s="11"/>
      <c r="G40" s="8"/>
      <c r="H40" s="11"/>
      <c r="I40" s="8"/>
      <c r="J40" s="11"/>
      <c r="K40" s="8"/>
      <c r="L40" s="11"/>
      <c r="M40" s="11"/>
      <c r="N40" s="11"/>
      <c r="T40" s="11"/>
      <c r="U40" s="8"/>
      <c r="V40" s="11"/>
      <c r="W40" s="8"/>
      <c r="X40" s="11"/>
      <c r="Y40" s="8"/>
      <c r="Z40" s="11"/>
      <c r="AA40" s="8"/>
      <c r="AB40" s="11"/>
      <c r="AC40" s="12"/>
      <c r="AD40" s="11"/>
    </row>
    <row r="41" spans="1:30" s="155" customFormat="1" ht="21.75" customHeight="1">
      <c r="A41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157"/>
      <c r="Z41" s="72"/>
      <c r="AA41" s="157"/>
      <c r="AB41" s="157"/>
      <c r="AC41" s="157"/>
      <c r="AD41" s="72"/>
    </row>
    <row r="51" ht="19.5" customHeight="1" hidden="1"/>
    <row r="107" ht="19.5" customHeight="1" hidden="1"/>
    <row r="156" ht="19.5" customHeight="1" hidden="1"/>
    <row r="157" ht="19.5" customHeight="1" hidden="1"/>
  </sheetData>
  <sheetProtection/>
  <mergeCells count="5">
    <mergeCell ref="F6:Z6"/>
    <mergeCell ref="N7:X7"/>
    <mergeCell ref="J11:L11"/>
    <mergeCell ref="P8:V8"/>
    <mergeCell ref="A41:L41"/>
  </mergeCells>
  <printOptions/>
  <pageMargins left="0.3" right="0.3" top="0.5" bottom="0.6" header="0.49" footer="0.4"/>
  <pageSetup firstPageNumber="7" useFirstPageNumber="1" fitToHeight="0" horizontalDpi="1200" verticalDpi="1200" orientation="landscape" paperSize="9" scale="70" r:id="rId1"/>
  <headerFooter>
    <oddFooter>&amp;R&amp;"Browallia New,Regular"&amp;14&amp;P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T32"/>
  <sheetViews>
    <sheetView zoomScale="85" zoomScaleNormal="85" zoomScaleSheetLayoutView="85" zoomScalePageLayoutView="0" workbookViewId="0" topLeftCell="A16">
      <selection activeCell="F30" sqref="F30"/>
    </sheetView>
  </sheetViews>
  <sheetFormatPr defaultColWidth="9.421875" defaultRowHeight="15.75" customHeight="1"/>
  <cols>
    <col min="1" max="2" width="1.57421875" style="65" customWidth="1"/>
    <col min="3" max="3" width="29.421875" style="65" customWidth="1"/>
    <col min="4" max="4" width="8.57421875" style="113" customWidth="1"/>
    <col min="5" max="5" width="0.5625" style="64" customWidth="1"/>
    <col min="6" max="6" width="11.421875" style="64" customWidth="1"/>
    <col min="7" max="7" width="0.5625" style="113" customWidth="1"/>
    <col min="8" max="8" width="14.421875" style="65" customWidth="1"/>
    <col min="9" max="9" width="0.5625" style="65" customWidth="1"/>
    <col min="10" max="10" width="11.8515625" style="113" customWidth="1"/>
    <col min="11" max="11" width="0.5625" style="113" customWidth="1"/>
    <col min="12" max="12" width="12.8515625" style="113" customWidth="1"/>
    <col min="13" max="13" width="0.5625" style="113" customWidth="1"/>
    <col min="14" max="14" width="13.421875" style="113" bestFit="1" customWidth="1"/>
    <col min="15" max="15" width="0.5625" style="113" customWidth="1"/>
    <col min="16" max="16" width="13.421875" style="113" bestFit="1" customWidth="1"/>
    <col min="17" max="17" width="0.5625" style="113" customWidth="1"/>
    <col min="18" max="18" width="13.57421875" style="113" bestFit="1" customWidth="1"/>
    <col min="19" max="19" width="0.5625" style="113" customWidth="1"/>
    <col min="20" max="20" width="13.7109375" style="113" customWidth="1"/>
    <col min="21" max="16384" width="9.421875" style="69" customWidth="1"/>
  </cols>
  <sheetData>
    <row r="1" spans="1:20" ht="21.75" customHeight="1">
      <c r="A1" s="63" t="s">
        <v>0</v>
      </c>
      <c r="B1" s="63"/>
      <c r="C1" s="63"/>
      <c r="H1" s="63"/>
      <c r="I1" s="63"/>
      <c r="J1" s="63"/>
      <c r="K1" s="63"/>
      <c r="L1" s="65"/>
      <c r="M1" s="65"/>
      <c r="N1" s="65"/>
      <c r="O1" s="65"/>
      <c r="P1" s="65"/>
      <c r="Q1" s="65"/>
      <c r="R1" s="65"/>
      <c r="S1" s="65"/>
      <c r="T1" s="114" t="s">
        <v>3</v>
      </c>
    </row>
    <row r="2" spans="1:20" ht="21.75" customHeight="1">
      <c r="A2" s="63" t="s">
        <v>121</v>
      </c>
      <c r="B2" s="63"/>
      <c r="C2" s="63"/>
      <c r="H2" s="63"/>
      <c r="I2" s="63"/>
      <c r="J2" s="63"/>
      <c r="K2" s="63"/>
      <c r="L2" s="65"/>
      <c r="M2" s="65"/>
      <c r="N2" s="65"/>
      <c r="O2" s="65"/>
      <c r="P2" s="65"/>
      <c r="Q2" s="65"/>
      <c r="R2" s="65"/>
      <c r="S2" s="65"/>
      <c r="T2" s="65"/>
    </row>
    <row r="3" spans="1:20" ht="21.75" customHeight="1">
      <c r="A3" s="70" t="str">
        <f>'5-6 (3m)'!A3</f>
        <v>สำหรับงวดสามเดือนสิ้นสุดวันที่ 31 มีนาคม พ.ศ. 2564</v>
      </c>
      <c r="B3" s="70"/>
      <c r="C3" s="70"/>
      <c r="D3" s="115"/>
      <c r="E3" s="20"/>
      <c r="F3" s="20"/>
      <c r="G3" s="115"/>
      <c r="H3" s="70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</row>
    <row r="4" spans="1:20" ht="21.75" customHeight="1">
      <c r="A4" s="63"/>
      <c r="B4" s="63"/>
      <c r="C4" s="63"/>
      <c r="H4" s="63"/>
      <c r="I4" s="63"/>
      <c r="J4" s="63"/>
      <c r="K4" s="63"/>
      <c r="L4" s="65"/>
      <c r="M4" s="65"/>
      <c r="N4" s="65"/>
      <c r="O4" s="65"/>
      <c r="P4" s="65"/>
      <c r="Q4" s="65"/>
      <c r="R4" s="65"/>
      <c r="S4" s="65"/>
      <c r="T4" s="65"/>
    </row>
    <row r="5" spans="1:20" s="219" customFormat="1" ht="18.75" customHeight="1">
      <c r="A5" s="162"/>
      <c r="B5" s="162"/>
      <c r="C5" s="162"/>
      <c r="D5" s="213"/>
      <c r="E5" s="214"/>
      <c r="F5" s="215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6"/>
      <c r="T5" s="218" t="s">
        <v>120</v>
      </c>
    </row>
    <row r="6" spans="1:20" s="219" customFormat="1" ht="18.75" customHeight="1">
      <c r="A6" s="162"/>
      <c r="B6" s="162"/>
      <c r="C6" s="162"/>
      <c r="D6" s="213"/>
      <c r="E6" s="214"/>
      <c r="F6" s="213"/>
      <c r="G6" s="214"/>
      <c r="H6" s="162"/>
      <c r="I6" s="162"/>
      <c r="M6" s="220"/>
      <c r="N6" s="242" t="s">
        <v>50</v>
      </c>
      <c r="O6" s="242"/>
      <c r="P6" s="242"/>
      <c r="Q6" s="242"/>
      <c r="R6" s="242"/>
      <c r="S6" s="214"/>
      <c r="T6" s="221"/>
    </row>
    <row r="7" spans="1:20" s="219" customFormat="1" ht="18.75" customHeight="1">
      <c r="A7" s="162"/>
      <c r="B7" s="162"/>
      <c r="C7" s="162"/>
      <c r="D7" s="213"/>
      <c r="E7" s="214"/>
      <c r="F7" s="213"/>
      <c r="G7" s="214"/>
      <c r="H7" s="162"/>
      <c r="I7" s="162"/>
      <c r="M7" s="220"/>
      <c r="N7" s="243" t="s">
        <v>138</v>
      </c>
      <c r="O7" s="243"/>
      <c r="P7" s="243"/>
      <c r="Q7" s="220"/>
      <c r="R7" s="220"/>
      <c r="S7" s="214"/>
      <c r="T7" s="221"/>
    </row>
    <row r="8" spans="1:20" s="219" customFormat="1" ht="18.75" customHeight="1">
      <c r="A8" s="162"/>
      <c r="B8" s="162"/>
      <c r="C8" s="162"/>
      <c r="D8" s="213"/>
      <c r="E8" s="214"/>
      <c r="F8" s="213"/>
      <c r="G8" s="214"/>
      <c r="H8" s="162"/>
      <c r="I8" s="162"/>
      <c r="J8" s="220"/>
      <c r="K8" s="220"/>
      <c r="L8" s="220"/>
      <c r="M8" s="220"/>
      <c r="N8" s="221" t="s">
        <v>162</v>
      </c>
      <c r="O8" s="220"/>
      <c r="P8" s="221" t="s">
        <v>184</v>
      </c>
      <c r="Q8" s="220"/>
      <c r="R8" s="220"/>
      <c r="S8" s="214"/>
      <c r="T8" s="221"/>
    </row>
    <row r="9" spans="1:20" s="219" customFormat="1" ht="18.75" customHeight="1">
      <c r="A9" s="162"/>
      <c r="B9" s="162"/>
      <c r="C9" s="162"/>
      <c r="D9" s="213"/>
      <c r="E9" s="214"/>
      <c r="F9" s="213"/>
      <c r="G9" s="214"/>
      <c r="H9" s="162"/>
      <c r="I9" s="162"/>
      <c r="J9" s="241" t="s">
        <v>46</v>
      </c>
      <c r="K9" s="241"/>
      <c r="L9" s="241"/>
      <c r="M9" s="220"/>
      <c r="N9" s="221" t="s">
        <v>163</v>
      </c>
      <c r="O9" s="220"/>
      <c r="P9" s="221" t="s">
        <v>185</v>
      </c>
      <c r="Q9" s="220"/>
      <c r="R9" s="221" t="s">
        <v>71</v>
      </c>
      <c r="S9" s="214"/>
      <c r="T9" s="221"/>
    </row>
    <row r="10" spans="1:20" s="219" customFormat="1" ht="18.75" customHeight="1">
      <c r="A10" s="161"/>
      <c r="B10" s="162"/>
      <c r="C10" s="162"/>
      <c r="D10" s="213"/>
      <c r="E10" s="214"/>
      <c r="F10" s="221" t="s">
        <v>85</v>
      </c>
      <c r="G10" s="221"/>
      <c r="H10" s="221"/>
      <c r="I10" s="221"/>
      <c r="J10" s="221" t="s">
        <v>74</v>
      </c>
      <c r="K10" s="221"/>
      <c r="L10" s="221"/>
      <c r="M10" s="221"/>
      <c r="N10" s="221" t="s">
        <v>164</v>
      </c>
      <c r="O10" s="221"/>
      <c r="P10" s="221" t="s">
        <v>186</v>
      </c>
      <c r="Q10" s="221"/>
      <c r="R10" s="221" t="s">
        <v>76</v>
      </c>
      <c r="S10" s="221"/>
      <c r="T10" s="221" t="s">
        <v>79</v>
      </c>
    </row>
    <row r="11" spans="1:20" s="219" customFormat="1" ht="18.75" customHeight="1">
      <c r="A11" s="161"/>
      <c r="B11" s="162"/>
      <c r="C11" s="162"/>
      <c r="D11" s="213"/>
      <c r="E11" s="214"/>
      <c r="F11" s="221" t="s">
        <v>80</v>
      </c>
      <c r="G11" s="221"/>
      <c r="H11" s="221" t="s">
        <v>86</v>
      </c>
      <c r="I11" s="221"/>
      <c r="J11" s="221" t="s">
        <v>82</v>
      </c>
      <c r="K11" s="221"/>
      <c r="L11" s="221" t="s">
        <v>49</v>
      </c>
      <c r="M11" s="221"/>
      <c r="N11" s="221" t="s">
        <v>165</v>
      </c>
      <c r="O11" s="221"/>
      <c r="P11" s="221" t="s">
        <v>187</v>
      </c>
      <c r="Q11" s="221"/>
      <c r="R11" s="221" t="s">
        <v>126</v>
      </c>
      <c r="S11" s="221"/>
      <c r="T11" s="221" t="s">
        <v>39</v>
      </c>
    </row>
    <row r="12" spans="1:20" s="219" customFormat="1" ht="18.75" customHeight="1">
      <c r="A12" s="161"/>
      <c r="B12" s="162"/>
      <c r="C12" s="162"/>
      <c r="D12" s="213"/>
      <c r="E12" s="214"/>
      <c r="F12" s="158" t="s">
        <v>7</v>
      </c>
      <c r="G12" s="222"/>
      <c r="H12" s="158" t="s">
        <v>7</v>
      </c>
      <c r="I12" s="221"/>
      <c r="J12" s="158" t="s">
        <v>7</v>
      </c>
      <c r="K12" s="222"/>
      <c r="L12" s="158" t="s">
        <v>7</v>
      </c>
      <c r="M12" s="159"/>
      <c r="N12" s="158" t="s">
        <v>7</v>
      </c>
      <c r="O12" s="159"/>
      <c r="P12" s="158" t="s">
        <v>7</v>
      </c>
      <c r="Q12" s="159"/>
      <c r="R12" s="160" t="s">
        <v>7</v>
      </c>
      <c r="S12" s="221"/>
      <c r="T12" s="158" t="s">
        <v>7</v>
      </c>
    </row>
    <row r="13" spans="1:19" s="219" customFormat="1" ht="6" customHeight="1">
      <c r="A13" s="161"/>
      <c r="B13" s="162"/>
      <c r="C13" s="162"/>
      <c r="D13" s="213"/>
      <c r="E13" s="214"/>
      <c r="F13" s="162"/>
      <c r="G13" s="214"/>
      <c r="H13" s="213"/>
      <c r="I13" s="213"/>
      <c r="J13" s="162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20" s="219" customFormat="1" ht="18.75" customHeight="1">
      <c r="A14" s="161" t="s">
        <v>179</v>
      </c>
      <c r="B14" s="223"/>
      <c r="C14" s="162"/>
      <c r="D14" s="213"/>
      <c r="E14" s="214"/>
      <c r="F14" s="219">
        <v>373000</v>
      </c>
      <c r="H14" s="219">
        <v>3680616</v>
      </c>
      <c r="I14" s="162"/>
      <c r="J14" s="219">
        <v>37300</v>
      </c>
      <c r="L14" s="219">
        <v>14598557</v>
      </c>
      <c r="N14" s="219">
        <v>-18383</v>
      </c>
      <c r="P14" s="224">
        <v>0</v>
      </c>
      <c r="R14" s="219">
        <f>SUM(N14:P14)</f>
        <v>-18383</v>
      </c>
      <c r="T14" s="219">
        <f>SUM(F14:L14,R14)</f>
        <v>18671090</v>
      </c>
    </row>
    <row r="15" spans="1:9" s="219" customFormat="1" ht="6" customHeight="1">
      <c r="A15" s="161"/>
      <c r="B15" s="223"/>
      <c r="C15" s="162"/>
      <c r="D15" s="213"/>
      <c r="E15" s="214"/>
      <c r="I15" s="162"/>
    </row>
    <row r="16" spans="1:5" s="219" customFormat="1" ht="18.75" customHeight="1">
      <c r="A16" s="161" t="s">
        <v>122</v>
      </c>
      <c r="B16" s="223"/>
      <c r="C16" s="162"/>
      <c r="D16" s="213"/>
      <c r="E16" s="214"/>
    </row>
    <row r="17" spans="1:20" s="219" customFormat="1" ht="18.75" customHeight="1">
      <c r="A17" s="162" t="s">
        <v>67</v>
      </c>
      <c r="C17" s="162"/>
      <c r="D17" s="213"/>
      <c r="E17" s="214"/>
      <c r="F17" s="225">
        <v>0</v>
      </c>
      <c r="G17" s="226"/>
      <c r="H17" s="225">
        <v>0</v>
      </c>
      <c r="I17" s="227"/>
      <c r="J17" s="225">
        <v>0</v>
      </c>
      <c r="K17" s="214"/>
      <c r="L17" s="225">
        <v>1412811</v>
      </c>
      <c r="M17" s="227"/>
      <c r="N17" s="225">
        <v>0</v>
      </c>
      <c r="O17" s="227"/>
      <c r="P17" s="225">
        <v>0</v>
      </c>
      <c r="Q17" s="225"/>
      <c r="R17" s="225">
        <f>SUM(N17:P17)</f>
        <v>0</v>
      </c>
      <c r="S17" s="228"/>
      <c r="T17" s="229">
        <f>SUM(F17:L17,R17)</f>
        <v>1412811</v>
      </c>
    </row>
    <row r="18" spans="1:20" s="219" customFormat="1" ht="7.5" customHeight="1">
      <c r="A18" s="162"/>
      <c r="B18" s="162"/>
      <c r="C18" s="162"/>
      <c r="D18" s="213"/>
      <c r="E18" s="214"/>
      <c r="F18" s="227"/>
      <c r="G18" s="226"/>
      <c r="H18" s="227"/>
      <c r="I18" s="226"/>
      <c r="J18" s="227"/>
      <c r="K18" s="226"/>
      <c r="L18" s="227"/>
      <c r="M18" s="227"/>
      <c r="N18" s="227"/>
      <c r="O18" s="227"/>
      <c r="P18" s="227"/>
      <c r="Q18" s="227"/>
      <c r="R18" s="227"/>
      <c r="S18" s="226"/>
      <c r="T18" s="227"/>
    </row>
    <row r="19" spans="1:20" s="219" customFormat="1" ht="18.75" customHeight="1" thickBot="1">
      <c r="A19" s="161" t="s">
        <v>213</v>
      </c>
      <c r="B19" s="162"/>
      <c r="C19" s="162"/>
      <c r="D19" s="213"/>
      <c r="E19" s="214"/>
      <c r="F19" s="230">
        <f>SUM(F14:F17)</f>
        <v>373000</v>
      </c>
      <c r="G19" s="226"/>
      <c r="H19" s="230">
        <f>SUM(H14:H17)</f>
        <v>3680616</v>
      </c>
      <c r="I19" s="226"/>
      <c r="J19" s="230">
        <f>SUM(J14:J17)</f>
        <v>37300</v>
      </c>
      <c r="K19" s="226"/>
      <c r="L19" s="230">
        <f>SUM(L14:L17)</f>
        <v>16011368</v>
      </c>
      <c r="M19" s="227"/>
      <c r="N19" s="230">
        <f>SUM(N14:N17)</f>
        <v>-18383</v>
      </c>
      <c r="O19" s="227"/>
      <c r="P19" s="230">
        <f>SUM(P14:P17)</f>
        <v>0</v>
      </c>
      <c r="Q19" s="227"/>
      <c r="R19" s="230">
        <f>SUM(R14:R17)</f>
        <v>-18383</v>
      </c>
      <c r="S19" s="226"/>
      <c r="T19" s="230">
        <f>SUM(T14:T17)</f>
        <v>20083901</v>
      </c>
    </row>
    <row r="20" spans="1:20" s="219" customFormat="1" ht="8.25" customHeight="1" thickTop="1">
      <c r="A20" s="161"/>
      <c r="B20" s="162"/>
      <c r="C20" s="162"/>
      <c r="D20" s="213"/>
      <c r="E20" s="214"/>
      <c r="F20" s="227"/>
      <c r="G20" s="226"/>
      <c r="H20" s="227"/>
      <c r="I20" s="226"/>
      <c r="J20" s="227"/>
      <c r="K20" s="226"/>
      <c r="L20" s="227"/>
      <c r="M20" s="227"/>
      <c r="N20" s="227"/>
      <c r="O20" s="227"/>
      <c r="P20" s="227"/>
      <c r="Q20" s="227"/>
      <c r="R20" s="227"/>
      <c r="S20" s="226"/>
      <c r="T20" s="227"/>
    </row>
    <row r="21" spans="1:20" s="219" customFormat="1" ht="18.75" customHeight="1">
      <c r="A21" s="161" t="s">
        <v>216</v>
      </c>
      <c r="B21" s="223"/>
      <c r="C21" s="162"/>
      <c r="D21" s="213"/>
      <c r="E21" s="214"/>
      <c r="F21" s="231">
        <v>373000</v>
      </c>
      <c r="H21" s="231">
        <v>3680616</v>
      </c>
      <c r="I21" s="162"/>
      <c r="J21" s="231">
        <v>37300</v>
      </c>
      <c r="L21" s="231">
        <v>16837417</v>
      </c>
      <c r="N21" s="231">
        <v>-18383</v>
      </c>
      <c r="P21" s="232">
        <v>276202</v>
      </c>
      <c r="R21" s="231">
        <f>SUM(N21:P21)</f>
        <v>257819</v>
      </c>
      <c r="T21" s="231">
        <f>SUM(F21:L21,R21)</f>
        <v>21186152</v>
      </c>
    </row>
    <row r="22" spans="1:20" s="219" customFormat="1" ht="6" customHeight="1">
      <c r="A22" s="161"/>
      <c r="B22" s="223"/>
      <c r="C22" s="162"/>
      <c r="D22" s="213"/>
      <c r="E22" s="214"/>
      <c r="F22" s="231"/>
      <c r="H22" s="231"/>
      <c r="I22" s="162"/>
      <c r="J22" s="231"/>
      <c r="L22" s="231"/>
      <c r="N22" s="231"/>
      <c r="P22" s="231"/>
      <c r="R22" s="231"/>
      <c r="T22" s="231"/>
    </row>
    <row r="23" spans="1:20" s="219" customFormat="1" ht="18.75" customHeight="1">
      <c r="A23" s="161" t="s">
        <v>122</v>
      </c>
      <c r="B23" s="223"/>
      <c r="C23" s="162"/>
      <c r="D23" s="213"/>
      <c r="E23" s="214"/>
      <c r="F23" s="231"/>
      <c r="H23" s="231"/>
      <c r="J23" s="231"/>
      <c r="L23" s="231"/>
      <c r="N23" s="231"/>
      <c r="P23" s="231"/>
      <c r="R23" s="231"/>
      <c r="T23" s="231"/>
    </row>
    <row r="24" spans="1:20" s="219" customFormat="1" ht="18.75" customHeight="1">
      <c r="A24" s="162" t="s">
        <v>158</v>
      </c>
      <c r="C24" s="162"/>
      <c r="D24" s="213"/>
      <c r="E24" s="214"/>
      <c r="F24" s="233">
        <v>0</v>
      </c>
      <c r="G24" s="226"/>
      <c r="H24" s="233">
        <v>0</v>
      </c>
      <c r="I24" s="227"/>
      <c r="J24" s="233">
        <v>0</v>
      </c>
      <c r="K24" s="214"/>
      <c r="L24" s="233">
        <f>'5-6 (3m)'!J90</f>
        <v>1308574</v>
      </c>
      <c r="M24" s="227"/>
      <c r="N24" s="233">
        <v>0</v>
      </c>
      <c r="O24" s="227"/>
      <c r="P24" s="233">
        <f>'5-6 (3m)'!J85</f>
        <v>-13973</v>
      </c>
      <c r="Q24" s="225"/>
      <c r="R24" s="233">
        <f>SUM(N24:P24)</f>
        <v>-13973</v>
      </c>
      <c r="S24" s="228"/>
      <c r="T24" s="234">
        <f>SUM(F24:L24,R24)</f>
        <v>1294601</v>
      </c>
    </row>
    <row r="25" spans="1:20" s="219" customFormat="1" ht="7.5" customHeight="1">
      <c r="A25" s="162"/>
      <c r="B25" s="162"/>
      <c r="C25" s="162"/>
      <c r="D25" s="213"/>
      <c r="E25" s="214"/>
      <c r="F25" s="235"/>
      <c r="G25" s="226"/>
      <c r="H25" s="235"/>
      <c r="I25" s="226"/>
      <c r="J25" s="235"/>
      <c r="K25" s="226"/>
      <c r="L25" s="235"/>
      <c r="M25" s="227"/>
      <c r="N25" s="235"/>
      <c r="O25" s="227"/>
      <c r="P25" s="235"/>
      <c r="Q25" s="227"/>
      <c r="R25" s="235"/>
      <c r="S25" s="226"/>
      <c r="T25" s="235"/>
    </row>
    <row r="26" spans="1:20" s="219" customFormat="1" ht="18.75" customHeight="1" thickBot="1">
      <c r="A26" s="161" t="s">
        <v>217</v>
      </c>
      <c r="B26" s="162"/>
      <c r="C26" s="162"/>
      <c r="D26" s="213"/>
      <c r="E26" s="214"/>
      <c r="F26" s="236">
        <f>SUM(F21:F24)</f>
        <v>373000</v>
      </c>
      <c r="G26" s="226"/>
      <c r="H26" s="236">
        <f>SUM(H21:H24)</f>
        <v>3680616</v>
      </c>
      <c r="I26" s="226"/>
      <c r="J26" s="236">
        <f>SUM(J21:J24)</f>
        <v>37300</v>
      </c>
      <c r="K26" s="226"/>
      <c r="L26" s="236">
        <f>SUM(L21:L24)</f>
        <v>18145991</v>
      </c>
      <c r="M26" s="227"/>
      <c r="N26" s="236">
        <f>SUM(N21:N24)</f>
        <v>-18383</v>
      </c>
      <c r="O26" s="227"/>
      <c r="P26" s="236">
        <f>SUM(P21:P24)</f>
        <v>262229</v>
      </c>
      <c r="Q26" s="227"/>
      <c r="R26" s="236">
        <f>SUM(R21:R24)</f>
        <v>243846</v>
      </c>
      <c r="S26" s="226"/>
      <c r="T26" s="236">
        <f>SUM(T21:T24)</f>
        <v>22480753</v>
      </c>
    </row>
    <row r="27" spans="1:20" s="219" customFormat="1" ht="18.75" customHeight="1" thickTop="1">
      <c r="A27" s="161"/>
      <c r="B27" s="162"/>
      <c r="C27" s="162"/>
      <c r="D27" s="213"/>
      <c r="E27" s="214"/>
      <c r="F27" s="227"/>
      <c r="G27" s="226"/>
      <c r="H27" s="227"/>
      <c r="I27" s="226"/>
      <c r="J27" s="227"/>
      <c r="K27" s="226"/>
      <c r="L27" s="227"/>
      <c r="M27" s="227"/>
      <c r="N27" s="227"/>
      <c r="O27" s="227"/>
      <c r="P27" s="227"/>
      <c r="Q27" s="227"/>
      <c r="R27" s="227"/>
      <c r="S27" s="226"/>
      <c r="T27" s="227"/>
    </row>
    <row r="28" spans="1:20" s="219" customFormat="1" ht="18.75" customHeight="1">
      <c r="A28" s="161"/>
      <c r="B28" s="162"/>
      <c r="C28" s="162"/>
      <c r="D28" s="213"/>
      <c r="E28" s="214"/>
      <c r="F28" s="227"/>
      <c r="G28" s="226"/>
      <c r="H28" s="227"/>
      <c r="I28" s="226"/>
      <c r="J28" s="227"/>
      <c r="K28" s="226"/>
      <c r="L28" s="227"/>
      <c r="M28" s="227"/>
      <c r="N28" s="227"/>
      <c r="O28" s="227"/>
      <c r="P28" s="227"/>
      <c r="Q28" s="227"/>
      <c r="R28" s="227"/>
      <c r="S28" s="226"/>
      <c r="T28" s="227"/>
    </row>
    <row r="29" spans="1:20" s="119" customFormat="1" ht="18.75" customHeight="1">
      <c r="A29" s="120"/>
      <c r="B29" s="116"/>
      <c r="C29" s="116"/>
      <c r="D29" s="117"/>
      <c r="E29" s="118"/>
      <c r="F29" s="122"/>
      <c r="G29" s="121"/>
      <c r="H29" s="122"/>
      <c r="I29" s="121"/>
      <c r="J29" s="122"/>
      <c r="K29" s="121"/>
      <c r="L29" s="122"/>
      <c r="M29" s="122"/>
      <c r="N29" s="122"/>
      <c r="O29" s="122"/>
      <c r="P29" s="122"/>
      <c r="Q29" s="122"/>
      <c r="R29" s="122"/>
      <c r="S29" s="121"/>
      <c r="T29" s="122"/>
    </row>
    <row r="30" spans="1:20" s="119" customFormat="1" ht="25.5" customHeight="1">
      <c r="A30" s="120"/>
      <c r="B30" s="116"/>
      <c r="C30" s="116"/>
      <c r="D30" s="117"/>
      <c r="E30" s="118"/>
      <c r="F30" s="122"/>
      <c r="G30" s="121"/>
      <c r="H30" s="122"/>
      <c r="I30" s="121"/>
      <c r="J30" s="122"/>
      <c r="K30" s="121"/>
      <c r="L30" s="122"/>
      <c r="M30" s="122"/>
      <c r="N30" s="122"/>
      <c r="O30" s="122"/>
      <c r="P30" s="122"/>
      <c r="Q30" s="122"/>
      <c r="R30" s="122"/>
      <c r="S30" s="121"/>
      <c r="T30" s="122"/>
    </row>
    <row r="31" spans="1:20" s="119" customFormat="1" ht="23.25" customHeight="1">
      <c r="A31" s="120"/>
      <c r="B31" s="116"/>
      <c r="C31" s="116"/>
      <c r="D31" s="117"/>
      <c r="E31" s="118"/>
      <c r="F31" s="122"/>
      <c r="G31" s="121"/>
      <c r="H31" s="122"/>
      <c r="I31" s="121"/>
      <c r="J31" s="122"/>
      <c r="K31" s="121"/>
      <c r="L31" s="122"/>
      <c r="M31" s="122"/>
      <c r="N31" s="122"/>
      <c r="O31" s="122"/>
      <c r="P31" s="122"/>
      <c r="Q31" s="122"/>
      <c r="R31" s="122"/>
      <c r="S31" s="121"/>
      <c r="T31" s="122"/>
    </row>
    <row r="32" spans="1:20" ht="21.75" customHeight="1">
      <c r="A32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123"/>
      <c r="N32" s="123"/>
      <c r="O32" s="123"/>
      <c r="P32" s="123"/>
      <c r="Q32" s="123"/>
      <c r="R32" s="123"/>
      <c r="S32" s="123"/>
      <c r="T32" s="123"/>
    </row>
    <row r="50" ht="15.75" customHeight="1" hidden="1"/>
    <row r="106" ht="15.75" customHeight="1" hidden="1"/>
    <row r="155" ht="15.75" customHeight="1" hidden="1"/>
    <row r="156" ht="15.75" customHeight="1" hidden="1"/>
  </sheetData>
  <sheetProtection/>
  <mergeCells count="4">
    <mergeCell ref="J9:L9"/>
    <mergeCell ref="N6:R6"/>
    <mergeCell ref="A32:L32"/>
    <mergeCell ref="N7:P7"/>
  </mergeCells>
  <printOptions/>
  <pageMargins left="0.3" right="0.3" top="0.5" bottom="0.6" header="0.49" footer="0.4"/>
  <pageSetup firstPageNumber="8" useFirstPageNumber="1" fitToHeight="0" horizontalDpi="1200" verticalDpi="1200" orientation="landscape" paperSize="9" scale="95" r:id="rId1"/>
  <headerFooter>
    <oddFooter>&amp;R&amp;"Browallia New,Regular"&amp;14&amp;P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L151"/>
  <sheetViews>
    <sheetView tabSelected="1" zoomScale="90" zoomScaleNormal="90" zoomScaleSheetLayoutView="90" zoomScalePageLayoutView="0" workbookViewId="0" topLeftCell="A103">
      <selection activeCell="R113" sqref="R113"/>
    </sheetView>
  </sheetViews>
  <sheetFormatPr defaultColWidth="9.421875" defaultRowHeight="16.5" customHeight="1"/>
  <cols>
    <col min="1" max="2" width="1.421875" style="65" customWidth="1"/>
    <col min="3" max="3" width="37.140625" style="65" customWidth="1"/>
    <col min="4" max="4" width="7.7109375" style="64" customWidth="1"/>
    <col min="5" max="5" width="0.85546875" style="65" customWidth="1"/>
    <col min="6" max="6" width="12.7109375" style="50" customWidth="1"/>
    <col min="7" max="7" width="0.85546875" style="65" customWidth="1"/>
    <col min="8" max="8" width="12.7109375" style="50" customWidth="1"/>
    <col min="9" max="9" width="0.85546875" style="64" customWidth="1"/>
    <col min="10" max="10" width="12.7109375" style="50" customWidth="1"/>
    <col min="11" max="11" width="0.85546875" style="65" customWidth="1"/>
    <col min="12" max="12" width="12.7109375" style="50" customWidth="1"/>
    <col min="13" max="16384" width="9.421875" style="69" customWidth="1"/>
  </cols>
  <sheetData>
    <row r="1" spans="1:12" ht="18.75" customHeight="1">
      <c r="A1" s="63" t="s">
        <v>0</v>
      </c>
      <c r="B1" s="63"/>
      <c r="C1" s="63"/>
      <c r="G1" s="66"/>
      <c r="I1" s="67"/>
      <c r="K1" s="66"/>
      <c r="L1" s="124" t="str">
        <f>+_xlfn.SINGLE(8!T1)</f>
        <v>ยังไม่ได้ตรวจสอบ</v>
      </c>
    </row>
    <row r="2" spans="1:11" ht="18.75" customHeight="1">
      <c r="A2" s="63" t="s">
        <v>87</v>
      </c>
      <c r="B2" s="63"/>
      <c r="C2" s="63"/>
      <c r="G2" s="66"/>
      <c r="I2" s="67"/>
      <c r="K2" s="66"/>
    </row>
    <row r="3" spans="1:12" ht="18.75" customHeight="1">
      <c r="A3" s="70" t="str">
        <f>'5-6 (3m)'!A3</f>
        <v>สำหรับงวดสามเดือนสิ้นสุดวันที่ 31 มีนาคม พ.ศ. 2564</v>
      </c>
      <c r="B3" s="70"/>
      <c r="C3" s="70"/>
      <c r="D3" s="20"/>
      <c r="E3" s="71"/>
      <c r="F3" s="72"/>
      <c r="G3" s="73"/>
      <c r="H3" s="72"/>
      <c r="I3" s="74"/>
      <c r="J3" s="72"/>
      <c r="K3" s="73"/>
      <c r="L3" s="72"/>
    </row>
    <row r="4" spans="7:11" ht="18.75" customHeight="1">
      <c r="G4" s="66"/>
      <c r="I4" s="67"/>
      <c r="K4" s="66"/>
    </row>
    <row r="5" spans="1:12" ht="18" customHeight="1">
      <c r="A5" s="69"/>
      <c r="D5" s="77"/>
      <c r="E5" s="63"/>
      <c r="F5" s="22"/>
      <c r="G5" s="125"/>
      <c r="H5" s="25" t="s">
        <v>2</v>
      </c>
      <c r="I5" s="126"/>
      <c r="J5" s="22"/>
      <c r="K5" s="125"/>
      <c r="L5" s="25" t="s">
        <v>120</v>
      </c>
    </row>
    <row r="6" spans="4:12" ht="18" customHeight="1">
      <c r="D6" s="77"/>
      <c r="E6" s="63"/>
      <c r="F6" s="76" t="s">
        <v>215</v>
      </c>
      <c r="G6" s="63"/>
      <c r="H6" s="76" t="s">
        <v>170</v>
      </c>
      <c r="I6" s="77"/>
      <c r="J6" s="76" t="s">
        <v>215</v>
      </c>
      <c r="K6" s="63"/>
      <c r="L6" s="76" t="s">
        <v>170</v>
      </c>
    </row>
    <row r="7" spans="4:12" ht="18" customHeight="1">
      <c r="D7" s="127" t="s">
        <v>6</v>
      </c>
      <c r="E7" s="63"/>
      <c r="F7" s="78" t="s">
        <v>7</v>
      </c>
      <c r="G7" s="63"/>
      <c r="H7" s="78" t="s">
        <v>7</v>
      </c>
      <c r="I7" s="77"/>
      <c r="J7" s="78" t="s">
        <v>7</v>
      </c>
      <c r="K7" s="63"/>
      <c r="L7" s="78" t="s">
        <v>7</v>
      </c>
    </row>
    <row r="8" spans="1:11" ht="18" customHeight="1">
      <c r="A8" s="63" t="s">
        <v>88</v>
      </c>
      <c r="F8" s="79"/>
      <c r="G8" s="66"/>
      <c r="I8" s="67"/>
      <c r="J8" s="79"/>
      <c r="K8" s="66"/>
    </row>
    <row r="9" spans="1:12" ht="18" customHeight="1">
      <c r="A9" s="65" t="s">
        <v>89</v>
      </c>
      <c r="F9" s="31">
        <f>'5-6 (3m)'!F28</f>
        <v>1398350</v>
      </c>
      <c r="G9" s="128"/>
      <c r="H9" s="52">
        <f>'5-6 (3m)'!H28</f>
        <v>1417394</v>
      </c>
      <c r="I9" s="128"/>
      <c r="J9" s="31">
        <f>'5-6 (3m)'!J28</f>
        <v>1316010</v>
      </c>
      <c r="K9" s="80"/>
      <c r="L9" s="52">
        <f>'5-6 (3m)'!L28</f>
        <v>1412811</v>
      </c>
    </row>
    <row r="10" spans="1:12" ht="18" customHeight="1">
      <c r="A10" s="65" t="s">
        <v>254</v>
      </c>
      <c r="F10" s="31"/>
      <c r="G10" s="128"/>
      <c r="H10" s="52"/>
      <c r="I10" s="80"/>
      <c r="J10" s="31"/>
      <c r="K10" s="128"/>
      <c r="L10" s="52"/>
    </row>
    <row r="11" spans="1:12" ht="18" customHeight="1">
      <c r="A11" s="65" t="s">
        <v>255</v>
      </c>
      <c r="F11" s="31"/>
      <c r="G11" s="128"/>
      <c r="H11" s="52"/>
      <c r="I11" s="80"/>
      <c r="J11" s="31"/>
      <c r="K11" s="128"/>
      <c r="L11" s="52"/>
    </row>
    <row r="12" spans="1:12" ht="18" customHeight="1">
      <c r="A12" s="65" t="s">
        <v>90</v>
      </c>
      <c r="B12" s="106" t="s">
        <v>91</v>
      </c>
      <c r="F12" s="31">
        <v>690722</v>
      </c>
      <c r="G12" s="128"/>
      <c r="H12" s="52">
        <v>580066</v>
      </c>
      <c r="I12" s="128"/>
      <c r="J12" s="31">
        <v>24322</v>
      </c>
      <c r="K12" s="80"/>
      <c r="L12" s="52">
        <v>28800</v>
      </c>
    </row>
    <row r="13" spans="2:12" ht="18" customHeight="1">
      <c r="B13" s="106" t="s">
        <v>206</v>
      </c>
      <c r="F13" s="31">
        <v>522</v>
      </c>
      <c r="G13" s="128"/>
      <c r="H13" s="52">
        <v>1083</v>
      </c>
      <c r="I13" s="128"/>
      <c r="J13" s="31">
        <v>0</v>
      </c>
      <c r="K13" s="80"/>
      <c r="L13" s="52">
        <v>0</v>
      </c>
    </row>
    <row r="14" spans="2:12" ht="18" customHeight="1">
      <c r="B14" s="106" t="s">
        <v>243</v>
      </c>
      <c r="F14" s="31"/>
      <c r="G14" s="128"/>
      <c r="H14" s="52"/>
      <c r="I14" s="128"/>
      <c r="J14" s="31"/>
      <c r="K14" s="80"/>
      <c r="L14" s="52"/>
    </row>
    <row r="15" spans="2:12" ht="18" customHeight="1">
      <c r="B15" s="69"/>
      <c r="C15" s="65" t="s">
        <v>242</v>
      </c>
      <c r="F15" s="31">
        <v>-5480</v>
      </c>
      <c r="G15" s="128"/>
      <c r="H15" s="52">
        <v>-24250</v>
      </c>
      <c r="I15" s="128"/>
      <c r="J15" s="31">
        <v>0</v>
      </c>
      <c r="K15" s="80"/>
      <c r="L15" s="52">
        <v>0</v>
      </c>
    </row>
    <row r="16" spans="2:12" ht="18" customHeight="1">
      <c r="B16" s="106" t="s">
        <v>92</v>
      </c>
      <c r="F16" s="31">
        <v>-800</v>
      </c>
      <c r="G16" s="128"/>
      <c r="H16" s="52">
        <v>-2692</v>
      </c>
      <c r="I16" s="128"/>
      <c r="J16" s="31">
        <v>-91618</v>
      </c>
      <c r="K16" s="80"/>
      <c r="L16" s="52">
        <v>-117034</v>
      </c>
    </row>
    <row r="17" spans="2:12" ht="18" customHeight="1">
      <c r="B17" s="106" t="s">
        <v>116</v>
      </c>
      <c r="D17" s="88">
        <v>10.2</v>
      </c>
      <c r="F17" s="31">
        <v>0</v>
      </c>
      <c r="G17" s="128"/>
      <c r="H17" s="52">
        <v>0</v>
      </c>
      <c r="I17" s="128"/>
      <c r="J17" s="31">
        <v>-1406978</v>
      </c>
      <c r="K17" s="80"/>
      <c r="L17" s="52">
        <v>-1511204</v>
      </c>
    </row>
    <row r="18" spans="2:12" ht="18" customHeight="1">
      <c r="B18" s="106" t="s">
        <v>93</v>
      </c>
      <c r="F18" s="31">
        <v>390616</v>
      </c>
      <c r="G18" s="128"/>
      <c r="H18" s="52">
        <v>432803</v>
      </c>
      <c r="I18" s="128"/>
      <c r="J18" s="31">
        <v>209097</v>
      </c>
      <c r="K18" s="80"/>
      <c r="L18" s="52">
        <v>215834</v>
      </c>
    </row>
    <row r="19" spans="2:12" ht="18" customHeight="1">
      <c r="B19" s="106" t="s">
        <v>248</v>
      </c>
      <c r="F19" s="31"/>
      <c r="G19" s="128"/>
      <c r="H19" s="52"/>
      <c r="I19" s="128"/>
      <c r="J19" s="31"/>
      <c r="K19" s="80"/>
      <c r="L19" s="52"/>
    </row>
    <row r="20" spans="2:12" ht="18" customHeight="1">
      <c r="B20" s="69"/>
      <c r="C20" s="106" t="s">
        <v>249</v>
      </c>
      <c r="F20" s="31">
        <v>3988</v>
      </c>
      <c r="G20" s="128"/>
      <c r="H20" s="52">
        <v>2523</v>
      </c>
      <c r="I20" s="128"/>
      <c r="J20" s="31">
        <v>2968</v>
      </c>
      <c r="K20" s="80"/>
      <c r="L20" s="52">
        <v>2051</v>
      </c>
    </row>
    <row r="21" spans="2:12" ht="18" customHeight="1">
      <c r="B21" s="106" t="s">
        <v>245</v>
      </c>
      <c r="F21" s="31"/>
      <c r="G21" s="128"/>
      <c r="H21" s="52"/>
      <c r="I21" s="128"/>
      <c r="J21" s="31"/>
      <c r="K21" s="80"/>
      <c r="L21" s="52"/>
    </row>
    <row r="22" spans="2:12" ht="18" customHeight="1">
      <c r="B22" s="69"/>
      <c r="C22" s="106" t="s">
        <v>244</v>
      </c>
      <c r="D22" s="88"/>
      <c r="F22" s="31">
        <v>25275</v>
      </c>
      <c r="G22" s="128"/>
      <c r="H22" s="52">
        <v>13872</v>
      </c>
      <c r="I22" s="128"/>
      <c r="J22" s="31">
        <v>0</v>
      </c>
      <c r="K22" s="80"/>
      <c r="L22" s="52">
        <v>0</v>
      </c>
    </row>
    <row r="23" spans="2:12" ht="18" customHeight="1">
      <c r="B23" s="106" t="s">
        <v>228</v>
      </c>
      <c r="D23" s="88"/>
      <c r="F23" s="31">
        <v>0</v>
      </c>
      <c r="G23" s="128"/>
      <c r="H23" s="52">
        <v>-2315</v>
      </c>
      <c r="I23" s="128"/>
      <c r="J23" s="31">
        <v>0</v>
      </c>
      <c r="K23" s="80"/>
      <c r="L23" s="52">
        <v>0</v>
      </c>
    </row>
    <row r="24" spans="2:12" ht="18" customHeight="1">
      <c r="B24" s="106" t="s">
        <v>230</v>
      </c>
      <c r="F24" s="31">
        <v>677</v>
      </c>
      <c r="G24" s="128"/>
      <c r="H24" s="52">
        <v>0</v>
      </c>
      <c r="I24" s="128"/>
      <c r="J24" s="31" t="s">
        <v>231</v>
      </c>
      <c r="K24" s="80"/>
      <c r="L24" s="52">
        <v>0</v>
      </c>
    </row>
    <row r="25" spans="2:12" ht="18" customHeight="1">
      <c r="B25" s="106" t="s">
        <v>229</v>
      </c>
      <c r="F25" s="31">
        <v>936</v>
      </c>
      <c r="G25" s="128"/>
      <c r="H25" s="52">
        <v>0</v>
      </c>
      <c r="I25" s="128"/>
      <c r="J25" s="31">
        <v>936</v>
      </c>
      <c r="K25" s="80"/>
      <c r="L25" s="52">
        <v>0</v>
      </c>
    </row>
    <row r="26" spans="2:12" ht="18" customHeight="1">
      <c r="B26" s="106" t="s">
        <v>246</v>
      </c>
      <c r="F26" s="31"/>
      <c r="G26" s="128"/>
      <c r="H26" s="52"/>
      <c r="I26" s="128"/>
      <c r="J26" s="31"/>
      <c r="K26" s="80"/>
      <c r="L26" s="52"/>
    </row>
    <row r="27" spans="2:12" ht="18" customHeight="1">
      <c r="B27" s="69"/>
      <c r="C27" s="106" t="s">
        <v>247</v>
      </c>
      <c r="F27" s="31">
        <v>-3096</v>
      </c>
      <c r="G27" s="128"/>
      <c r="H27" s="52">
        <v>4184</v>
      </c>
      <c r="I27" s="128"/>
      <c r="J27" s="31">
        <v>0</v>
      </c>
      <c r="K27" s="80"/>
      <c r="L27" s="52">
        <v>0</v>
      </c>
    </row>
    <row r="28" spans="2:12" ht="18" customHeight="1">
      <c r="B28" s="163" t="s">
        <v>264</v>
      </c>
      <c r="C28" s="106"/>
      <c r="F28" s="31"/>
      <c r="G28" s="128"/>
      <c r="H28" s="52"/>
      <c r="I28" s="128"/>
      <c r="J28" s="31"/>
      <c r="K28" s="80"/>
      <c r="L28" s="52"/>
    </row>
    <row r="29" spans="2:12" ht="18" customHeight="1">
      <c r="B29" s="69"/>
      <c r="C29" s="106" t="s">
        <v>263</v>
      </c>
      <c r="F29" s="79">
        <v>60</v>
      </c>
      <c r="G29" s="128"/>
      <c r="H29" s="50">
        <v>-4216</v>
      </c>
      <c r="I29" s="128"/>
      <c r="J29" s="31">
        <v>-27367</v>
      </c>
      <c r="K29" s="80"/>
      <c r="L29" s="52">
        <v>-34958</v>
      </c>
    </row>
    <row r="30" spans="2:11" ht="18" customHeight="1">
      <c r="B30" s="106" t="s">
        <v>94</v>
      </c>
      <c r="D30" s="88"/>
      <c r="F30" s="79"/>
      <c r="G30" s="128"/>
      <c r="I30" s="128"/>
      <c r="J30" s="79"/>
      <c r="K30" s="80"/>
    </row>
    <row r="31" spans="2:12" ht="18" customHeight="1">
      <c r="B31" s="106"/>
      <c r="C31" s="65" t="s">
        <v>189</v>
      </c>
      <c r="D31" s="88">
        <v>19.6</v>
      </c>
      <c r="F31" s="41">
        <v>0</v>
      </c>
      <c r="G31" s="128"/>
      <c r="H31" s="72">
        <v>0</v>
      </c>
      <c r="I31" s="128"/>
      <c r="J31" s="41">
        <v>-14241</v>
      </c>
      <c r="K31" s="80"/>
      <c r="L31" s="72">
        <v>-14080</v>
      </c>
    </row>
    <row r="32" spans="2:10" ht="6" customHeight="1">
      <c r="B32" s="106"/>
      <c r="F32" s="79"/>
      <c r="G32" s="80"/>
      <c r="J32" s="79"/>
    </row>
    <row r="33" spans="1:12" ht="18" customHeight="1">
      <c r="A33" s="69"/>
      <c r="B33" s="65" t="s">
        <v>252</v>
      </c>
      <c r="F33" s="129"/>
      <c r="G33" s="69"/>
      <c r="H33" s="69"/>
      <c r="I33" s="69"/>
      <c r="J33" s="129"/>
      <c r="K33" s="69"/>
      <c r="L33" s="69"/>
    </row>
    <row r="34" spans="3:12" ht="18" customHeight="1">
      <c r="C34" s="65" t="s">
        <v>253</v>
      </c>
      <c r="F34" s="79">
        <f>SUM(F9:F31)</f>
        <v>2501770</v>
      </c>
      <c r="G34" s="66"/>
      <c r="H34" s="50">
        <f>SUM(H9:H31)</f>
        <v>2418452</v>
      </c>
      <c r="I34" s="66"/>
      <c r="J34" s="79">
        <f>SUM(J9:J31)</f>
        <v>13129</v>
      </c>
      <c r="K34" s="67"/>
      <c r="L34" s="50">
        <f>SUM(L9:L31)</f>
        <v>-17780</v>
      </c>
    </row>
    <row r="35" spans="2:11" ht="18" customHeight="1">
      <c r="B35" s="65" t="s">
        <v>250</v>
      </c>
      <c r="F35" s="79"/>
      <c r="G35" s="66"/>
      <c r="I35" s="66"/>
      <c r="J35" s="79"/>
      <c r="K35" s="67"/>
    </row>
    <row r="36" spans="2:12" ht="18" customHeight="1">
      <c r="B36" s="69"/>
      <c r="C36" s="65" t="s">
        <v>251</v>
      </c>
      <c r="D36" s="77"/>
      <c r="E36" s="63"/>
      <c r="F36" s="130"/>
      <c r="G36" s="100"/>
      <c r="H36" s="131"/>
      <c r="I36" s="132"/>
      <c r="J36" s="130"/>
      <c r="K36" s="100"/>
      <c r="L36" s="131"/>
    </row>
    <row r="37" spans="2:12" ht="18" customHeight="1">
      <c r="B37" s="69"/>
      <c r="C37" s="106" t="s">
        <v>95</v>
      </c>
      <c r="D37" s="77"/>
      <c r="E37" s="63"/>
      <c r="F37" s="133">
        <v>293932</v>
      </c>
      <c r="G37" s="100"/>
      <c r="H37" s="134">
        <v>51192</v>
      </c>
      <c r="I37" s="100"/>
      <c r="J37" s="133">
        <v>-29460</v>
      </c>
      <c r="K37" s="132"/>
      <c r="L37" s="134">
        <v>-195282</v>
      </c>
    </row>
    <row r="38" spans="2:12" ht="18" customHeight="1">
      <c r="B38" s="69"/>
      <c r="C38" s="106" t="s">
        <v>96</v>
      </c>
      <c r="D38" s="77"/>
      <c r="E38" s="63"/>
      <c r="F38" s="133">
        <v>-35269</v>
      </c>
      <c r="G38" s="100"/>
      <c r="H38" s="134">
        <v>81949</v>
      </c>
      <c r="I38" s="100"/>
      <c r="J38" s="133">
        <v>-22843</v>
      </c>
      <c r="K38" s="132"/>
      <c r="L38" s="134">
        <v>-14321</v>
      </c>
    </row>
    <row r="39" spans="2:12" ht="18" customHeight="1">
      <c r="B39" s="69"/>
      <c r="C39" s="106" t="s">
        <v>97</v>
      </c>
      <c r="D39" s="77"/>
      <c r="E39" s="63"/>
      <c r="F39" s="133">
        <v>-173817</v>
      </c>
      <c r="G39" s="100"/>
      <c r="H39" s="134">
        <v>12731</v>
      </c>
      <c r="I39" s="100"/>
      <c r="J39" s="133">
        <v>40339</v>
      </c>
      <c r="K39" s="132"/>
      <c r="L39" s="134">
        <v>2642</v>
      </c>
    </row>
    <row r="40" spans="2:12" ht="18" customHeight="1">
      <c r="B40" s="69"/>
      <c r="C40" s="106" t="s">
        <v>98</v>
      </c>
      <c r="D40" s="77"/>
      <c r="E40" s="63"/>
      <c r="F40" s="133">
        <v>13403</v>
      </c>
      <c r="G40" s="100"/>
      <c r="H40" s="134">
        <v>-45227</v>
      </c>
      <c r="I40" s="100"/>
      <c r="J40" s="133">
        <v>5201</v>
      </c>
      <c r="K40" s="132"/>
      <c r="L40" s="134">
        <v>1956</v>
      </c>
    </row>
    <row r="41" spans="2:12" ht="18" customHeight="1">
      <c r="B41" s="69"/>
      <c r="C41" s="106" t="s">
        <v>99</v>
      </c>
      <c r="D41" s="77"/>
      <c r="E41" s="63"/>
      <c r="F41" s="133">
        <v>-68082</v>
      </c>
      <c r="G41" s="100"/>
      <c r="H41" s="134">
        <v>49928</v>
      </c>
      <c r="I41" s="100"/>
      <c r="J41" s="133">
        <v>-31892</v>
      </c>
      <c r="K41" s="132"/>
      <c r="L41" s="134">
        <v>69062</v>
      </c>
    </row>
    <row r="42" spans="2:12" ht="18" customHeight="1">
      <c r="B42" s="69"/>
      <c r="C42" s="106" t="s">
        <v>100</v>
      </c>
      <c r="D42" s="77"/>
      <c r="E42" s="63"/>
      <c r="F42" s="133">
        <v>30423</v>
      </c>
      <c r="G42" s="80"/>
      <c r="H42" s="134">
        <v>283263</v>
      </c>
      <c r="I42" s="80"/>
      <c r="J42" s="79">
        <v>3381</v>
      </c>
      <c r="K42" s="80"/>
      <c r="L42" s="50">
        <v>73665</v>
      </c>
    </row>
    <row r="43" spans="2:12" ht="18" customHeight="1">
      <c r="B43" s="69"/>
      <c r="C43" s="106" t="s">
        <v>150</v>
      </c>
      <c r="D43" s="77"/>
      <c r="E43" s="63"/>
      <c r="F43" s="135">
        <v>-5786</v>
      </c>
      <c r="G43" s="100"/>
      <c r="H43" s="136">
        <v>172</v>
      </c>
      <c r="I43" s="100"/>
      <c r="J43" s="135">
        <v>0</v>
      </c>
      <c r="K43" s="132"/>
      <c r="L43" s="136">
        <v>172</v>
      </c>
    </row>
    <row r="44" spans="1:12" ht="6" customHeight="1">
      <c r="A44" s="69"/>
      <c r="D44" s="77"/>
      <c r="E44" s="63"/>
      <c r="F44" s="130"/>
      <c r="G44" s="100"/>
      <c r="H44" s="131"/>
      <c r="I44" s="132"/>
      <c r="J44" s="130"/>
      <c r="K44" s="100"/>
      <c r="L44" s="131"/>
    </row>
    <row r="45" spans="1:12" ht="18" customHeight="1">
      <c r="A45" s="69"/>
      <c r="B45" s="65" t="s">
        <v>153</v>
      </c>
      <c r="C45" s="69"/>
      <c r="D45" s="77"/>
      <c r="E45" s="63"/>
      <c r="F45" s="133">
        <f>SUM(F34:F43)</f>
        <v>2556574</v>
      </c>
      <c r="G45" s="100"/>
      <c r="H45" s="134">
        <f>SUM(H34:H43)</f>
        <v>2852460</v>
      </c>
      <c r="I45" s="132"/>
      <c r="J45" s="133">
        <f>SUM(J34:J43)</f>
        <v>-22145</v>
      </c>
      <c r="K45" s="100"/>
      <c r="L45" s="134">
        <f>SUM(L34:L43)</f>
        <v>-79886</v>
      </c>
    </row>
    <row r="46" spans="1:12" ht="18" customHeight="1">
      <c r="A46" s="69"/>
      <c r="B46" s="69"/>
      <c r="C46" s="106" t="s">
        <v>101</v>
      </c>
      <c r="D46" s="77"/>
      <c r="E46" s="63"/>
      <c r="F46" s="135">
        <v>-9394</v>
      </c>
      <c r="G46" s="100"/>
      <c r="H46" s="136">
        <v>-6113</v>
      </c>
      <c r="I46" s="100"/>
      <c r="J46" s="135">
        <v>-1610</v>
      </c>
      <c r="K46" s="132"/>
      <c r="L46" s="136">
        <v>-219</v>
      </c>
    </row>
    <row r="47" spans="1:12" ht="6" customHeight="1">
      <c r="A47" s="69"/>
      <c r="D47" s="77"/>
      <c r="E47" s="63"/>
      <c r="F47" s="130"/>
      <c r="G47" s="100"/>
      <c r="H47" s="131"/>
      <c r="I47" s="132"/>
      <c r="J47" s="130"/>
      <c r="K47" s="100"/>
      <c r="L47" s="131"/>
    </row>
    <row r="48" spans="1:12" ht="18" customHeight="1">
      <c r="A48" s="63" t="s">
        <v>154</v>
      </c>
      <c r="C48" s="69"/>
      <c r="D48" s="77"/>
      <c r="E48" s="63"/>
      <c r="F48" s="135">
        <f>SUM(F45:F46)</f>
        <v>2547180</v>
      </c>
      <c r="G48" s="100"/>
      <c r="H48" s="136">
        <f>SUM(H45:H46)</f>
        <v>2846347</v>
      </c>
      <c r="I48" s="132"/>
      <c r="J48" s="135">
        <f>SUM(J45:J46)</f>
        <v>-23755</v>
      </c>
      <c r="K48" s="100"/>
      <c r="L48" s="136">
        <f>SUM(L45:L46)</f>
        <v>-80105</v>
      </c>
    </row>
    <row r="49" spans="1:12" ht="18" customHeight="1">
      <c r="A49" s="63"/>
      <c r="C49" s="69"/>
      <c r="D49" s="77"/>
      <c r="E49" s="63"/>
      <c r="F49" s="134"/>
      <c r="G49" s="100"/>
      <c r="H49" s="134"/>
      <c r="I49" s="132"/>
      <c r="J49" s="134"/>
      <c r="K49" s="100"/>
      <c r="L49" s="134"/>
    </row>
    <row r="50" spans="2:11" ht="6" customHeight="1">
      <c r="B50" s="63"/>
      <c r="C50" s="69"/>
      <c r="D50" s="77"/>
      <c r="E50" s="63"/>
      <c r="G50" s="63"/>
      <c r="I50" s="77"/>
      <c r="K50" s="63"/>
    </row>
    <row r="51" spans="1:12" ht="21.75" customHeight="1">
      <c r="A51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</row>
    <row r="52" spans="1:12" ht="18.75" customHeight="1">
      <c r="A52" s="63" t="s">
        <v>0</v>
      </c>
      <c r="B52" s="63"/>
      <c r="C52" s="63"/>
      <c r="G52" s="66"/>
      <c r="I52" s="67"/>
      <c r="K52" s="66"/>
      <c r="L52" s="124" t="s">
        <v>3</v>
      </c>
    </row>
    <row r="53" spans="1:11" ht="18.75" customHeight="1">
      <c r="A53" s="63" t="s">
        <v>102</v>
      </c>
      <c r="B53" s="63"/>
      <c r="C53" s="63"/>
      <c r="G53" s="66"/>
      <c r="I53" s="67"/>
      <c r="K53" s="66"/>
    </row>
    <row r="54" spans="1:12" ht="18.75" customHeight="1">
      <c r="A54" s="70" t="str">
        <f>'5-6 (3m)'!A3</f>
        <v>สำหรับงวดสามเดือนสิ้นสุดวันที่ 31 มีนาคม พ.ศ. 2564</v>
      </c>
      <c r="B54" s="70"/>
      <c r="C54" s="70"/>
      <c r="D54" s="20"/>
      <c r="E54" s="71"/>
      <c r="F54" s="72"/>
      <c r="G54" s="73"/>
      <c r="H54" s="72"/>
      <c r="I54" s="74"/>
      <c r="J54" s="72"/>
      <c r="K54" s="73"/>
      <c r="L54" s="72"/>
    </row>
    <row r="55" spans="7:11" ht="18.75" customHeight="1">
      <c r="G55" s="66"/>
      <c r="I55" s="67"/>
      <c r="K55" s="66"/>
    </row>
    <row r="56" spans="1:12" ht="18.75" customHeight="1">
      <c r="A56" s="69"/>
      <c r="D56" s="77"/>
      <c r="E56" s="63"/>
      <c r="F56" s="22"/>
      <c r="G56" s="125"/>
      <c r="H56" s="25" t="s">
        <v>2</v>
      </c>
      <c r="I56" s="126"/>
      <c r="J56" s="22"/>
      <c r="K56" s="125"/>
      <c r="L56" s="25" t="s">
        <v>120</v>
      </c>
    </row>
    <row r="57" spans="4:12" ht="18.75" customHeight="1">
      <c r="D57" s="77"/>
      <c r="E57" s="63"/>
      <c r="F57" s="76" t="s">
        <v>215</v>
      </c>
      <c r="G57" s="63"/>
      <c r="H57" s="76" t="s">
        <v>170</v>
      </c>
      <c r="I57" s="77"/>
      <c r="J57" s="76" t="s">
        <v>215</v>
      </c>
      <c r="K57" s="63"/>
      <c r="L57" s="76" t="s">
        <v>170</v>
      </c>
    </row>
    <row r="58" spans="4:12" ht="18.75" customHeight="1">
      <c r="D58" s="127" t="s">
        <v>6</v>
      </c>
      <c r="E58" s="63"/>
      <c r="F58" s="78" t="s">
        <v>7</v>
      </c>
      <c r="G58" s="63"/>
      <c r="H58" s="78" t="s">
        <v>7</v>
      </c>
      <c r="I58" s="77"/>
      <c r="J58" s="78" t="s">
        <v>7</v>
      </c>
      <c r="K58" s="63"/>
      <c r="L58" s="78" t="s">
        <v>7</v>
      </c>
    </row>
    <row r="59" spans="1:12" ht="17.25" customHeight="1">
      <c r="A59" s="63" t="s">
        <v>103</v>
      </c>
      <c r="D59" s="77"/>
      <c r="E59" s="63"/>
      <c r="F59" s="108"/>
      <c r="G59" s="63"/>
      <c r="H59" s="76"/>
      <c r="I59" s="77"/>
      <c r="J59" s="108"/>
      <c r="K59" s="63"/>
      <c r="L59" s="76"/>
    </row>
    <row r="60" spans="1:12" ht="19.5" customHeight="1">
      <c r="A60" s="65" t="s">
        <v>11</v>
      </c>
      <c r="B60" s="69"/>
      <c r="E60" s="63"/>
      <c r="F60" s="133">
        <v>-56277</v>
      </c>
      <c r="G60" s="100"/>
      <c r="H60" s="134">
        <v>36142</v>
      </c>
      <c r="I60" s="100"/>
      <c r="J60" s="133">
        <v>-55184</v>
      </c>
      <c r="K60" s="132"/>
      <c r="L60" s="134">
        <v>0</v>
      </c>
    </row>
    <row r="61" spans="1:12" ht="19.5" customHeight="1">
      <c r="A61" s="65" t="s">
        <v>117</v>
      </c>
      <c r="B61" s="69"/>
      <c r="D61" s="88">
        <v>19.4</v>
      </c>
      <c r="E61" s="63"/>
      <c r="F61" s="133">
        <v>0</v>
      </c>
      <c r="G61" s="100"/>
      <c r="H61" s="134">
        <v>0</v>
      </c>
      <c r="I61" s="100"/>
      <c r="J61" s="133">
        <v>100000</v>
      </c>
      <c r="K61" s="132"/>
      <c r="L61" s="134">
        <v>380000</v>
      </c>
    </row>
    <row r="62" spans="1:12" ht="19.5" customHeight="1">
      <c r="A62" s="65" t="s">
        <v>190</v>
      </c>
      <c r="B62" s="69"/>
      <c r="D62" s="88">
        <v>19.4</v>
      </c>
      <c r="E62" s="63"/>
      <c r="F62" s="133">
        <v>0</v>
      </c>
      <c r="G62" s="100"/>
      <c r="H62" s="134">
        <v>0</v>
      </c>
      <c r="I62" s="100"/>
      <c r="J62" s="133">
        <v>-399511</v>
      </c>
      <c r="K62" s="132"/>
      <c r="L62" s="134">
        <v>-540000</v>
      </c>
    </row>
    <row r="63" spans="1:12" ht="19.5" customHeight="1">
      <c r="A63" s="65" t="s">
        <v>118</v>
      </c>
      <c r="B63" s="69"/>
      <c r="D63" s="88">
        <v>19.4</v>
      </c>
      <c r="E63" s="63"/>
      <c r="F63" s="133">
        <v>0</v>
      </c>
      <c r="G63" s="100"/>
      <c r="H63" s="134">
        <v>0</v>
      </c>
      <c r="I63" s="100"/>
      <c r="J63" s="133">
        <v>1010000</v>
      </c>
      <c r="K63" s="132"/>
      <c r="L63" s="134">
        <v>1065000</v>
      </c>
    </row>
    <row r="64" spans="1:12" ht="19.5" customHeight="1">
      <c r="A64" s="65" t="s">
        <v>209</v>
      </c>
      <c r="B64" s="69"/>
      <c r="D64" s="88">
        <v>19.4</v>
      </c>
      <c r="E64" s="63"/>
      <c r="F64" s="133">
        <v>0</v>
      </c>
      <c r="G64" s="100"/>
      <c r="H64" s="134">
        <v>0</v>
      </c>
      <c r="I64" s="100"/>
      <c r="J64" s="133">
        <v>-100000</v>
      </c>
      <c r="K64" s="132"/>
      <c r="L64" s="134">
        <v>0</v>
      </c>
    </row>
    <row r="65" spans="1:12" ht="19.5" customHeight="1">
      <c r="A65" s="65" t="s">
        <v>191</v>
      </c>
      <c r="B65" s="69"/>
      <c r="E65" s="63"/>
      <c r="F65" s="133">
        <v>0</v>
      </c>
      <c r="G65" s="100"/>
      <c r="H65" s="134">
        <v>144</v>
      </c>
      <c r="I65" s="100"/>
      <c r="J65" s="133">
        <v>0</v>
      </c>
      <c r="K65" s="132"/>
      <c r="L65" s="134">
        <v>0</v>
      </c>
    </row>
    <row r="66" spans="1:12" ht="19.5" customHeight="1">
      <c r="A66" s="65" t="s">
        <v>192</v>
      </c>
      <c r="B66" s="69"/>
      <c r="E66" s="63"/>
      <c r="F66" s="133">
        <v>0</v>
      </c>
      <c r="G66" s="100"/>
      <c r="H66" s="134">
        <v>-310565</v>
      </c>
      <c r="I66" s="100"/>
      <c r="J66" s="133">
        <v>0</v>
      </c>
      <c r="K66" s="132"/>
      <c r="L66" s="134">
        <v>0</v>
      </c>
    </row>
    <row r="67" spans="1:12" ht="19.5" customHeight="1">
      <c r="A67" s="65" t="s">
        <v>104</v>
      </c>
      <c r="B67" s="69"/>
      <c r="D67" s="88">
        <v>10.1</v>
      </c>
      <c r="E67" s="63"/>
      <c r="F67" s="133">
        <v>0</v>
      </c>
      <c r="G67" s="100"/>
      <c r="H67" s="134">
        <v>0</v>
      </c>
      <c r="I67" s="100"/>
      <c r="J67" s="133">
        <v>-552745</v>
      </c>
      <c r="K67" s="132"/>
      <c r="L67" s="134">
        <v>-877500</v>
      </c>
    </row>
    <row r="68" spans="1:12" ht="19.5" customHeight="1">
      <c r="A68" s="65" t="s">
        <v>225</v>
      </c>
      <c r="B68" s="69"/>
      <c r="D68" s="88">
        <v>10.1</v>
      </c>
      <c r="E68" s="63"/>
      <c r="F68" s="133">
        <v>-20000</v>
      </c>
      <c r="G68" s="100"/>
      <c r="H68" s="134">
        <v>0</v>
      </c>
      <c r="I68" s="100"/>
      <c r="J68" s="133">
        <v>-841454</v>
      </c>
      <c r="K68" s="132"/>
      <c r="L68" s="134">
        <v>0</v>
      </c>
    </row>
    <row r="69" spans="1:12" ht="19.5" customHeight="1">
      <c r="A69" s="65" t="s">
        <v>265</v>
      </c>
      <c r="B69" s="69"/>
      <c r="E69" s="63"/>
      <c r="F69" s="133">
        <v>-1494446</v>
      </c>
      <c r="G69" s="100"/>
      <c r="H69" s="134">
        <v>-1712577</v>
      </c>
      <c r="I69" s="100"/>
      <c r="J69" s="133">
        <v>-32038</v>
      </c>
      <c r="K69" s="132"/>
      <c r="L69" s="134">
        <v>-855796</v>
      </c>
    </row>
    <row r="70" spans="1:12" ht="19.5" customHeight="1">
      <c r="A70" s="65" t="s">
        <v>208</v>
      </c>
      <c r="B70" s="69"/>
      <c r="E70" s="63"/>
      <c r="F70" s="133">
        <v>0</v>
      </c>
      <c r="G70" s="100"/>
      <c r="H70" s="134">
        <v>3561</v>
      </c>
      <c r="I70" s="100"/>
      <c r="J70" s="133">
        <v>0</v>
      </c>
      <c r="K70" s="132"/>
      <c r="L70" s="134">
        <v>0</v>
      </c>
    </row>
    <row r="71" spans="1:12" ht="19.5" customHeight="1">
      <c r="A71" s="65" t="s">
        <v>131</v>
      </c>
      <c r="B71" s="69"/>
      <c r="D71" s="64">
        <v>11</v>
      </c>
      <c r="E71" s="63"/>
      <c r="F71" s="133">
        <v>-27270</v>
      </c>
      <c r="G71" s="100"/>
      <c r="H71" s="134">
        <v>-22292</v>
      </c>
      <c r="I71" s="100"/>
      <c r="J71" s="133">
        <v>-495</v>
      </c>
      <c r="K71" s="132"/>
      <c r="L71" s="134">
        <v>-463</v>
      </c>
    </row>
    <row r="72" spans="1:12" ht="19.5" customHeight="1">
      <c r="A72" s="65" t="s">
        <v>256</v>
      </c>
      <c r="B72" s="69"/>
      <c r="E72" s="63"/>
      <c r="F72" s="133"/>
      <c r="G72" s="100"/>
      <c r="H72" s="134"/>
      <c r="I72" s="100"/>
      <c r="J72" s="133"/>
      <c r="K72" s="132"/>
      <c r="L72" s="134"/>
    </row>
    <row r="73" spans="1:12" ht="19.5" customHeight="1">
      <c r="A73" s="65" t="s">
        <v>257</v>
      </c>
      <c r="B73" s="69"/>
      <c r="E73" s="63"/>
      <c r="F73" s="133">
        <v>0</v>
      </c>
      <c r="G73" s="100"/>
      <c r="H73" s="134">
        <v>0</v>
      </c>
      <c r="I73" s="100"/>
      <c r="J73" s="133">
        <v>34126</v>
      </c>
      <c r="K73" s="132"/>
      <c r="L73" s="134">
        <v>25465</v>
      </c>
    </row>
    <row r="74" spans="1:12" ht="19.5" customHeight="1">
      <c r="A74" s="65" t="s">
        <v>119</v>
      </c>
      <c r="B74" s="69"/>
      <c r="D74" s="88">
        <v>10.2</v>
      </c>
      <c r="E74" s="63"/>
      <c r="F74" s="133">
        <v>0</v>
      </c>
      <c r="G74" s="100"/>
      <c r="H74" s="134">
        <v>0</v>
      </c>
      <c r="I74" s="100"/>
      <c r="J74" s="133">
        <v>1406978</v>
      </c>
      <c r="K74" s="132"/>
      <c r="L74" s="134">
        <v>1511204</v>
      </c>
    </row>
    <row r="75" spans="1:12" ht="19.5" customHeight="1">
      <c r="A75" s="65" t="s">
        <v>105</v>
      </c>
      <c r="B75" s="69"/>
      <c r="E75" s="63"/>
      <c r="F75" s="133">
        <v>153</v>
      </c>
      <c r="G75" s="100"/>
      <c r="H75" s="134">
        <v>2020</v>
      </c>
      <c r="I75" s="100"/>
      <c r="J75" s="133">
        <v>27408</v>
      </c>
      <c r="K75" s="132"/>
      <c r="L75" s="134">
        <v>78118</v>
      </c>
    </row>
    <row r="76" spans="1:12" ht="19.5" customHeight="1">
      <c r="A76" s="65" t="s">
        <v>168</v>
      </c>
      <c r="B76" s="69"/>
      <c r="E76" s="63"/>
      <c r="F76" s="135">
        <v>0</v>
      </c>
      <c r="G76" s="100"/>
      <c r="H76" s="136">
        <v>-2135</v>
      </c>
      <c r="I76" s="100"/>
      <c r="J76" s="135">
        <v>0</v>
      </c>
      <c r="K76" s="132"/>
      <c r="L76" s="136">
        <v>0</v>
      </c>
    </row>
    <row r="77" spans="5:12" ht="6" customHeight="1">
      <c r="E77" s="63"/>
      <c r="F77" s="130"/>
      <c r="G77" s="100"/>
      <c r="H77" s="131"/>
      <c r="I77" s="132"/>
      <c r="J77" s="130"/>
      <c r="K77" s="100"/>
      <c r="L77" s="131"/>
    </row>
    <row r="78" spans="1:12" ht="19.5" customHeight="1">
      <c r="A78" s="63" t="s">
        <v>226</v>
      </c>
      <c r="C78" s="69"/>
      <c r="E78" s="63"/>
      <c r="F78" s="135">
        <f>SUM(F60:F76)</f>
        <v>-1597840</v>
      </c>
      <c r="G78" s="100"/>
      <c r="H78" s="136">
        <f>SUM(H60:H76)</f>
        <v>-2005702</v>
      </c>
      <c r="I78" s="132"/>
      <c r="J78" s="135">
        <f>SUM(J60:J76)</f>
        <v>597085</v>
      </c>
      <c r="K78" s="100"/>
      <c r="L78" s="136">
        <f>SUM(L60:L76)</f>
        <v>786028</v>
      </c>
    </row>
    <row r="79" spans="5:12" ht="6" customHeight="1">
      <c r="E79" s="63"/>
      <c r="F79" s="130"/>
      <c r="G79" s="100"/>
      <c r="H79" s="131"/>
      <c r="I79" s="132"/>
      <c r="J79" s="130"/>
      <c r="K79" s="100"/>
      <c r="L79" s="131"/>
    </row>
    <row r="80" spans="1:12" ht="17.25" customHeight="1">
      <c r="A80" s="63" t="s">
        <v>106</v>
      </c>
      <c r="E80" s="63"/>
      <c r="F80" s="130"/>
      <c r="G80" s="100"/>
      <c r="H80" s="131"/>
      <c r="I80" s="132"/>
      <c r="J80" s="130"/>
      <c r="K80" s="100"/>
      <c r="L80" s="131"/>
    </row>
    <row r="81" spans="1:12" ht="19.5" customHeight="1">
      <c r="A81" s="65" t="s">
        <v>107</v>
      </c>
      <c r="B81" s="69"/>
      <c r="D81" s="64">
        <v>14</v>
      </c>
      <c r="E81" s="63"/>
      <c r="F81" s="133">
        <v>2288591</v>
      </c>
      <c r="G81" s="100"/>
      <c r="H81" s="134">
        <v>1047384</v>
      </c>
      <c r="I81" s="100"/>
      <c r="J81" s="133">
        <v>1438909</v>
      </c>
      <c r="K81" s="132"/>
      <c r="L81" s="134">
        <v>905624</v>
      </c>
    </row>
    <row r="82" spans="1:12" ht="19.5" customHeight="1">
      <c r="A82" s="65" t="s">
        <v>108</v>
      </c>
      <c r="B82" s="69"/>
      <c r="D82" s="64">
        <v>14</v>
      </c>
      <c r="E82" s="63"/>
      <c r="F82" s="133">
        <v>-551965</v>
      </c>
      <c r="G82" s="100"/>
      <c r="H82" s="134">
        <v>-834320</v>
      </c>
      <c r="I82" s="100"/>
      <c r="J82" s="133">
        <v>-513236</v>
      </c>
      <c r="K82" s="132"/>
      <c r="L82" s="134">
        <v>-815848</v>
      </c>
    </row>
    <row r="83" spans="1:12" ht="19.5" customHeight="1">
      <c r="A83" s="65" t="s">
        <v>151</v>
      </c>
      <c r="B83" s="69"/>
      <c r="D83" s="64">
        <v>15</v>
      </c>
      <c r="E83" s="63"/>
      <c r="F83" s="133">
        <v>1557624</v>
      </c>
      <c r="G83" s="100"/>
      <c r="H83" s="134">
        <v>102011</v>
      </c>
      <c r="I83" s="100"/>
      <c r="J83" s="133">
        <v>1500000</v>
      </c>
      <c r="K83" s="132"/>
      <c r="L83" s="134">
        <v>0</v>
      </c>
    </row>
    <row r="84" spans="1:12" ht="19.5" customHeight="1">
      <c r="A84" s="65" t="s">
        <v>109</v>
      </c>
      <c r="B84" s="69"/>
      <c r="D84" s="64">
        <v>15</v>
      </c>
      <c r="E84" s="63"/>
      <c r="F84" s="133">
        <v>-3080682</v>
      </c>
      <c r="G84" s="100"/>
      <c r="H84" s="134">
        <v>-29535</v>
      </c>
      <c r="I84" s="100"/>
      <c r="J84" s="133">
        <v>-3000000</v>
      </c>
      <c r="K84" s="132"/>
      <c r="L84" s="134">
        <v>0</v>
      </c>
    </row>
    <row r="85" spans="1:12" ht="19.5" customHeight="1">
      <c r="A85" s="65" t="s">
        <v>258</v>
      </c>
      <c r="B85" s="69"/>
      <c r="E85" s="63"/>
      <c r="F85" s="133"/>
      <c r="G85" s="100"/>
      <c r="H85" s="134"/>
      <c r="I85" s="100"/>
      <c r="J85" s="133"/>
      <c r="K85" s="132"/>
      <c r="L85" s="134"/>
    </row>
    <row r="86" spans="1:12" ht="19.5" customHeight="1">
      <c r="A86" s="65" t="s">
        <v>259</v>
      </c>
      <c r="B86" s="69"/>
      <c r="D86" s="88"/>
      <c r="E86" s="63"/>
      <c r="F86" s="133">
        <v>2001</v>
      </c>
      <c r="G86" s="100"/>
      <c r="H86" s="134">
        <v>0</v>
      </c>
      <c r="I86" s="100"/>
      <c r="J86" s="133">
        <v>580000</v>
      </c>
      <c r="K86" s="132"/>
      <c r="L86" s="134">
        <v>0</v>
      </c>
    </row>
    <row r="87" spans="1:12" ht="19.5" customHeight="1">
      <c r="A87" s="65" t="s">
        <v>237</v>
      </c>
      <c r="B87" s="69"/>
      <c r="E87" s="63"/>
      <c r="F87" s="133">
        <v>-7558</v>
      </c>
      <c r="G87" s="100"/>
      <c r="H87" s="134" t="s">
        <v>231</v>
      </c>
      <c r="I87" s="100"/>
      <c r="J87" s="133">
        <v>-7500</v>
      </c>
      <c r="K87" s="132"/>
      <c r="L87" s="134" t="s">
        <v>231</v>
      </c>
    </row>
    <row r="88" spans="1:12" ht="19.5" customHeight="1">
      <c r="A88" s="65" t="s">
        <v>193</v>
      </c>
      <c r="B88" s="69"/>
      <c r="E88" s="63"/>
      <c r="F88" s="133">
        <v>-82313</v>
      </c>
      <c r="G88" s="100"/>
      <c r="H88" s="134">
        <v>-18132</v>
      </c>
      <c r="I88" s="100"/>
      <c r="J88" s="133">
        <v>-45478</v>
      </c>
      <c r="K88" s="132"/>
      <c r="L88" s="134">
        <v>-8540</v>
      </c>
    </row>
    <row r="89" spans="1:12" ht="19.5" customHeight="1">
      <c r="A89" s="65" t="s">
        <v>261</v>
      </c>
      <c r="B89" s="69"/>
      <c r="E89" s="63"/>
      <c r="F89" s="133"/>
      <c r="G89" s="100"/>
      <c r="H89" s="134"/>
      <c r="I89" s="100"/>
      <c r="J89" s="133"/>
      <c r="K89" s="132"/>
      <c r="L89" s="134"/>
    </row>
    <row r="90" spans="2:12" ht="19.5" customHeight="1">
      <c r="B90" s="69" t="s">
        <v>262</v>
      </c>
      <c r="E90" s="63"/>
      <c r="F90" s="133">
        <v>636908</v>
      </c>
      <c r="G90" s="100"/>
      <c r="H90" s="134">
        <v>37500</v>
      </c>
      <c r="I90" s="100"/>
      <c r="J90" s="133">
        <v>0</v>
      </c>
      <c r="K90" s="132"/>
      <c r="L90" s="134">
        <v>0</v>
      </c>
    </row>
    <row r="91" spans="1:12" ht="19.5" customHeight="1">
      <c r="A91" s="65" t="s">
        <v>110</v>
      </c>
      <c r="B91" s="69"/>
      <c r="E91" s="63"/>
      <c r="F91" s="137">
        <v>-224112</v>
      </c>
      <c r="G91" s="138"/>
      <c r="H91" s="139">
        <v>-567653</v>
      </c>
      <c r="I91" s="138"/>
      <c r="J91" s="137">
        <v>-213349</v>
      </c>
      <c r="K91" s="140"/>
      <c r="L91" s="139">
        <v>-219111</v>
      </c>
    </row>
    <row r="92" spans="5:12" ht="6" customHeight="1">
      <c r="E92" s="63"/>
      <c r="F92" s="133"/>
      <c r="G92" s="100"/>
      <c r="H92" s="134"/>
      <c r="I92" s="132"/>
      <c r="J92" s="133"/>
      <c r="K92" s="100"/>
      <c r="L92" s="134"/>
    </row>
    <row r="93" spans="1:12" ht="17.25" customHeight="1">
      <c r="A93" s="63" t="s">
        <v>160</v>
      </c>
      <c r="C93" s="69"/>
      <c r="E93" s="63"/>
      <c r="F93" s="135">
        <f>SUM(F81:F92)</f>
        <v>538494</v>
      </c>
      <c r="G93" s="100"/>
      <c r="H93" s="136">
        <f>SUM(H81:H91)</f>
        <v>-262745</v>
      </c>
      <c r="I93" s="132"/>
      <c r="J93" s="135">
        <f>SUM(J81:J92)</f>
        <v>-260654</v>
      </c>
      <c r="K93" s="100"/>
      <c r="L93" s="136">
        <f>SUM(L81:L91)</f>
        <v>-137875</v>
      </c>
    </row>
    <row r="94" spans="5:12" ht="16.5" customHeight="1">
      <c r="E94" s="63"/>
      <c r="F94" s="134"/>
      <c r="G94" s="96"/>
      <c r="H94" s="134"/>
      <c r="I94" s="141"/>
      <c r="J94" s="134"/>
      <c r="K94" s="96"/>
      <c r="L94" s="134"/>
    </row>
    <row r="95" spans="5:12" ht="16.5" customHeight="1">
      <c r="E95" s="63"/>
      <c r="F95" s="134"/>
      <c r="G95" s="96"/>
      <c r="H95" s="134"/>
      <c r="I95" s="141"/>
      <c r="J95" s="134"/>
      <c r="K95" s="96"/>
      <c r="L95" s="134"/>
    </row>
    <row r="96" spans="5:12" ht="16.5" customHeight="1">
      <c r="E96" s="63"/>
      <c r="F96" s="134"/>
      <c r="G96" s="96"/>
      <c r="H96" s="134"/>
      <c r="I96" s="141"/>
      <c r="J96" s="134"/>
      <c r="K96" s="96"/>
      <c r="L96" s="134"/>
    </row>
    <row r="97" spans="5:12" ht="16.5" customHeight="1">
      <c r="E97" s="63"/>
      <c r="F97" s="134"/>
      <c r="G97" s="96"/>
      <c r="H97" s="134"/>
      <c r="I97" s="141"/>
      <c r="J97" s="134"/>
      <c r="K97" s="96"/>
      <c r="L97" s="134"/>
    </row>
    <row r="98" spans="5:12" ht="16.5" customHeight="1">
      <c r="E98" s="63"/>
      <c r="F98" s="134"/>
      <c r="G98" s="96"/>
      <c r="H98" s="134"/>
      <c r="I98" s="141"/>
      <c r="J98" s="134"/>
      <c r="K98" s="96"/>
      <c r="L98" s="134"/>
    </row>
    <row r="99" spans="5:12" ht="16.5" customHeight="1">
      <c r="E99" s="63"/>
      <c r="F99" s="134"/>
      <c r="G99" s="96"/>
      <c r="H99" s="134"/>
      <c r="I99" s="141"/>
      <c r="J99" s="134"/>
      <c r="K99" s="96"/>
      <c r="L99" s="134"/>
    </row>
    <row r="100" spans="5:12" ht="14.25" customHeight="1">
      <c r="E100" s="63"/>
      <c r="F100" s="134"/>
      <c r="G100" s="96"/>
      <c r="H100" s="134"/>
      <c r="I100" s="141"/>
      <c r="J100" s="134"/>
      <c r="K100" s="96"/>
      <c r="L100" s="134"/>
    </row>
    <row r="101" spans="1:12" ht="21.75" customHeight="1">
      <c r="A101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</row>
    <row r="102" spans="1:12" ht="18.75" customHeight="1">
      <c r="A102" s="63" t="s">
        <v>0</v>
      </c>
      <c r="B102" s="63"/>
      <c r="C102" s="63"/>
      <c r="G102" s="66"/>
      <c r="I102" s="67"/>
      <c r="K102" s="66"/>
      <c r="L102" s="124" t="s">
        <v>3</v>
      </c>
    </row>
    <row r="103" spans="1:11" ht="18.75" customHeight="1">
      <c r="A103" s="63" t="s">
        <v>102</v>
      </c>
      <c r="B103" s="63"/>
      <c r="C103" s="63"/>
      <c r="G103" s="66"/>
      <c r="I103" s="67"/>
      <c r="K103" s="66"/>
    </row>
    <row r="104" spans="1:12" ht="18.75" customHeight="1">
      <c r="A104" s="70" t="str">
        <f>A3</f>
        <v>สำหรับงวดสามเดือนสิ้นสุดวันที่ 31 มีนาคม พ.ศ. 2564</v>
      </c>
      <c r="B104" s="70"/>
      <c r="C104" s="70"/>
      <c r="D104" s="20"/>
      <c r="E104" s="71"/>
      <c r="F104" s="72"/>
      <c r="G104" s="73"/>
      <c r="H104" s="72"/>
      <c r="I104" s="74"/>
      <c r="J104" s="72"/>
      <c r="K104" s="73"/>
      <c r="L104" s="72"/>
    </row>
    <row r="105" spans="7:11" ht="18.75" customHeight="1">
      <c r="G105" s="66"/>
      <c r="I105" s="67"/>
      <c r="K105" s="66"/>
    </row>
    <row r="106" spans="1:12" ht="18.75" customHeight="1">
      <c r="A106" s="69"/>
      <c r="D106" s="77"/>
      <c r="E106" s="63"/>
      <c r="F106" s="22"/>
      <c r="G106" s="125"/>
      <c r="H106" s="25" t="s">
        <v>2</v>
      </c>
      <c r="I106" s="126"/>
      <c r="J106" s="22"/>
      <c r="K106" s="125"/>
      <c r="L106" s="25" t="s">
        <v>120</v>
      </c>
    </row>
    <row r="107" spans="4:12" ht="18.75" customHeight="1">
      <c r="D107" s="77"/>
      <c r="E107" s="63"/>
      <c r="F107" s="76" t="s">
        <v>215</v>
      </c>
      <c r="G107" s="63"/>
      <c r="H107" s="76" t="s">
        <v>170</v>
      </c>
      <c r="I107" s="77"/>
      <c r="J107" s="76" t="s">
        <v>215</v>
      </c>
      <c r="K107" s="63"/>
      <c r="L107" s="76" t="s">
        <v>170</v>
      </c>
    </row>
    <row r="108" spans="4:12" ht="18.75" customHeight="1">
      <c r="D108" s="77"/>
      <c r="E108" s="63"/>
      <c r="F108" s="78" t="s">
        <v>7</v>
      </c>
      <c r="G108" s="63"/>
      <c r="H108" s="78" t="s">
        <v>7</v>
      </c>
      <c r="I108" s="77"/>
      <c r="J108" s="78" t="s">
        <v>7</v>
      </c>
      <c r="K108" s="63"/>
      <c r="L108" s="78" t="s">
        <v>7</v>
      </c>
    </row>
    <row r="109" spans="5:10" ht="18.75" customHeight="1">
      <c r="E109" s="63"/>
      <c r="F109" s="79"/>
      <c r="J109" s="79"/>
    </row>
    <row r="110" spans="1:12" ht="18.75" customHeight="1">
      <c r="A110" s="63" t="s">
        <v>227</v>
      </c>
      <c r="E110" s="63"/>
      <c r="F110" s="133">
        <f>SUM(F48,F78,F93)</f>
        <v>1487834</v>
      </c>
      <c r="G110" s="96"/>
      <c r="H110" s="134">
        <f>H48+H78+H93</f>
        <v>577900</v>
      </c>
      <c r="I110" s="141"/>
      <c r="J110" s="133">
        <f>SUM(J48,J78,J93)</f>
        <v>312676</v>
      </c>
      <c r="K110" s="96"/>
      <c r="L110" s="134">
        <f>L48+L78+L93</f>
        <v>568048</v>
      </c>
    </row>
    <row r="111" spans="1:12" ht="18.75" customHeight="1">
      <c r="A111" s="65" t="s">
        <v>111</v>
      </c>
      <c r="E111" s="63"/>
      <c r="F111" s="133">
        <v>2950667</v>
      </c>
      <c r="G111" s="100"/>
      <c r="H111" s="142">
        <v>10028952</v>
      </c>
      <c r="I111" s="100"/>
      <c r="J111" s="133">
        <v>637795</v>
      </c>
      <c r="K111" s="132"/>
      <c r="L111" s="134">
        <v>5260281</v>
      </c>
    </row>
    <row r="112" spans="1:12" ht="18.75" customHeight="1">
      <c r="A112" s="65" t="s">
        <v>169</v>
      </c>
      <c r="E112" s="63"/>
      <c r="F112" s="133"/>
      <c r="G112" s="100"/>
      <c r="H112" s="142"/>
      <c r="I112" s="100"/>
      <c r="J112" s="133"/>
      <c r="K112" s="132"/>
      <c r="L112" s="134"/>
    </row>
    <row r="113" spans="2:12" ht="18.75" customHeight="1">
      <c r="B113" s="65" t="s">
        <v>188</v>
      </c>
      <c r="E113" s="63"/>
      <c r="F113" s="135">
        <v>96334</v>
      </c>
      <c r="G113" s="100"/>
      <c r="H113" s="136">
        <v>-50643</v>
      </c>
      <c r="I113" s="100"/>
      <c r="J113" s="135">
        <v>-751</v>
      </c>
      <c r="K113" s="132"/>
      <c r="L113" s="136">
        <v>1778</v>
      </c>
    </row>
    <row r="114" spans="5:12" ht="7.5" customHeight="1">
      <c r="E114" s="63"/>
      <c r="F114" s="130"/>
      <c r="G114" s="100"/>
      <c r="H114" s="131"/>
      <c r="I114" s="132"/>
      <c r="J114" s="133"/>
      <c r="K114" s="100"/>
      <c r="L114" s="134"/>
    </row>
    <row r="115" spans="1:12" ht="18.75" customHeight="1" thickBot="1">
      <c r="A115" s="63" t="s">
        <v>112</v>
      </c>
      <c r="E115" s="63"/>
      <c r="F115" s="143">
        <f>SUM(F110:F113)</f>
        <v>4534835</v>
      </c>
      <c r="G115" s="100"/>
      <c r="H115" s="144">
        <f>SUM(H110:H113)</f>
        <v>10556209</v>
      </c>
      <c r="I115" s="132"/>
      <c r="J115" s="143">
        <f>SUM(J110:J113)</f>
        <v>949720</v>
      </c>
      <c r="K115" s="100"/>
      <c r="L115" s="144">
        <f>SUM(L110:L113)</f>
        <v>5830107</v>
      </c>
    </row>
    <row r="116" spans="5:10" ht="18.75" customHeight="1" thickTop="1">
      <c r="E116" s="63"/>
      <c r="F116" s="133"/>
      <c r="J116" s="133"/>
    </row>
    <row r="117" spans="1:12" ht="18.75" customHeight="1">
      <c r="A117" s="63" t="s">
        <v>113</v>
      </c>
      <c r="E117" s="63"/>
      <c r="F117" s="133"/>
      <c r="G117" s="96"/>
      <c r="H117" s="134"/>
      <c r="I117" s="141"/>
      <c r="J117" s="133"/>
      <c r="K117" s="96"/>
      <c r="L117" s="134"/>
    </row>
    <row r="118" spans="1:12" ht="18.75" customHeight="1">
      <c r="A118" s="106" t="s">
        <v>114</v>
      </c>
      <c r="E118" s="63"/>
      <c r="F118" s="133"/>
      <c r="G118" s="96"/>
      <c r="H118" s="134"/>
      <c r="I118" s="141"/>
      <c r="J118" s="133"/>
      <c r="K118" s="96"/>
      <c r="L118" s="134"/>
    </row>
    <row r="119" spans="1:12" ht="18.75" customHeight="1">
      <c r="A119" s="69"/>
      <c r="B119" s="69"/>
      <c r="C119" s="69" t="s">
        <v>115</v>
      </c>
      <c r="E119" s="63"/>
      <c r="F119" s="135">
        <f>F115</f>
        <v>4534835</v>
      </c>
      <c r="G119" s="100"/>
      <c r="H119" s="136">
        <v>10556209</v>
      </c>
      <c r="I119" s="100"/>
      <c r="J119" s="135">
        <f>J115</f>
        <v>949720</v>
      </c>
      <c r="K119" s="132"/>
      <c r="L119" s="136">
        <v>5830107</v>
      </c>
    </row>
    <row r="120" spans="5:12" ht="7.5" customHeight="1">
      <c r="E120" s="63"/>
      <c r="F120" s="130"/>
      <c r="G120" s="100"/>
      <c r="H120" s="131"/>
      <c r="I120" s="132"/>
      <c r="J120" s="133"/>
      <c r="K120" s="100"/>
      <c r="L120" s="134"/>
    </row>
    <row r="121" spans="1:12" ht="18.75" customHeight="1" thickBot="1">
      <c r="A121" s="63"/>
      <c r="E121" s="63"/>
      <c r="F121" s="143">
        <f>SUM(F119)</f>
        <v>4534835</v>
      </c>
      <c r="G121" s="100"/>
      <c r="H121" s="144">
        <f>SUM(H119:H120)</f>
        <v>10556209</v>
      </c>
      <c r="I121" s="132"/>
      <c r="J121" s="143">
        <f>SUM(J119)</f>
        <v>949720</v>
      </c>
      <c r="K121" s="100"/>
      <c r="L121" s="144">
        <f>SUM(L119:L120)</f>
        <v>5830107</v>
      </c>
    </row>
    <row r="122" spans="5:12" ht="18.75" customHeight="1" thickTop="1">
      <c r="E122" s="63"/>
      <c r="F122" s="145"/>
      <c r="G122" s="146"/>
      <c r="H122" s="147"/>
      <c r="I122" s="148"/>
      <c r="J122" s="145"/>
      <c r="K122" s="146"/>
      <c r="L122" s="147"/>
    </row>
    <row r="123" spans="1:12" ht="18.75" customHeight="1">
      <c r="A123" s="63" t="s">
        <v>204</v>
      </c>
      <c r="E123" s="63"/>
      <c r="F123" s="130"/>
      <c r="G123" s="100"/>
      <c r="H123" s="131"/>
      <c r="I123" s="132"/>
      <c r="J123" s="130"/>
      <c r="K123" s="100"/>
      <c r="L123" s="131"/>
    </row>
    <row r="124" spans="2:12" ht="18.75" customHeight="1">
      <c r="B124" s="106" t="s">
        <v>221</v>
      </c>
      <c r="C124" s="69"/>
      <c r="E124" s="63"/>
      <c r="F124" s="129"/>
      <c r="G124" s="69"/>
      <c r="H124" s="69"/>
      <c r="I124" s="69"/>
      <c r="J124" s="129"/>
      <c r="K124" s="69"/>
      <c r="L124" s="69"/>
    </row>
    <row r="125" spans="1:12" ht="18.75" customHeight="1">
      <c r="A125" s="106"/>
      <c r="C125" s="69" t="s">
        <v>194</v>
      </c>
      <c r="E125" s="63"/>
      <c r="F125" s="129">
        <v>157843</v>
      </c>
      <c r="G125" s="100"/>
      <c r="H125" s="149">
        <v>87371</v>
      </c>
      <c r="I125" s="96"/>
      <c r="J125" s="133">
        <v>0</v>
      </c>
      <c r="K125" s="141"/>
      <c r="L125" s="134">
        <v>0</v>
      </c>
    </row>
    <row r="126" spans="2:12" ht="18.75" customHeight="1">
      <c r="B126" s="106" t="s">
        <v>236</v>
      </c>
      <c r="C126" s="69"/>
      <c r="D126" s="77"/>
      <c r="E126" s="63"/>
      <c r="F126" s="129">
        <v>-742</v>
      </c>
      <c r="G126" s="100"/>
      <c r="H126" s="149">
        <v>186161</v>
      </c>
      <c r="I126" s="96"/>
      <c r="J126" s="133">
        <v>0</v>
      </c>
      <c r="K126" s="141"/>
      <c r="L126" s="134">
        <v>0</v>
      </c>
    </row>
    <row r="127" spans="2:12" ht="18.75" customHeight="1">
      <c r="B127" s="106" t="s">
        <v>222</v>
      </c>
      <c r="C127" s="69"/>
      <c r="D127" s="77"/>
      <c r="E127" s="63"/>
      <c r="F127" s="129"/>
      <c r="G127" s="100"/>
      <c r="H127" s="134"/>
      <c r="I127" s="149"/>
      <c r="J127" s="133"/>
      <c r="K127" s="149"/>
      <c r="L127" s="149"/>
    </row>
    <row r="128" spans="1:12" ht="18.75" customHeight="1">
      <c r="A128" s="106"/>
      <c r="B128" s="69"/>
      <c r="C128" s="69" t="s">
        <v>220</v>
      </c>
      <c r="D128" s="77"/>
      <c r="E128" s="63"/>
      <c r="F128" s="133">
        <v>2608</v>
      </c>
      <c r="G128" s="100"/>
      <c r="H128" s="134">
        <v>1031784</v>
      </c>
      <c r="I128" s="149"/>
      <c r="J128" s="133">
        <v>0</v>
      </c>
      <c r="K128" s="149"/>
      <c r="L128" s="149">
        <v>322831</v>
      </c>
    </row>
    <row r="129" spans="2:12" ht="18.75" customHeight="1">
      <c r="B129" s="69"/>
      <c r="C129" s="106"/>
      <c r="D129" s="77"/>
      <c r="E129" s="63"/>
      <c r="G129" s="63"/>
      <c r="H129" s="134"/>
      <c r="I129" s="77"/>
      <c r="J129" s="76"/>
      <c r="K129" s="63"/>
      <c r="L129" s="76"/>
    </row>
    <row r="130" spans="2:12" ht="18.75" customHeight="1">
      <c r="B130" s="69"/>
      <c r="C130" s="106"/>
      <c r="D130" s="77"/>
      <c r="E130" s="63"/>
      <c r="G130" s="63"/>
      <c r="I130" s="77"/>
      <c r="J130" s="76"/>
      <c r="K130" s="63"/>
      <c r="L130" s="76"/>
    </row>
    <row r="131" spans="2:12" ht="18.75" customHeight="1">
      <c r="B131" s="69"/>
      <c r="C131" s="106"/>
      <c r="D131" s="77"/>
      <c r="E131" s="63"/>
      <c r="G131" s="63"/>
      <c r="I131" s="77"/>
      <c r="J131" s="76"/>
      <c r="K131" s="63"/>
      <c r="L131" s="76"/>
    </row>
    <row r="132" spans="2:12" ht="18.75" customHeight="1">
      <c r="B132" s="69"/>
      <c r="C132" s="106"/>
      <c r="D132" s="77"/>
      <c r="E132" s="63"/>
      <c r="F132" s="134"/>
      <c r="G132" s="63"/>
      <c r="I132" s="77"/>
      <c r="J132" s="76"/>
      <c r="K132" s="63"/>
      <c r="L132" s="76"/>
    </row>
    <row r="133" spans="2:12" ht="18.75" customHeight="1">
      <c r="B133" s="69"/>
      <c r="C133" s="106"/>
      <c r="D133" s="77"/>
      <c r="E133" s="63"/>
      <c r="G133" s="63"/>
      <c r="I133" s="77"/>
      <c r="J133" s="76"/>
      <c r="K133" s="63"/>
      <c r="L133" s="76"/>
    </row>
    <row r="134" spans="2:12" ht="18.75" customHeight="1">
      <c r="B134" s="69"/>
      <c r="C134" s="106"/>
      <c r="D134" s="77"/>
      <c r="E134" s="63"/>
      <c r="G134" s="63"/>
      <c r="I134" s="77"/>
      <c r="J134" s="76"/>
      <c r="K134" s="63"/>
      <c r="L134" s="76"/>
    </row>
    <row r="135" spans="2:12" ht="18.75" customHeight="1">
      <c r="B135" s="69"/>
      <c r="C135" s="106"/>
      <c r="D135" s="77"/>
      <c r="E135" s="63"/>
      <c r="G135" s="63"/>
      <c r="I135" s="77"/>
      <c r="J135" s="76"/>
      <c r="K135" s="63"/>
      <c r="L135" s="76"/>
    </row>
    <row r="136" spans="2:12" ht="18.75" customHeight="1">
      <c r="B136" s="69"/>
      <c r="C136" s="106"/>
      <c r="D136" s="77"/>
      <c r="E136" s="63"/>
      <c r="G136" s="63"/>
      <c r="I136" s="77"/>
      <c r="J136" s="76"/>
      <c r="K136" s="63"/>
      <c r="L136" s="76"/>
    </row>
    <row r="137" spans="2:12" ht="18.75" customHeight="1">
      <c r="B137" s="69"/>
      <c r="C137" s="106"/>
      <c r="D137" s="77"/>
      <c r="E137" s="63"/>
      <c r="G137" s="63"/>
      <c r="I137" s="77"/>
      <c r="J137" s="76"/>
      <c r="K137" s="63"/>
      <c r="L137" s="76"/>
    </row>
    <row r="138" spans="2:12" ht="18.75" customHeight="1">
      <c r="B138" s="69"/>
      <c r="C138" s="106"/>
      <c r="D138" s="77"/>
      <c r="E138" s="63"/>
      <c r="G138" s="63"/>
      <c r="I138" s="77"/>
      <c r="J138" s="76"/>
      <c r="K138" s="63"/>
      <c r="L138" s="76"/>
    </row>
    <row r="139" spans="2:12" ht="18.75" customHeight="1">
      <c r="B139" s="69"/>
      <c r="C139" s="106"/>
      <c r="D139" s="77"/>
      <c r="E139" s="63"/>
      <c r="G139" s="63"/>
      <c r="I139" s="77"/>
      <c r="J139" s="76"/>
      <c r="K139" s="63"/>
      <c r="L139" s="76"/>
    </row>
    <row r="140" spans="2:12" ht="18.75" customHeight="1">
      <c r="B140" s="69"/>
      <c r="C140" s="106"/>
      <c r="D140" s="77"/>
      <c r="E140" s="63"/>
      <c r="G140" s="63"/>
      <c r="I140" s="77"/>
      <c r="J140" s="76"/>
      <c r="K140" s="63"/>
      <c r="L140" s="76"/>
    </row>
    <row r="141" spans="2:12" ht="18.75" customHeight="1">
      <c r="B141" s="69"/>
      <c r="C141" s="106"/>
      <c r="D141" s="77"/>
      <c r="E141" s="63"/>
      <c r="G141" s="63"/>
      <c r="I141" s="77"/>
      <c r="J141" s="76"/>
      <c r="K141" s="63"/>
      <c r="L141" s="76"/>
    </row>
    <row r="142" spans="2:12" ht="18.75" customHeight="1">
      <c r="B142" s="69"/>
      <c r="C142" s="106"/>
      <c r="D142" s="77"/>
      <c r="E142" s="63"/>
      <c r="G142" s="63"/>
      <c r="I142" s="77"/>
      <c r="J142" s="76"/>
      <c r="K142" s="63"/>
      <c r="L142" s="76"/>
    </row>
    <row r="143" spans="2:12" ht="18.75" customHeight="1">
      <c r="B143" s="69"/>
      <c r="C143" s="106"/>
      <c r="D143" s="77"/>
      <c r="E143" s="63"/>
      <c r="G143" s="63"/>
      <c r="I143" s="77"/>
      <c r="J143" s="76"/>
      <c r="K143" s="63"/>
      <c r="L143" s="76"/>
    </row>
    <row r="144" spans="2:12" ht="18.75" customHeight="1">
      <c r="B144" s="69"/>
      <c r="C144" s="106"/>
      <c r="D144" s="77"/>
      <c r="E144" s="63"/>
      <c r="G144" s="63"/>
      <c r="I144" s="77"/>
      <c r="J144" s="76"/>
      <c r="K144" s="63"/>
      <c r="L144" s="76"/>
    </row>
    <row r="145" spans="2:12" ht="18.75" customHeight="1">
      <c r="B145" s="69"/>
      <c r="C145" s="106"/>
      <c r="D145" s="77"/>
      <c r="E145" s="63"/>
      <c r="G145" s="63"/>
      <c r="I145" s="77"/>
      <c r="J145" s="76"/>
      <c r="K145" s="63"/>
      <c r="L145" s="76"/>
    </row>
    <row r="146" spans="2:12" ht="18.75" customHeight="1">
      <c r="B146" s="69"/>
      <c r="C146" s="106"/>
      <c r="D146" s="77"/>
      <c r="E146" s="63"/>
      <c r="G146" s="63"/>
      <c r="I146" s="77"/>
      <c r="J146" s="76"/>
      <c r="K146" s="63"/>
      <c r="L146" s="76"/>
    </row>
    <row r="147" spans="2:12" ht="18.75" customHeight="1">
      <c r="B147" s="69"/>
      <c r="C147" s="106"/>
      <c r="D147" s="77"/>
      <c r="E147" s="63"/>
      <c r="G147" s="63"/>
      <c r="I147" s="77"/>
      <c r="J147" s="76"/>
      <c r="K147" s="63"/>
      <c r="L147" s="76"/>
    </row>
    <row r="148" spans="2:12" ht="18.75" customHeight="1">
      <c r="B148" s="69"/>
      <c r="C148" s="106"/>
      <c r="D148" s="77"/>
      <c r="E148" s="63"/>
      <c r="G148" s="63"/>
      <c r="I148" s="77"/>
      <c r="J148" s="76"/>
      <c r="K148" s="63"/>
      <c r="L148" s="76"/>
    </row>
    <row r="149" spans="2:12" ht="18.75" customHeight="1">
      <c r="B149" s="69"/>
      <c r="C149" s="106"/>
      <c r="D149" s="77"/>
      <c r="E149" s="63"/>
      <c r="G149" s="63"/>
      <c r="I149" s="77"/>
      <c r="J149" s="76"/>
      <c r="K149" s="63"/>
      <c r="L149" s="76"/>
    </row>
    <row r="150" spans="2:12" ht="3" customHeight="1">
      <c r="B150" s="69"/>
      <c r="C150" s="106"/>
      <c r="D150" s="77"/>
      <c r="E150" s="63"/>
      <c r="G150" s="63"/>
      <c r="I150" s="77"/>
      <c r="J150" s="76"/>
      <c r="K150" s="63"/>
      <c r="L150" s="76"/>
    </row>
    <row r="151" spans="1:12" ht="21.75" customHeight="1">
      <c r="A151" s="237" t="str">
        <f>'2-4'!A55</f>
        <v>หมายเหตุประกอบข้อมูลทางการเงินระหว่างกาลแบบย่อในหน้า 12 ถึง 48 เป็นส่วนหนึ่งของข้อมูลทางการเงินระหว่างกาลนี้</v>
      </c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</row>
  </sheetData>
  <sheetProtection/>
  <mergeCells count="3">
    <mergeCell ref="A51:L51"/>
    <mergeCell ref="A101:L101"/>
    <mergeCell ref="A151:L151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88" r:id="rId1"/>
  <headerFooter>
    <oddFooter>&amp;R&amp;"Browallia New,Regular"&amp;14&amp;P</oddFooter>
  </headerFooter>
  <rowBreaks count="2" manualBreakCount="2">
    <brk id="51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HP</cp:lastModifiedBy>
  <cp:lastPrinted>2021-05-13T03:07:17Z</cp:lastPrinted>
  <dcterms:created xsi:type="dcterms:W3CDTF">2017-05-03T07:03:18Z</dcterms:created>
  <dcterms:modified xsi:type="dcterms:W3CDTF">2021-05-14T10:21:37Z</dcterms:modified>
  <cp:category/>
  <cp:version/>
  <cp:contentType/>
  <cp:contentStatus/>
</cp:coreProperties>
</file>