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2-4" sheetId="1" r:id="rId1"/>
    <sheet name="5-7 (3m)" sheetId="2" r:id="rId2"/>
    <sheet name="8-10 (9m)" sheetId="3" r:id="rId3"/>
    <sheet name="11" sheetId="4" r:id="rId4"/>
    <sheet name="12" sheetId="5" r:id="rId5"/>
    <sheet name="13-15" sheetId="6" r:id="rId6"/>
  </sheets>
  <definedNames/>
  <calcPr fullCalcOnLoad="1"/>
</workbook>
</file>

<file path=xl/sharedStrings.xml><?xml version="1.0" encoding="utf-8"?>
<sst xmlns="http://schemas.openxmlformats.org/spreadsheetml/2006/main" count="588" uniqueCount="288">
  <si>
    <t xml:space="preserve">บริษัท พลังงานบริสุทธิ์ จำกัด (มหาชน)  </t>
  </si>
  <si>
    <t>งบแสดงฐานะการเงิน</t>
  </si>
  <si>
    <t>ณ วันที่ 30 กันยายน พ.ศ. 2564</t>
  </si>
  <si>
    <t>ข้อมูลทางการเงินรวม</t>
  </si>
  <si>
    <t>ข้อมูลทางการเงินเฉพาะกิจการ</t>
  </si>
  <si>
    <t>ยังไม่ได้ตรวจสอบ</t>
  </si>
  <si>
    <t>ตรวจสอบแล้ว</t>
  </si>
  <si>
    <t>30 กันยายน</t>
  </si>
  <si>
    <t>31 ธันวาคม</t>
  </si>
  <si>
    <t>พ.ศ. 2564</t>
  </si>
  <si>
    <t>พ.ศ. 2563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</si>
  <si>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</si>
  <si>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</si>
  <si>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</si>
  <si>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</si>
  <si>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</si>
  <si>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</si>
  <si>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 สุทธิ</t>
  </si>
  <si>
    <t>ลูกหนี้ตามสัญญาเช่าเงินทุน</t>
  </si>
  <si>
    <t>ที่ถึงกำหนดรับชำระภายในหนึ่งปี สุทธิ</t>
  </si>
  <si>
    <t>ลูกหนี้อื่น สุทธิ</t>
  </si>
  <si>
    <t>เงินให้กู้ยืมระยะสั้นแก่กิจการอื่น</t>
  </si>
  <si>
    <t>และกิจการที่เกี่ยวข้องกัน สุทธิ</t>
  </si>
  <si>
    <t>เงินให้กู้ยืมระยะยาวแก่กิจการอื่นและ</t>
  </si>
  <si>
    <t>กิจการที่เกี่ยวข้องกันที่ถึงกำหนดรับชำระภายในหนึ่งปี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</si>
  <si>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</si>
  <si>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</si>
  <si>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</si>
  <si>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>ลูกหนี้ตามสัญญาเช่าเงินทุน สุทธิ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</si>
  <si>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</si>
  <si>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</si>
  <si>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 xml:space="preserve">เงินลงทุนในบริษัทย่อย </t>
  </si>
  <si>
    <t>เงินลงทุนในบริษัทร่วม</t>
  </si>
  <si>
    <t>เงินลงทุนในการร่วมค้า</t>
  </si>
  <si>
    <t>กิจการที่เกี่ยวข้องกัน</t>
  </si>
  <si>
    <t>อสังหาริมทรัพย์เพื่อการลงทุน สุทธิ</t>
  </si>
  <si>
    <t>ที่ดิน อาคารและอุปกรณ์ สุทธิ</t>
  </si>
  <si>
    <t>สินทรัพย์สิทธิการใช้ สุทธิ</t>
  </si>
  <si>
    <t>ค่าความนิยม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</si>
  <si>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</si>
  <si>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</si>
  <si>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</si>
  <si>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</si>
  <si>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</si>
  <si>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</si>
  <si>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หมายเหตุประกอบข้อมูลทางการเงินระหว่างกาลแบบย่อเป็นส่วนหนึ่งของข้อมูลทางการเงินระหว่างกาลนี้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</si>
  <si>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</si>
  <si>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</si>
  <si>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 สุทธิ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</si>
  <si>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</si>
  <si>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</si>
  <si>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</si>
  <si>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เงินกู้ยืมระยะสั้นจากกิจการอื่นและ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</si>
  <si>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</si>
  <si>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</si>
  <si>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หนี้สินอนุพันธ์ทางการเงิน</t>
  </si>
  <si>
    <t>-</t>
  </si>
  <si>
    <t>หนี้สินตามสัญญาเช่า</t>
  </si>
  <si>
    <t>เงินกู้ยืมระยะยาวจากกิจการที่เกี่ยวข้องกัน</t>
  </si>
  <si>
    <t>ที่ถึงกำหนดชำระภายในหนึ่งปี</t>
  </si>
  <si>
    <t>หุ้นกู้ที่ถึงกำหนดชำระภายในหนึ่งปี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</si>
  <si>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</si>
  <si>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</si>
  <si>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</si>
  <si>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</si>
  <si>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</si>
  <si>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</si>
  <si>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 สุทธิ</t>
  </si>
  <si>
    <t>หนี้สินภาษีเงินได้รอการตัดบัญชี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</si>
  <si>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</si>
  <si>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รายได้ค่าเช่าที่ดินรับล่วงหน้าจากกิจการที่เกี่ยวข้องกัน</t>
  </si>
  <si>
    <t>ประมาณการหนี้สินค่ารื้อถอน</t>
  </si>
  <si>
    <t>หนี้สินไม่หมุนเวียนอื่น</t>
  </si>
  <si>
    <t>รวมหนี้สินไม่หมุนเวียน</t>
  </si>
  <si>
    <t>รวมหนี้สิน</t>
  </si>
  <si>
    <r>
      <rPr>
        <b/>
        <sz val="13"/>
        <rFont val="Browallia New"/>
        <family val="2"/>
      </rP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</si>
  <si>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</si>
  <si>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</si>
  <si>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</si>
  <si>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- หุ้นสามัญจำนวน 3,730,000,000 หุ้น 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</si>
  <si>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</si>
  <si>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</si>
  <si>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</si>
  <si>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</si>
  <si>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</si>
  <si>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</si>
  <si>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</si>
  <si>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</si>
  <si>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</si>
  <si>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รวมส่วนของผู้เป็นเจ้าของของบริษัทใหญ่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</si>
  <si>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</si>
  <si>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</si>
  <si>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</si>
  <si>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</si>
  <si>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สำหรับงวดสามเดือนสิ้นสุดวันที่ 30 กันยายน พ.ศ. 2564</t>
  </si>
  <si>
    <t>รายได้จากการขายและการให้บริการ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</si>
  <si>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</si>
  <si>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</si>
  <si>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</si>
  <si>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</si>
  <si>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ต้นทุนจากการขายและการให้บริการ</t>
  </si>
  <si>
    <t>ค่าใช้จ่ายในการขาย</t>
  </si>
  <si>
    <t>ค่าใช้จ่ายในการบริหาร</t>
  </si>
  <si>
    <t>กำไรจากการวัดมูลค่าเครื่องมือทางการเงิน สุทธิ</t>
  </si>
  <si>
    <t>กำไรจากอัตราแลกเปลี่ยน สุทธิ</t>
  </si>
  <si>
    <t>ต้นทุนทางการเงิน</t>
  </si>
  <si>
    <t>รวมค่าใช้จ่าย</t>
  </si>
  <si>
    <t>ส่วนแบ่งกำไร (ขาดทุน) จากเงินลงทุน</t>
  </si>
  <si>
    <t>ในบริษัทร่วมและการร่วมค้า สุทธิ</t>
  </si>
  <si>
    <t>กำไรก่อนภาษีเงินได้</t>
  </si>
  <si>
    <t>ภาษีเงินได้</t>
  </si>
  <si>
    <t>กำไรสำหรับงวด</t>
  </si>
  <si>
    <t>กำไร (ขาดทุน) เบ็ดเสร็จอื่น</t>
  </si>
  <si>
    <t>รายการที่จะไม่จัดประเภทรายการใหม่ไปยัง</t>
  </si>
  <si>
    <t>กำไรหรือขาดทุนในภายหลัง</t>
  </si>
  <si>
    <t>กำไร (ขาดทุน) จากการวัดมูลค่าเงินลงทุนในตราสารทุน</t>
  </si>
  <si>
    <t xml:space="preserve">  ด้วยมูลค่ายุติธรรมผ่านกำไรขาดทุนเบ็ดเสร็จอื่น สุทธิ</t>
  </si>
  <si>
    <t>ภาษีเงินได้ของรายการที่จะไม่จัดประเภทรายการใหม่</t>
  </si>
  <si>
    <t xml:space="preserve">  ไปยังกำไรหรือขาดทุนในภายหลัง</t>
  </si>
  <si>
    <t>รวมรายการที่จะไม่จัดประเภทรายการใหม่ไปยัง</t>
  </si>
  <si>
    <t>รายการที่จะจัดประเภทรายการใหม่ไปยัง</t>
  </si>
  <si>
    <t>ส่วนแบ่งกำไรเบ็ดเสร็จอื่นจากบริษัทร่วม</t>
  </si>
  <si>
    <t xml:space="preserve">  และการร่วมค้าตามวิธีส่วนได้เสีย สุทธิ</t>
  </si>
  <si>
    <t>ผลต่างของอัตราแลกเปลี่ยนจากการแปลงค่า</t>
  </si>
  <si>
    <t xml:space="preserve">  ข้อมูลทางการเงิน</t>
  </si>
  <si>
    <t>ภาษีเงินได้ของรายการที่จะจัดประเภทรายการใหม่</t>
  </si>
  <si>
    <t>รวมรายการที่จะจัดประเภทรายการใหม่ไปยัง</t>
  </si>
  <si>
    <t>กำไร (ขาดทุน) เบ็ดเสร็จอื่นสำหรับงวด สุทธิจากภาษี</t>
  </si>
  <si>
    <t>กำไรเบ็ดเสร็จรวมสำหรับงวด</t>
  </si>
  <si>
    <t>การแบ่งปันกำไร (ขาดทุน)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</si>
  <si>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</si>
  <si>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</si>
  <si>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</si>
  <si>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</t>
  </si>
  <si>
    <t>กำไรต่อหุ้นขั้นพื้นฐาน (บาทต่อหุ้น)</t>
  </si>
  <si>
    <t>สำหรับงวดเก้าเดือนสิ้นสุดวันที่ 30 กันยายน พ.ศ. 2564</t>
  </si>
  <si>
    <t>ส่วนแบ่งขาดทุนจากเงินลงทุน</t>
  </si>
  <si>
    <t>ส่วนแบ่งกำไร (ขาดทุน) เบ็ดเสร็จอื่นจากบริษัทร่วม</t>
  </si>
  <si>
    <t>งบแสดงการเปลี่ยนแปลงส่วนของเจ้าของ</t>
  </si>
  <si>
    <t xml:space="preserve">ข้อมูลทางการเงินรวม </t>
  </si>
  <si>
    <t>ส่วนของผู้เป็นเจ้าของของบริษัทใหญ่</t>
  </si>
  <si>
    <t>ส่วนแบ่ง</t>
  </si>
  <si>
    <t>ส่วนต่ำจาก</t>
  </si>
  <si>
    <t>การวัดมูลค่าใหม่</t>
  </si>
  <si>
    <t>การเปลี่ยนแปลง</t>
  </si>
  <si>
    <t>ผลต่างของอัตรา</t>
  </si>
  <si>
    <t>กำไร (ขาดทุน)</t>
  </si>
  <si>
    <t>ของภาระผูกพัน</t>
  </si>
  <si>
    <t>มูลค่ายุติธรรม</t>
  </si>
  <si>
    <t>แลกเปลี่ยนจากการ</t>
  </si>
  <si>
    <t>เบ็ดเสร็จอื่นจาก</t>
  </si>
  <si>
    <t>รวมองค์ประกอบ</t>
  </si>
  <si>
    <t>รวมส่วนของ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</si>
  <si>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</si>
  <si>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</si>
  <si>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</si>
  <si>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</si>
  <si>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สัดส่วนการถือหุ้น</t>
  </si>
  <si>
    <t>ผลประโยชน์</t>
  </si>
  <si>
    <t>ของเงินลงทุน</t>
  </si>
  <si>
    <t>แปลงค่าข้อมูล</t>
  </si>
  <si>
    <t>บริษัทร่วมและ</t>
  </si>
  <si>
    <t>อื่นของส่วนของ</t>
  </si>
  <si>
    <t>ผู้เป็นเจ้าของ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</si>
  <si>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</si>
  <si>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</si>
  <si>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</si>
  <si>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</si>
  <si>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</si>
  <si>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</si>
  <si>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ในบริษัทย่อย</t>
  </si>
  <si>
    <t>พนักงาน</t>
  </si>
  <si>
    <t>ในตราสารทุน</t>
  </si>
  <si>
    <t>ทางการเงิน</t>
  </si>
  <si>
    <t>การร่วมค้า</t>
  </si>
  <si>
    <t>เจ้าของ</t>
  </si>
  <si>
    <t>ของบริษัทใหญ่</t>
  </si>
  <si>
    <t>อำนาจควบคุม</t>
  </si>
  <si>
    <t>ยอดคงเหลือต้นงวด ณ วันที่ 1 มกราคม พ.ศ. 2563</t>
  </si>
  <si>
    <t xml:space="preserve">การเปลี่ยนแปลงส่วนของเจ้าของสำหรับงวด </t>
  </si>
  <si>
    <t>การซื้อเงินลงทุนในบริษัทย่อยทางอ้อม</t>
  </si>
  <si>
    <t>การออกหุ้นของบริษัทย่อยให้ส่วนได้เสียที่ไม่มีอำนาจควบคุม</t>
  </si>
  <si>
    <t>เงินปันผลจ่าย</t>
  </si>
  <si>
    <t>กำไร (ขาดทุน) เบ็ดเสร็จรวมสำหรับงวด</t>
  </si>
  <si>
    <t>ยอดคงเหลือปลายงวด ณ วันที่ 30 กันยายน พ.ศ. 2563</t>
  </si>
  <si>
    <t>ยอดคงเหลือต้นงวด ณ วันที่ 1 มกราคม พ.ศ. 2564</t>
  </si>
  <si>
    <t xml:space="preserve">การเปลี่ยนแปลงในส่วนของเจ้าของสำหรับงวด </t>
  </si>
  <si>
    <t>การเพิ่มทุนและเรียกชำระของบริษัทย่อย</t>
  </si>
  <si>
    <t>การเปลี่ยนแปลงสัดส่วนการลงทุนในบริษัทย่อย</t>
  </si>
  <si>
    <t>ยอดคงเหลือปลายงวด ณ วันที่ 30 กันยายน พ.ศ. 2564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</si>
  <si>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</si>
  <si>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</si>
  <si>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</si>
  <si>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</si>
  <si>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</si>
  <si>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</si>
  <si>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</si>
  <si>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</si>
  <si>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</si>
  <si>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ขาดทุนจากการด้อยค่าของสินทรัพย์</t>
  </si>
  <si>
    <t>- กำไรจากการวัดมูลค่ายุติธรรมของเครื่องมือทางการเงิน</t>
  </si>
  <si>
    <t>- ดอกเบี้ยรับ</t>
  </si>
  <si>
    <t>- เงินปันผลรับ</t>
  </si>
  <si>
    <t>- ต้นทุนทางการเงิน</t>
  </si>
  <si>
    <t>- ค่าใช้จ่ายผลประโยชน์พนักงานหลังการเกษียณอายุ</t>
  </si>
  <si>
    <t>- ส่วนแบ่งขาดทุนจากเงินลงทุนในบริษัทร่วมและการร่วมค้า</t>
  </si>
  <si>
    <t>- กำไรจากการเปลี่ยนแปลงสัดส่วนการลงทุนในบริษัทร่วม</t>
  </si>
  <si>
    <t>- ขาดทุนจากการจำหน่ายเงินลงทุนในบริษัทย่อย</t>
  </si>
  <si>
    <t>- ขาดทุน (กำไร) จากการจำหน่ายเครื่องจักรและอุปกรณ์</t>
  </si>
  <si>
    <t>- กำไรจากการขายสินทรัพย์ตามสัญญาเช่าเงินทุน</t>
  </si>
  <si>
    <t>- ขาดทุนจากการตัดจำหน่ายสินทรัพย์ไม่มีตัวตน</t>
  </si>
  <si>
    <t>- ขาดทุนจากการตัดจำหน่ายอุปกรณ์</t>
  </si>
  <si>
    <t>- ค่าเผื่อการปรับลดมูลค่าสินค้าคงเหลือและวัสดุซ่อมบำรุง</t>
  </si>
  <si>
    <t>- ขาดทุน (กำไร) จากอัตราแลกเปลี่ยนที่ยังไม่เกิดขึ้น</t>
  </si>
  <si>
    <t>- ตัดจำหน่ายค่าธรรมเนียมในการจัดหาเงินกู้รอตัดบัญชี</t>
  </si>
  <si>
    <t xml:space="preserve">   สำหรับเงินกู้ยืมระยะยาวจากสถาบันการเงิน</t>
  </si>
  <si>
    <t>- ค่าตัดจำหน่ายรายได้ค่าเช่าที่ดินรับล่วงหน้า</t>
  </si>
  <si>
    <t xml:space="preserve">   จากกิจการที่เกี่ยวข้องกัน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</si>
  <si>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</si>
  <si>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</si>
  <si>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</si>
  <si>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</si>
  <si>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</si>
  <si>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</si>
  <si>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</si>
  <si>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</si>
  <si>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</si>
  <si>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หนี้สินไม่หมุนเวียนอื่น</t>
  </si>
  <si>
    <t>เงินสดได้มาจาก (ใช้ไปใน) การดำเนินงาน</t>
  </si>
  <si>
    <t>- จ่ายภาษีเงินได้</t>
  </si>
  <si>
    <t>เงินสดสุทธิได้มาจาก (ใช้ไปใน) กิจกรรมดำเนินงาน</t>
  </si>
  <si>
    <t>งบกระแสเงินสด</t>
  </si>
  <si>
    <t>กระแสเงินสดจากกิจกรรมลงทุน</t>
  </si>
  <si>
    <t>เงินสดรับจากเงินให้กู้ยืมระยะสั้นแก่กิจการที่เกี่ยวข้องกัน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</si>
  <si>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</si>
  <si>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</si>
  <si>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เงินสดจ่ายเงินให้กู้ยืมระยะยาวแก่กิจการที่เกี่ยวข้องกัน</t>
  </si>
  <si>
    <t>เงินสดจ่ายเพื่อลงทุนในสินทรัพย์ทางการเงินที่วัดด้วยมูลค่ายุติธรรม</t>
  </si>
  <si>
    <t>ผ่านกำไรขาดทุนเบ็ดเสร็จอื่น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</si>
  <si>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</si>
  <si>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</si>
  <si>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เงินสดจ่ายเพื่อลงทุนในบริษัทย่อย</t>
  </si>
  <si>
    <t>เงินสดรับจากการจำหน่ายเงินลงทุนในบริษัทย่อย</t>
  </si>
  <si>
    <t>เงินสดจ่ายเพื่อลงทุนในบริษัทร่วม</t>
  </si>
  <si>
    <t>เงินสดจ่ายล่วงหน้าเพื่อลงทุนในบริษัทร่วม</t>
  </si>
  <si>
    <t>เงินสดจ่ายเพื่อลงทุนในการร่วมค้า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</si>
  <si>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</si>
  <si>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</si>
  <si>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เงินสดรับจากการจำหน่ายเครื่องจักรและอุปกรณ์</t>
  </si>
  <si>
    <t>เงินสดจ่ายซื้อสินทรัพย์ไม่มีตัวตน</t>
  </si>
  <si>
    <t>เงินสดรับจากรายได้ค่าเช่าที่ดินรับล่วงหน้าจากกิจการที่เกี่ยวข้องกัน</t>
  </si>
  <si>
    <t>เงินสดรับจากเงินปันผล</t>
  </si>
  <si>
    <t>เงินสดรับจากดอกเบี้ย</t>
  </si>
  <si>
    <t>เงินสดรับจากลูกหนี้ตามสัญญาเช่าเงินทุน</t>
  </si>
  <si>
    <t>เงินสดจ่ายค่าดอกเบี้ยที่รวมอยู่ในที่ดิน อาคารและอุปกรณ์</t>
  </si>
  <si>
    <t>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</si>
  <si>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</si>
  <si>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</si>
  <si>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</si>
  <si>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</si>
  <si>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</si>
  <si>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เงินสดจ่ายค่าธรรมเนียมในการจัดหาเงินกู้ยืมระยะยาว</t>
  </si>
  <si>
    <t>เงินสดรับจากเงินกู้ยืมระยะสั้นจากกิจการอื่นและกิจการที่เกี่ยวข้องกัน</t>
  </si>
  <si>
    <t>เงินสดจ่ายคืนเงินกู้ยืมระยะสั้นจากกิจการอื่นและกิจการที่เกี่ยวข้องกัน</t>
  </si>
  <si>
    <t>เงินสดรับจากเงินกู้ยืมระยะยาวจากกิจการที่เกี่ยวข้องกัน</t>
  </si>
  <si>
    <t>เงินสดจ่ายจากเงินกู้ยืมระยะยาวจากกิจการที่เกี่ยวข้องกัน</t>
  </si>
  <si>
    <t>เงินสดจ่ายชำระเงินต้นของหนี้สินสัญญาเช่า</t>
  </si>
  <si>
    <t>เงินสดรับจากการออกหุ้นกู้</t>
  </si>
  <si>
    <t>เงินสดจ่ายคืนหุ้นกู้</t>
  </si>
  <si>
    <t>เงินสดจ่ายค่าธรรมเนียมในการจัดหาหุ้นกู้</t>
  </si>
  <si>
    <t>เงินสดรับชำระค่าหุ้นสามัญของบริษัทย่อยจากส่วนได้เสียที่ไม่มีอำนาจควบคุม</t>
  </si>
  <si>
    <t>เงินสดจ่ายเงินปันผล</t>
  </si>
  <si>
    <t>เงินสดจ่ายค่าดอกเบี้ย</t>
  </si>
  <si>
    <t>เงินสดสุทธิได้มาจาก (ใช้ไปใน) กิจกรรมจัดหาเงิน</t>
  </si>
  <si>
    <t>เงินสดและรายการเทียบเท่าเงินสดเพิ่มขึ้น (ลดลง) สุทธิ</t>
  </si>
  <si>
    <t>ยอดคงเหลือต้นงวด</t>
  </si>
  <si>
    <t>ผลกระทบของการเปลี่ยนแปลงอัตราแลกเปลี่ยน</t>
  </si>
  <si>
    <t>ของเงินสดและรายการเทียบเท่าเงินสด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</si>
  <si>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</si>
  <si>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</si>
  <si>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</si>
  <si>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</si>
  <si>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ข้อมูลเพิ่มเติมเกี่ยวกับกระแสเงินสด</t>
  </si>
  <si>
    <t>- การเปลี่ยนแปลงในเจ้าหนี้ค่าก่อสร้างและซื้อสินทรัพย์ถาวร</t>
  </si>
  <si>
    <t>(รวมเงินประกันผลงานการก่อสร้าง)</t>
  </si>
  <si>
    <t>- ประมาณการรื้อถอน</t>
  </si>
  <si>
    <t>- การเปลี่ยนแปลงในสินทรัพย์สิทธิการใช้</t>
  </si>
  <si>
    <t>- จัดประเภทค่าธรรมเนียมในการจัดหาเงินกู้รอตัดบัญชีใหม่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</si>
</sst>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_-* #,##0.00_-;\-* #,##0.00_-;_-* \-??_-;_-@_-"/>
    <numFmt numFmtId="166" formatCode="_(* #,##0.00_);_(* \(#,##0.00\);_(* \-??_);_(@_)"/>
    <numFmt numFmtId="167" formatCode="#,##0.00\ ;&quot; (&quot;#,##0.00\);&quot; -&quot;#\ ;@\ "/>
    <numFmt numFmtId="168" formatCode="_(* #,##0.00_);_(* \(#,##0.00\);_(* \-??_);_(@_)"/>
    <numFmt numFmtId="169" formatCode="_-* #,##0.00_-;\-* #,##0.00_-;_-* \-??_-;_-@_-"/>
    <numFmt numFmtId="170" formatCode="&quot; $&quot;#,##0\ ;&quot; $(&quot;#,##0\);&quot; $- &quot;;@\ "/>
    <numFmt numFmtId="171" formatCode="General\ "/>
    <numFmt numFmtId="172" formatCode="[$$]#,##0.00_);\([$$]#,##0.00\)"/>
    <numFmt numFmtId="173" formatCode="0%"/>
    <numFmt numFmtId="174" formatCode="#,##0;\(#,##0\)"/>
    <numFmt numFmtId="175" formatCode="#,##0;\(#,##0\);\-"/>
    <numFmt numFmtId="176" formatCode="#,##0.0;\(#,##0.0\)"/>
    <numFmt numFmtId="177" formatCode="_(* #,##0_);_(* \(#,##0\);_(* \-_);_(@_)"/>
    <numFmt numFmtId="178" formatCode="_(* #,##0_);_(* \(#,##0\);_(* \-??_);_(@_)"/>
    <numFmt numFmtId="179" formatCode="0.00%"/>
    <numFmt numFmtId="180" formatCode="#,##0.00;\(#,##0.00\);\-"/>
    <numFmt numFmtId="181" formatCode="_(* #,##0_);_(* \(#,##0\);_(* \-??_);_(@_)"/>
    <numFmt numFmtId="182" formatCode="#,##0.0;\(#,##0.0\);\-"/>
    <numFmt numFmtId="183" formatCode="_-* #,##0_-;\-* #,##0_-;_-* \-??_-;_-@_-"/>
    <numFmt numFmtId="184" formatCode="#,##0"/>
  </numFmts>
  <fonts count="15">
    <font>
      <sz val="11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u val="single"/>
      <sz val="10"/>
      <color indexed="30"/>
      <name val="Georgia"/>
      <family val="1"/>
    </font>
    <font>
      <sz val="14"/>
      <color indexed="8"/>
      <name val="Browallia New"/>
      <family val="2"/>
    </font>
    <font>
      <sz val="10"/>
      <name val="Cordia New"/>
      <family val="2"/>
    </font>
    <font>
      <sz val="14"/>
      <name val="Cordia New"/>
      <family val="2"/>
    </font>
    <font>
      <sz val="13"/>
      <name val="Browallia New"/>
      <family val="2"/>
    </font>
    <font>
      <b/>
      <sz val="13"/>
      <name val="Browallia New"/>
      <family val="2"/>
    </font>
    <font>
      <sz val="13"/>
      <color indexed="8"/>
      <name val="Browallia New"/>
      <family val="2"/>
    </font>
    <font>
      <sz val="13"/>
      <color indexed="10"/>
      <name val="Browallia New"/>
      <family val="2"/>
    </font>
    <font>
      <b/>
      <sz val="13"/>
      <color indexed="8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2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66" fontId="2" fillId="0" borderId="0" applyFill="0" applyBorder="0" applyProtection="0">
      <alignment/>
    </xf>
    <xf numFmtId="165" fontId="2" fillId="0" borderId="0" applyFill="0" applyBorder="0" applyProtection="0">
      <alignment/>
    </xf>
    <xf numFmtId="167" fontId="1" fillId="0" borderId="0" applyFill="0" applyBorder="0" applyProtection="0">
      <alignment/>
    </xf>
    <xf numFmtId="165" fontId="2" fillId="0" borderId="0" applyFill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5" fontId="1" fillId="0" borderId="0" applyFill="0" applyBorder="0" applyProtection="0">
      <alignment/>
    </xf>
    <xf numFmtId="166" fontId="2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70" fontId="1" fillId="0" borderId="0" applyFill="0" applyBorder="0" applyProtection="0">
      <alignment/>
    </xf>
    <xf numFmtId="167" fontId="1" fillId="0" borderId="0" applyFill="0" applyBorder="0" applyProtection="0">
      <alignment/>
    </xf>
    <xf numFmtId="167" fontId="1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70" fontId="1" fillId="0" borderId="0" applyFill="0" applyBorder="0" applyProtection="0">
      <alignment/>
    </xf>
    <xf numFmtId="170" fontId="1" fillId="0" borderId="0" applyBorder="0" applyProtection="0">
      <alignment/>
    </xf>
    <xf numFmtId="164" fontId="3" fillId="0" borderId="0" applyBorder="0" applyProtection="0">
      <alignment/>
    </xf>
    <xf numFmtId="171" fontId="1" fillId="0" borderId="0">
      <alignment/>
      <protection/>
    </xf>
    <xf numFmtId="164" fontId="4" fillId="0" borderId="0" applyNumberFormat="0" applyFill="0" applyBorder="0">
      <alignment/>
      <protection locked="0"/>
    </xf>
    <xf numFmtId="172" fontId="5" fillId="0" borderId="0">
      <alignment/>
      <protection/>
    </xf>
    <xf numFmtId="164" fontId="6" fillId="0" borderId="0">
      <alignment/>
      <protection/>
    </xf>
    <xf numFmtId="172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72" fontId="5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  <xf numFmtId="173" fontId="2" fillId="0" borderId="0" applyFill="0" applyBorder="0" applyProtection="0">
      <alignment/>
    </xf>
    <xf numFmtId="164" fontId="3" fillId="0" borderId="0" applyBorder="0" applyProtection="0">
      <alignment/>
    </xf>
  </cellStyleXfs>
  <cellXfs count="291">
    <xf numFmtId="164" fontId="0" fillId="0" borderId="0" xfId="0" applyAlignment="1">
      <alignment/>
    </xf>
    <xf numFmtId="174" fontId="8" fillId="0" borderId="0" xfId="0" applyNumberFormat="1" applyFont="1" applyAlignment="1">
      <alignment horizontal="left" vertical="center"/>
    </xf>
    <xf numFmtId="174" fontId="8" fillId="0" borderId="0" xfId="0" applyNumberFormat="1" applyFont="1" applyAlignment="1">
      <alignment horizontal="center" vertical="center"/>
    </xf>
    <xf numFmtId="175" fontId="8" fillId="0" borderId="0" xfId="0" applyNumberFormat="1" applyFont="1" applyAlignment="1">
      <alignment horizontal="right" vertical="center"/>
    </xf>
    <xf numFmtId="174" fontId="8" fillId="0" borderId="0" xfId="0" applyNumberFormat="1" applyFont="1" applyAlignment="1">
      <alignment horizontal="right" vertical="center"/>
    </xf>
    <xf numFmtId="174" fontId="8" fillId="0" borderId="0" xfId="0" applyNumberFormat="1" applyFont="1" applyAlignment="1">
      <alignment vertical="center"/>
    </xf>
    <xf numFmtId="174" fontId="9" fillId="0" borderId="0" xfId="0" applyNumberFormat="1" applyFont="1" applyAlignment="1">
      <alignment horizontal="left" vertical="center"/>
    </xf>
    <xf numFmtId="174" fontId="9" fillId="0" borderId="0" xfId="0" applyNumberFormat="1" applyFont="1" applyAlignment="1">
      <alignment horizontal="right" vertical="center"/>
    </xf>
    <xf numFmtId="174" fontId="9" fillId="0" borderId="1" xfId="0" applyNumberFormat="1" applyFont="1" applyFill="1" applyBorder="1" applyAlignment="1">
      <alignment horizontal="left" vertical="center"/>
    </xf>
    <xf numFmtId="174" fontId="9" fillId="0" borderId="1" xfId="0" applyNumberFormat="1" applyFont="1" applyBorder="1" applyAlignment="1">
      <alignment horizontal="left" vertical="center"/>
    </xf>
    <xf numFmtId="174" fontId="8" fillId="0" borderId="1" xfId="0" applyNumberFormat="1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left" vertical="center"/>
    </xf>
    <xf numFmtId="175" fontId="8" fillId="0" borderId="1" xfId="0" applyNumberFormat="1" applyFont="1" applyBorder="1" applyAlignment="1">
      <alignment horizontal="right" vertical="center"/>
    </xf>
    <xf numFmtId="174" fontId="8" fillId="0" borderId="1" xfId="0" applyNumberFormat="1" applyFont="1" applyBorder="1" applyAlignment="1">
      <alignment horizontal="right" vertical="center"/>
    </xf>
    <xf numFmtId="174" fontId="9" fillId="0" borderId="0" xfId="0" applyNumberFormat="1" applyFont="1" applyAlignment="1">
      <alignment vertical="center"/>
    </xf>
    <xf numFmtId="174" fontId="9" fillId="0" borderId="1" xfId="0" applyNumberFormat="1" applyFont="1" applyBorder="1" applyAlignment="1">
      <alignment horizontal="right" vertical="center"/>
    </xf>
    <xf numFmtId="175" fontId="9" fillId="0" borderId="1" xfId="0" applyNumberFormat="1" applyFont="1" applyBorder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4" fontId="9" fillId="0" borderId="1" xfId="0" applyNumberFormat="1" applyFont="1" applyBorder="1" applyAlignment="1">
      <alignment horizontal="center" vertical="center"/>
    </xf>
    <xf numFmtId="174" fontId="8" fillId="2" borderId="0" xfId="0" applyNumberFormat="1" applyFont="1" applyFill="1" applyAlignment="1">
      <alignment horizontal="right" vertical="center"/>
    </xf>
    <xf numFmtId="175" fontId="8" fillId="2" borderId="0" xfId="0" applyNumberFormat="1" applyFont="1" applyFill="1" applyAlignment="1">
      <alignment horizontal="right" vertical="center"/>
    </xf>
    <xf numFmtId="175" fontId="8" fillId="2" borderId="0" xfId="30" applyNumberFormat="1" applyFont="1" applyFill="1" applyBorder="1" applyAlignment="1" applyProtection="1">
      <alignment horizontal="right" vertical="center" wrapText="1"/>
      <protection/>
    </xf>
    <xf numFmtId="175" fontId="8" fillId="0" borderId="0" xfId="29" applyNumberFormat="1" applyFont="1" applyFill="1" applyBorder="1" applyAlignment="1" applyProtection="1">
      <alignment horizontal="right" vertical="center" wrapText="1"/>
      <protection/>
    </xf>
    <xf numFmtId="175" fontId="8" fillId="2" borderId="0" xfId="29" applyNumberFormat="1" applyFont="1" applyFill="1" applyBorder="1" applyAlignment="1" applyProtection="1">
      <alignment horizontal="right" vertical="center" wrapText="1"/>
      <protection/>
    </xf>
    <xf numFmtId="175" fontId="8" fillId="2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175" fontId="8" fillId="2" borderId="2" xfId="0" applyNumberFormat="1" applyFont="1" applyFill="1" applyBorder="1" applyAlignment="1">
      <alignment horizontal="right" vertical="center"/>
    </xf>
    <xf numFmtId="175" fontId="8" fillId="0" borderId="2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4" fontId="8" fillId="0" borderId="1" xfId="0" applyNumberFormat="1" applyFont="1" applyBorder="1" applyAlignment="1">
      <alignment horizontal="left" vertical="center" shrinkToFit="1"/>
    </xf>
    <xf numFmtId="177" fontId="8" fillId="0" borderId="1" xfId="0" applyNumberFormat="1" applyFont="1" applyBorder="1" applyAlignment="1">
      <alignment horizontal="right" vertical="center"/>
    </xf>
    <xf numFmtId="178" fontId="8" fillId="0" borderId="0" xfId="29" applyNumberFormat="1" applyFont="1" applyFill="1" applyBorder="1" applyAlignment="1" applyProtection="1">
      <alignment horizontal="right" vertical="center" wrapText="1"/>
      <protection/>
    </xf>
    <xf numFmtId="166" fontId="8" fillId="0" borderId="0" xfId="29" applyFont="1" applyFill="1" applyBorder="1" applyAlignment="1" applyProtection="1">
      <alignment horizontal="right" vertical="center" wrapText="1"/>
      <protection/>
    </xf>
    <xf numFmtId="176" fontId="9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4" fontId="8" fillId="0" borderId="0" xfId="0" applyNumberFormat="1" applyFont="1" applyFill="1" applyBorder="1" applyAlignment="1">
      <alignment horizontal="left" vertical="center"/>
    </xf>
    <xf numFmtId="174" fontId="8" fillId="0" borderId="0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right" vertical="center"/>
    </xf>
    <xf numFmtId="174" fontId="8" fillId="0" borderId="0" xfId="0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left" vertical="center"/>
    </xf>
    <xf numFmtId="175" fontId="8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vertical="center"/>
    </xf>
    <xf numFmtId="175" fontId="9" fillId="0" borderId="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Border="1" applyAlignment="1">
      <alignment horizontal="center" vertical="center"/>
    </xf>
    <xf numFmtId="174" fontId="9" fillId="0" borderId="1" xfId="0" applyNumberFormat="1" applyFont="1" applyFill="1" applyBorder="1" applyAlignment="1">
      <alignment horizontal="center" vertical="center"/>
    </xf>
    <xf numFmtId="175" fontId="8" fillId="2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5" fontId="8" fillId="2" borderId="0" xfId="50" applyNumberFormat="1" applyFont="1" applyFill="1" applyBorder="1" applyAlignment="1">
      <alignment horizontal="right" vertical="center"/>
      <protection/>
    </xf>
    <xf numFmtId="177" fontId="8" fillId="0" borderId="0" xfId="50" applyNumberFormat="1" applyFont="1" applyFill="1" applyBorder="1" applyAlignment="1">
      <alignment horizontal="right" vertical="center"/>
      <protection/>
    </xf>
    <xf numFmtId="175" fontId="10" fillId="0" borderId="0" xfId="50" applyNumberFormat="1" applyFont="1" applyFill="1" applyAlignment="1">
      <alignment horizontal="right" vertical="center"/>
      <protection/>
    </xf>
    <xf numFmtId="177" fontId="11" fillId="0" borderId="0" xfId="50" applyNumberFormat="1" applyFont="1" applyFill="1" applyAlignment="1">
      <alignment horizontal="right" vertical="center"/>
      <protection/>
    </xf>
    <xf numFmtId="175" fontId="10" fillId="2" borderId="0" xfId="50" applyNumberFormat="1" applyFont="1" applyFill="1" applyAlignment="1">
      <alignment horizontal="right" vertical="center"/>
      <protection/>
    </xf>
    <xf numFmtId="174" fontId="8" fillId="2" borderId="0" xfId="50" applyNumberFormat="1" applyFont="1" applyFill="1" applyBorder="1" applyAlignment="1">
      <alignment vertical="center"/>
      <protection/>
    </xf>
    <xf numFmtId="174" fontId="8" fillId="0" borderId="0" xfId="50" applyNumberFormat="1" applyFont="1" applyFill="1" applyBorder="1" applyAlignment="1">
      <alignment vertical="center"/>
      <protection/>
    </xf>
    <xf numFmtId="174" fontId="11" fillId="0" borderId="0" xfId="50" applyNumberFormat="1" applyFont="1" applyFill="1" applyAlignment="1">
      <alignment vertical="center"/>
      <protection/>
    </xf>
    <xf numFmtId="176" fontId="8" fillId="0" borderId="0" xfId="0" applyNumberFormat="1" applyFont="1" applyFill="1" applyBorder="1" applyAlignment="1">
      <alignment horizontal="center" vertical="center"/>
    </xf>
    <xf numFmtId="175" fontId="8" fillId="2" borderId="1" xfId="50" applyNumberFormat="1" applyFont="1" applyFill="1" applyBorder="1" applyAlignment="1">
      <alignment horizontal="right" vertical="center"/>
      <protection/>
    </xf>
    <xf numFmtId="175" fontId="10" fillId="0" borderId="1" xfId="50" applyNumberFormat="1" applyFont="1" applyFill="1" applyBorder="1" applyAlignment="1">
      <alignment horizontal="right" vertical="center"/>
      <protection/>
    </xf>
    <xf numFmtId="175" fontId="10" fillId="2" borderId="1" xfId="50" applyNumberFormat="1" applyFont="1" applyFill="1" applyBorder="1" applyAlignment="1">
      <alignment horizontal="right" vertical="center"/>
      <protection/>
    </xf>
    <xf numFmtId="175" fontId="10" fillId="0" borderId="0" xfId="0" applyNumberFormat="1" applyFont="1" applyFill="1" applyBorder="1" applyAlignment="1">
      <alignment horizontal="right" vertical="center"/>
    </xf>
    <xf numFmtId="177" fontId="8" fillId="0" borderId="0" xfId="50" applyNumberFormat="1" applyFont="1" applyFill="1" applyBorder="1" applyAlignment="1">
      <alignment horizontal="left" vertical="center"/>
      <protection/>
    </xf>
    <xf numFmtId="177" fontId="11" fillId="0" borderId="0" xfId="50" applyNumberFormat="1" applyFont="1" applyFill="1" applyAlignment="1">
      <alignment horizontal="left" vertical="center"/>
      <protection/>
    </xf>
    <xf numFmtId="175" fontId="10" fillId="0" borderId="1" xfId="0" applyNumberFormat="1" applyFont="1" applyFill="1" applyBorder="1" applyAlignment="1">
      <alignment horizontal="right" vertical="center"/>
    </xf>
    <xf numFmtId="179" fontId="8" fillId="2" borderId="0" xfId="19" applyNumberFormat="1" applyFont="1" applyFill="1" applyBorder="1" applyAlignment="1" applyProtection="1">
      <alignment horizontal="right" vertical="center"/>
      <protection/>
    </xf>
    <xf numFmtId="179" fontId="10" fillId="0" borderId="0" xfId="19" applyNumberFormat="1" applyFont="1" applyFill="1" applyBorder="1" applyAlignment="1" applyProtection="1">
      <alignment horizontal="right" vertical="center"/>
      <protection/>
    </xf>
    <xf numFmtId="175" fontId="8" fillId="0" borderId="0" xfId="50" applyNumberFormat="1" applyFont="1" applyFill="1" applyBorder="1" applyAlignment="1">
      <alignment horizontal="right" vertical="center"/>
      <protection/>
    </xf>
    <xf numFmtId="175" fontId="10" fillId="0" borderId="0" xfId="50" applyNumberFormat="1" applyFont="1" applyFill="1" applyBorder="1" applyAlignment="1">
      <alignment horizontal="right" vertical="center"/>
      <protection/>
    </xf>
    <xf numFmtId="174" fontId="8" fillId="0" borderId="1" xfId="0" applyNumberFormat="1" applyFont="1" applyFill="1" applyBorder="1" applyAlignment="1">
      <alignment horizontal="left" vertical="center" shrinkToFit="1"/>
    </xf>
    <xf numFmtId="174" fontId="9" fillId="0" borderId="0" xfId="50" applyNumberFormat="1" applyFont="1" applyAlignment="1">
      <alignment horizontal="left" vertical="center"/>
      <protection/>
    </xf>
    <xf numFmtId="174" fontId="8" fillId="0" borderId="0" xfId="46" applyNumberFormat="1" applyFont="1" applyFill="1" applyBorder="1" applyAlignment="1">
      <alignment horizontal="left" vertical="center"/>
      <protection/>
    </xf>
    <xf numFmtId="174" fontId="8" fillId="0" borderId="0" xfId="50" applyNumberFormat="1" applyFont="1" applyFill="1" applyBorder="1" applyAlignment="1">
      <alignment horizontal="left" vertical="center"/>
      <protection/>
    </xf>
    <xf numFmtId="175" fontId="10" fillId="0" borderId="0" xfId="0" applyNumberFormat="1" applyFont="1" applyFill="1" applyAlignment="1">
      <alignment horizontal="right" vertical="center"/>
    </xf>
    <xf numFmtId="175" fontId="11" fillId="0" borderId="0" xfId="0" applyNumberFormat="1" applyFont="1" applyFill="1" applyAlignment="1">
      <alignment horizontal="right" vertical="center"/>
    </xf>
    <xf numFmtId="175" fontId="8" fillId="2" borderId="0" xfId="50" applyNumberFormat="1" applyFont="1" applyFill="1" applyAlignment="1">
      <alignment horizontal="right" vertical="center"/>
      <protection/>
    </xf>
    <xf numFmtId="175" fontId="8" fillId="0" borderId="0" xfId="0" applyNumberFormat="1" applyFont="1" applyFill="1" applyAlignment="1">
      <alignment horizontal="right" vertical="center"/>
    </xf>
    <xf numFmtId="177" fontId="8" fillId="0" borderId="0" xfId="50" applyNumberFormat="1" applyFont="1" applyFill="1" applyAlignment="1">
      <alignment horizontal="right" vertical="center"/>
      <protection/>
    </xf>
    <xf numFmtId="175" fontId="8" fillId="0" borderId="1" xfId="50" applyNumberFormat="1" applyFont="1" applyFill="1" applyBorder="1" applyAlignment="1">
      <alignment horizontal="right" vertical="center"/>
      <protection/>
    </xf>
    <xf numFmtId="174" fontId="8" fillId="0" borderId="0" xfId="50" applyNumberFormat="1" applyFont="1" applyFill="1" applyBorder="1" applyAlignment="1">
      <alignment horizontal="center" vertical="center"/>
      <protection/>
    </xf>
    <xf numFmtId="175" fontId="8" fillId="0" borderId="0" xfId="50" applyNumberFormat="1" applyFont="1" applyFill="1" applyAlignment="1">
      <alignment horizontal="right" vertical="center"/>
      <protection/>
    </xf>
    <xf numFmtId="174" fontId="9" fillId="0" borderId="0" xfId="46" applyNumberFormat="1" applyFont="1" applyFill="1" applyBorder="1" applyAlignment="1">
      <alignment horizontal="left" vertical="center"/>
      <protection/>
    </xf>
    <xf numFmtId="175" fontId="10" fillId="0" borderId="2" xfId="0" applyNumberFormat="1" applyFont="1" applyFill="1" applyBorder="1" applyAlignment="1">
      <alignment horizontal="right" vertical="center"/>
    </xf>
    <xf numFmtId="175" fontId="8" fillId="0" borderId="2" xfId="0" applyNumberFormat="1" applyFont="1" applyFill="1" applyBorder="1" applyAlignment="1">
      <alignment horizontal="right" vertical="center"/>
    </xf>
    <xf numFmtId="180" fontId="8" fillId="0" borderId="0" xfId="50" applyNumberFormat="1" applyFont="1" applyFill="1" applyBorder="1" applyAlignment="1">
      <alignment horizontal="right" vertical="center"/>
      <protection/>
    </xf>
    <xf numFmtId="180" fontId="8" fillId="0" borderId="0" xfId="50" applyNumberFormat="1" applyFont="1" applyAlignment="1">
      <alignment horizontal="right" vertical="center"/>
      <protection/>
    </xf>
    <xf numFmtId="180" fontId="8" fillId="2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5" fontId="9" fillId="2" borderId="0" xfId="0" applyNumberFormat="1" applyFont="1" applyFill="1" applyBorder="1" applyAlignment="1">
      <alignment horizontal="right" vertical="center"/>
    </xf>
    <xf numFmtId="180" fontId="8" fillId="2" borderId="0" xfId="46" applyNumberFormat="1" applyFont="1" applyFill="1" applyBorder="1" applyAlignment="1">
      <alignment horizontal="right" vertical="center"/>
      <protection/>
    </xf>
    <xf numFmtId="177" fontId="8" fillId="0" borderId="0" xfId="46" applyNumberFormat="1" applyFont="1" applyFill="1" applyBorder="1" applyAlignment="1">
      <alignment horizontal="left" vertical="center"/>
      <protection/>
    </xf>
    <xf numFmtId="180" fontId="8" fillId="0" borderId="0" xfId="46" applyNumberFormat="1" applyFont="1" applyFill="1" applyBorder="1" applyAlignment="1">
      <alignment horizontal="right" vertical="center"/>
      <protection/>
    </xf>
    <xf numFmtId="174" fontId="10" fillId="0" borderId="0" xfId="0" applyNumberFormat="1" applyFont="1" applyFill="1" applyBorder="1" applyAlignment="1">
      <alignment horizontal="left" vertical="center"/>
    </xf>
    <xf numFmtId="174" fontId="10" fillId="0" borderId="0" xfId="0" applyNumberFormat="1" applyFont="1" applyFill="1" applyBorder="1" applyAlignment="1">
      <alignment horizontal="center" vertical="center"/>
    </xf>
    <xf numFmtId="175" fontId="10" fillId="2" borderId="0" xfId="50" applyNumberFormat="1" applyFont="1" applyFill="1" applyBorder="1" applyAlignment="1">
      <alignment horizontal="right" vertical="center"/>
      <protection/>
    </xf>
    <xf numFmtId="177" fontId="10" fillId="0" borderId="0" xfId="50" applyNumberFormat="1" applyFont="1" applyFill="1" applyBorder="1" applyAlignment="1">
      <alignment horizontal="right" vertical="center"/>
      <protection/>
    </xf>
    <xf numFmtId="177" fontId="10" fillId="0" borderId="0" xfId="50" applyNumberFormat="1" applyFont="1" applyFill="1" applyAlignment="1">
      <alignment horizontal="right" vertical="center"/>
      <protection/>
    </xf>
    <xf numFmtId="174" fontId="10" fillId="0" borderId="0" xfId="50" applyNumberFormat="1" applyFont="1" applyFill="1" applyAlignment="1">
      <alignment vertical="center"/>
      <protection/>
    </xf>
    <xf numFmtId="174" fontId="10" fillId="2" borderId="0" xfId="50" applyNumberFormat="1" applyFont="1" applyFill="1" applyBorder="1" applyAlignment="1">
      <alignment vertical="center"/>
      <protection/>
    </xf>
    <xf numFmtId="174" fontId="10" fillId="0" borderId="0" xfId="50" applyNumberFormat="1" applyFont="1" applyFill="1" applyBorder="1" applyAlignment="1">
      <alignment vertical="center"/>
      <protection/>
    </xf>
    <xf numFmtId="176" fontId="10" fillId="0" borderId="0" xfId="0" applyNumberFormat="1" applyFont="1" applyFill="1" applyBorder="1" applyAlignment="1">
      <alignment horizontal="center" vertical="center"/>
    </xf>
    <xf numFmtId="175" fontId="10" fillId="2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4" fontId="12" fillId="0" borderId="0" xfId="0" applyNumberFormat="1" applyFont="1" applyFill="1" applyBorder="1" applyAlignment="1">
      <alignment horizontal="left" vertical="center"/>
    </xf>
    <xf numFmtId="174" fontId="10" fillId="0" borderId="0" xfId="0" applyNumberFormat="1" applyFont="1" applyFill="1" applyBorder="1" applyAlignment="1">
      <alignment vertical="center"/>
    </xf>
    <xf numFmtId="177" fontId="10" fillId="0" borderId="0" xfId="50" applyNumberFormat="1" applyFont="1" applyFill="1" applyBorder="1" applyAlignment="1">
      <alignment horizontal="left" vertical="center"/>
      <protection/>
    </xf>
    <xf numFmtId="177" fontId="10" fillId="0" borderId="0" xfId="50" applyNumberFormat="1" applyFont="1" applyFill="1" applyAlignment="1">
      <alignment horizontal="left" vertical="center"/>
      <protection/>
    </xf>
    <xf numFmtId="175" fontId="10" fillId="2" borderId="1" xfId="0" applyNumberFormat="1" applyFont="1" applyFill="1" applyBorder="1" applyAlignment="1">
      <alignment horizontal="right" vertical="center"/>
    </xf>
    <xf numFmtId="179" fontId="10" fillId="2" borderId="0" xfId="19" applyNumberFormat="1" applyFont="1" applyFill="1" applyBorder="1" applyAlignment="1" applyProtection="1">
      <alignment horizontal="right" vertical="center"/>
      <protection/>
    </xf>
    <xf numFmtId="174" fontId="10" fillId="0" borderId="1" xfId="0" applyNumberFormat="1" applyFont="1" applyFill="1" applyBorder="1" applyAlignment="1">
      <alignment horizontal="left" vertical="center" shrinkToFit="1"/>
    </xf>
    <xf numFmtId="177" fontId="10" fillId="0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right" vertical="center"/>
    </xf>
    <xf numFmtId="174" fontId="12" fillId="0" borderId="1" xfId="0" applyNumberFormat="1" applyFont="1" applyFill="1" applyBorder="1" applyAlignment="1">
      <alignment horizontal="left" vertical="center"/>
    </xf>
    <xf numFmtId="174" fontId="10" fillId="0" borderId="1" xfId="0" applyNumberFormat="1" applyFont="1" applyFill="1" applyBorder="1" applyAlignment="1">
      <alignment horizontal="center" vertical="center"/>
    </xf>
    <xf numFmtId="174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center" vertical="center"/>
    </xf>
    <xf numFmtId="174" fontId="12" fillId="0" borderId="0" xfId="0" applyNumberFormat="1" applyFont="1" applyFill="1" applyBorder="1" applyAlignment="1">
      <alignment vertical="center"/>
    </xf>
    <xf numFmtId="175" fontId="12" fillId="0" borderId="1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4" fontId="12" fillId="0" borderId="0" xfId="0" applyNumberFormat="1" applyFont="1" applyFill="1" applyBorder="1" applyAlignment="1">
      <alignment horizontal="center" vertical="center"/>
    </xf>
    <xf numFmtId="174" fontId="12" fillId="0" borderId="1" xfId="0" applyNumberFormat="1" applyFont="1" applyFill="1" applyBorder="1" applyAlignment="1">
      <alignment horizontal="center" vertical="center"/>
    </xf>
    <xf numFmtId="174" fontId="12" fillId="0" borderId="0" xfId="50" applyNumberFormat="1" applyFont="1" applyAlignment="1">
      <alignment horizontal="left" vertical="center"/>
      <protection/>
    </xf>
    <xf numFmtId="174" fontId="10" fillId="0" borderId="0" xfId="46" applyNumberFormat="1" applyFont="1" applyFill="1" applyBorder="1" applyAlignment="1">
      <alignment horizontal="left" vertical="center"/>
      <protection/>
    </xf>
    <xf numFmtId="174" fontId="10" fillId="0" borderId="0" xfId="50" applyNumberFormat="1" applyFont="1" applyFill="1" applyBorder="1" applyAlignment="1">
      <alignment horizontal="left" vertical="center"/>
      <protection/>
    </xf>
    <xf numFmtId="164" fontId="10" fillId="0" borderId="0" xfId="0" applyNumberFormat="1" applyFont="1" applyFill="1" applyBorder="1" applyAlignment="1">
      <alignment horizontal="left" vertical="center"/>
    </xf>
    <xf numFmtId="175" fontId="10" fillId="2" borderId="0" xfId="0" applyNumberFormat="1" applyFont="1" applyFill="1" applyAlignment="1">
      <alignment horizontal="right" vertical="center"/>
    </xf>
    <xf numFmtId="174" fontId="10" fillId="0" borderId="0" xfId="50" applyNumberFormat="1" applyFont="1" applyFill="1" applyBorder="1" applyAlignment="1">
      <alignment horizontal="center" vertical="center"/>
      <protection/>
    </xf>
    <xf numFmtId="174" fontId="12" fillId="0" borderId="0" xfId="46" applyNumberFormat="1" applyFont="1" applyFill="1" applyBorder="1" applyAlignment="1">
      <alignment horizontal="left" vertical="center"/>
      <protection/>
    </xf>
    <xf numFmtId="175" fontId="10" fillId="2" borderId="2" xfId="0" applyNumberFormat="1" applyFont="1" applyFill="1" applyBorder="1" applyAlignment="1">
      <alignment horizontal="right" vertical="center"/>
    </xf>
    <xf numFmtId="180" fontId="10" fillId="0" borderId="0" xfId="50" applyNumberFormat="1" applyFont="1" applyFill="1" applyBorder="1" applyAlignment="1">
      <alignment horizontal="right" vertical="center"/>
      <protection/>
    </xf>
    <xf numFmtId="180" fontId="10" fillId="2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175" fontId="12" fillId="2" borderId="0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Alignment="1">
      <alignment horizontal="right" vertical="center"/>
    </xf>
    <xf numFmtId="180" fontId="8" fillId="2" borderId="0" xfId="46" applyNumberFormat="1" applyFont="1" applyFill="1" applyAlignment="1">
      <alignment horizontal="right" vertical="center"/>
      <protection/>
    </xf>
    <xf numFmtId="177" fontId="10" fillId="0" borderId="0" xfId="46" applyNumberFormat="1" applyFont="1" applyFill="1" applyBorder="1" applyAlignment="1">
      <alignment horizontal="left" vertical="center"/>
      <protection/>
    </xf>
    <xf numFmtId="180" fontId="10" fillId="0" borderId="0" xfId="46" applyNumberFormat="1" applyFont="1" applyFill="1" applyAlignment="1">
      <alignment horizontal="right" vertical="center"/>
      <protection/>
    </xf>
    <xf numFmtId="177" fontId="10" fillId="0" borderId="0" xfId="46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vertical="center"/>
    </xf>
    <xf numFmtId="164" fontId="8" fillId="0" borderId="0" xfId="0" applyFont="1" applyFill="1" applyAlignment="1">
      <alignment horizontal="right" vertical="center"/>
    </xf>
    <xf numFmtId="164" fontId="9" fillId="0" borderId="0" xfId="0" applyFont="1" applyFill="1" applyAlignment="1">
      <alignment vertical="center"/>
    </xf>
    <xf numFmtId="174" fontId="9" fillId="0" borderId="0" xfId="0" applyNumberFormat="1" applyFont="1" applyFill="1" applyBorder="1" applyAlignment="1">
      <alignment horizontal="right" vertical="center"/>
    </xf>
    <xf numFmtId="164" fontId="9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right" vertical="center"/>
    </xf>
    <xf numFmtId="164" fontId="13" fillId="0" borderId="0" xfId="51" applyFont="1" applyFill="1" applyBorder="1" applyAlignment="1">
      <alignment vertical="center"/>
      <protection/>
    </xf>
    <xf numFmtId="164" fontId="14" fillId="0" borderId="0" xfId="51" applyFont="1" applyFill="1" applyBorder="1" applyAlignment="1">
      <alignment horizontal="right" vertical="center"/>
      <protection/>
    </xf>
    <xf numFmtId="164" fontId="14" fillId="0" borderId="0" xfId="51" applyFont="1" applyFill="1" applyBorder="1" applyAlignment="1">
      <alignment horizontal="center" vertical="center"/>
      <protection/>
    </xf>
    <xf numFmtId="175" fontId="14" fillId="0" borderId="1" xfId="51" applyNumberFormat="1" applyFont="1" applyFill="1" applyBorder="1" applyAlignment="1">
      <alignment horizontal="right" vertical="center"/>
      <protection/>
    </xf>
    <xf numFmtId="164" fontId="14" fillId="0" borderId="1" xfId="51" applyFont="1" applyFill="1" applyBorder="1" applyAlignment="1">
      <alignment horizontal="right" vertical="center"/>
      <protection/>
    </xf>
    <xf numFmtId="164" fontId="14" fillId="0" borderId="1" xfId="51" applyNumberFormat="1" applyFont="1" applyFill="1" applyBorder="1" applyAlignment="1">
      <alignment horizontal="right" vertical="center"/>
      <protection/>
    </xf>
    <xf numFmtId="164" fontId="13" fillId="0" borderId="0" xfId="51" applyFont="1" applyFill="1" applyAlignment="1">
      <alignment vertical="center"/>
      <protection/>
    </xf>
    <xf numFmtId="175" fontId="14" fillId="0" borderId="3" xfId="51" applyNumberFormat="1" applyFont="1" applyFill="1" applyBorder="1" applyAlignment="1">
      <alignment horizontal="center" vertical="center"/>
      <protection/>
    </xf>
    <xf numFmtId="175" fontId="14" fillId="0" borderId="0" xfId="51" applyNumberFormat="1" applyFont="1" applyFill="1" applyBorder="1" applyAlignment="1">
      <alignment vertical="center"/>
      <protection/>
    </xf>
    <xf numFmtId="175" fontId="14" fillId="0" borderId="0" xfId="51" applyNumberFormat="1" applyFont="1" applyFill="1" applyBorder="1" applyAlignment="1">
      <alignment horizontal="right" vertical="center"/>
      <protection/>
    </xf>
    <xf numFmtId="166" fontId="14" fillId="0" borderId="0" xfId="22" applyFont="1" applyFill="1" applyBorder="1" applyAlignment="1" applyProtection="1">
      <alignment horizontal="right" vertical="center"/>
      <protection/>
    </xf>
    <xf numFmtId="175" fontId="14" fillId="0" borderId="0" xfId="22" applyNumberFormat="1" applyFont="1" applyFill="1" applyBorder="1" applyAlignment="1" applyProtection="1">
      <alignment horizontal="right" vertical="center"/>
      <protection/>
    </xf>
    <xf numFmtId="164" fontId="14" fillId="0" borderId="3" xfId="51" applyFont="1" applyFill="1" applyBorder="1" applyAlignment="1">
      <alignment horizontal="center" vertical="center"/>
      <protection/>
    </xf>
    <xf numFmtId="164" fontId="14" fillId="0" borderId="0" xfId="51" applyFont="1" applyFill="1" applyBorder="1" applyAlignment="1">
      <alignment vertical="center"/>
      <protection/>
    </xf>
    <xf numFmtId="175" fontId="13" fillId="0" borderId="0" xfId="51" applyNumberFormat="1" applyFont="1" applyFill="1" applyAlignment="1">
      <alignment horizontal="right" vertical="center"/>
      <protection/>
    </xf>
    <xf numFmtId="175" fontId="14" fillId="0" borderId="0" xfId="22" applyNumberFormat="1" applyFont="1" applyFill="1" applyBorder="1" applyAlignment="1" applyProtection="1">
      <alignment horizontal="center" vertical="center"/>
      <protection/>
    </xf>
    <xf numFmtId="164" fontId="14" fillId="0" borderId="0" xfId="46" applyFont="1" applyFill="1" applyBorder="1" applyAlignment="1">
      <alignment horizontal="right" vertical="center"/>
      <protection/>
    </xf>
    <xf numFmtId="175" fontId="14" fillId="0" borderId="0" xfId="44" applyNumberFormat="1" applyFont="1" applyFill="1" applyBorder="1" applyAlignment="1">
      <alignment horizontal="right" vertical="center"/>
      <protection/>
    </xf>
    <xf numFmtId="175" fontId="14" fillId="0" borderId="1" xfId="22" applyNumberFormat="1" applyFont="1" applyFill="1" applyBorder="1" applyAlignment="1" applyProtection="1">
      <alignment horizontal="center" vertical="center"/>
      <protection/>
    </xf>
    <xf numFmtId="164" fontId="14" fillId="0" borderId="0" xfId="46" applyFont="1" applyFill="1" applyAlignment="1">
      <alignment horizontal="right" vertical="center"/>
      <protection/>
    </xf>
    <xf numFmtId="175" fontId="14" fillId="0" borderId="1" xfId="22" applyNumberFormat="1" applyFont="1" applyFill="1" applyBorder="1" applyAlignment="1" applyProtection="1">
      <alignment horizontal="right" vertical="center" wrapText="1"/>
      <protection/>
    </xf>
    <xf numFmtId="166" fontId="14" fillId="0" borderId="0" xfId="22" applyFont="1" applyFill="1" applyBorder="1" applyAlignment="1" applyProtection="1">
      <alignment horizontal="right" vertical="center" wrapText="1"/>
      <protection/>
    </xf>
    <xf numFmtId="175" fontId="14" fillId="0" borderId="0" xfId="22" applyNumberFormat="1" applyFont="1" applyFill="1" applyBorder="1" applyAlignment="1" applyProtection="1">
      <alignment horizontal="right" vertical="center" wrapText="1"/>
      <protection/>
    </xf>
    <xf numFmtId="175" fontId="14" fillId="0" borderId="1" xfId="46" applyNumberFormat="1" applyFont="1" applyFill="1" applyBorder="1" applyAlignment="1">
      <alignment horizontal="right" vertical="center" wrapText="1"/>
      <protection/>
    </xf>
    <xf numFmtId="174" fontId="14" fillId="0" borderId="0" xfId="44" applyNumberFormat="1" applyFont="1" applyAlignment="1">
      <alignment horizontal="left" vertical="center"/>
      <protection/>
    </xf>
    <xf numFmtId="174" fontId="13" fillId="0" borderId="0" xfId="44" applyNumberFormat="1" applyFont="1" applyAlignment="1">
      <alignment horizontal="left" vertical="center"/>
      <protection/>
    </xf>
    <xf numFmtId="164" fontId="13" fillId="0" borderId="0" xfId="51" applyFont="1" applyAlignment="1">
      <alignment vertical="center"/>
      <protection/>
    </xf>
    <xf numFmtId="175" fontId="13" fillId="0" borderId="0" xfId="51" applyNumberFormat="1" applyFont="1" applyAlignment="1">
      <alignment horizontal="right" vertical="center"/>
      <protection/>
    </xf>
    <xf numFmtId="175" fontId="13" fillId="0" borderId="0" xfId="15" applyNumberFormat="1" applyFont="1" applyFill="1" applyBorder="1" applyAlignment="1" applyProtection="1">
      <alignment vertical="center"/>
      <protection/>
    </xf>
    <xf numFmtId="175" fontId="13" fillId="0" borderId="0" xfId="51" applyNumberFormat="1" applyFont="1" applyFill="1" applyAlignment="1">
      <alignment vertical="center"/>
      <protection/>
    </xf>
    <xf numFmtId="175" fontId="13" fillId="0" borderId="0" xfId="51" applyNumberFormat="1" applyFont="1" applyAlignment="1">
      <alignment horizontal="center" vertical="center"/>
      <protection/>
    </xf>
    <xf numFmtId="178" fontId="13" fillId="0" borderId="0" xfId="51" applyNumberFormat="1" applyFont="1" applyFill="1" applyAlignment="1">
      <alignment vertical="center"/>
      <protection/>
    </xf>
    <xf numFmtId="182" fontId="13" fillId="0" borderId="0" xfId="51" applyNumberFormat="1" applyFont="1" applyAlignment="1">
      <alignment horizontal="center" vertical="center"/>
      <protection/>
    </xf>
    <xf numFmtId="183" fontId="13" fillId="0" borderId="0" xfId="15" applyNumberFormat="1" applyFont="1" applyFill="1" applyBorder="1" applyAlignment="1" applyProtection="1">
      <alignment horizontal="right" vertical="center"/>
      <protection/>
    </xf>
    <xf numFmtId="175" fontId="13" fillId="0" borderId="1" xfId="51" applyNumberFormat="1" applyFont="1" applyFill="1" applyBorder="1" applyAlignment="1">
      <alignment horizontal="right" vertical="center"/>
      <protection/>
    </xf>
    <xf numFmtId="175" fontId="13" fillId="0" borderId="1" xfId="51" applyNumberFormat="1" applyFont="1" applyFill="1" applyBorder="1" applyAlignment="1">
      <alignment vertical="center"/>
      <protection/>
    </xf>
    <xf numFmtId="175" fontId="13" fillId="0" borderId="1" xfId="15" applyNumberFormat="1" applyFont="1" applyFill="1" applyBorder="1" applyAlignment="1" applyProtection="1">
      <alignment vertical="center"/>
      <protection/>
    </xf>
    <xf numFmtId="174" fontId="13" fillId="0" borderId="0" xfId="44" applyNumberFormat="1" applyFont="1" applyAlignment="1">
      <alignment vertical="center"/>
      <protection/>
    </xf>
    <xf numFmtId="177" fontId="13" fillId="0" borderId="0" xfId="51" applyNumberFormat="1" applyFont="1" applyAlignment="1">
      <alignment horizontal="right" vertical="center"/>
      <protection/>
    </xf>
    <xf numFmtId="175" fontId="13" fillId="0" borderId="0" xfId="15" applyNumberFormat="1" applyFont="1" applyFill="1" applyBorder="1" applyAlignment="1" applyProtection="1">
      <alignment horizontal="right" vertical="center"/>
      <protection/>
    </xf>
    <xf numFmtId="175" fontId="13" fillId="0" borderId="2" xfId="51" applyNumberFormat="1" applyFont="1" applyFill="1" applyBorder="1" applyAlignment="1">
      <alignment horizontal="right" vertical="center"/>
      <protection/>
    </xf>
    <xf numFmtId="174" fontId="14" fillId="0" borderId="0" xfId="44" applyNumberFormat="1" applyFont="1" applyFill="1" applyBorder="1" applyAlignment="1">
      <alignment horizontal="left" vertical="center"/>
      <protection/>
    </xf>
    <xf numFmtId="177" fontId="13" fillId="0" borderId="0" xfId="51" applyNumberFormat="1" applyFont="1" applyFill="1" applyBorder="1" applyAlignment="1">
      <alignment horizontal="right" vertical="center"/>
      <protection/>
    </xf>
    <xf numFmtId="175" fontId="13" fillId="0" borderId="0" xfId="51" applyNumberFormat="1" applyFont="1" applyFill="1" applyBorder="1" applyAlignment="1">
      <alignment horizontal="right" vertical="center"/>
      <protection/>
    </xf>
    <xf numFmtId="175" fontId="13" fillId="2" borderId="0" xfId="51" applyNumberFormat="1" applyFont="1" applyFill="1" applyAlignment="1">
      <alignment horizontal="right" vertical="center"/>
      <protection/>
    </xf>
    <xf numFmtId="175" fontId="13" fillId="2" borderId="0" xfId="51" applyNumberFormat="1" applyFont="1" applyFill="1" applyAlignment="1">
      <alignment vertical="center"/>
      <protection/>
    </xf>
    <xf numFmtId="175" fontId="13" fillId="2" borderId="0" xfId="15" applyNumberFormat="1" applyFont="1" applyFill="1" applyBorder="1" applyAlignment="1" applyProtection="1">
      <alignment vertical="center"/>
      <protection/>
    </xf>
    <xf numFmtId="174" fontId="13" fillId="0" borderId="0" xfId="44" applyNumberFormat="1" applyFont="1" applyFill="1" applyBorder="1" applyAlignment="1">
      <alignment horizontal="left" vertical="center"/>
      <protection/>
    </xf>
    <xf numFmtId="182" fontId="13" fillId="0" borderId="0" xfId="51" applyNumberFormat="1" applyFont="1" applyFill="1" applyAlignment="1">
      <alignment horizontal="center" vertical="center"/>
      <protection/>
    </xf>
    <xf numFmtId="175" fontId="13" fillId="0" borderId="0" xfId="51" applyNumberFormat="1" applyFont="1" applyFill="1" applyAlignment="1">
      <alignment horizontal="center" vertical="center"/>
      <protection/>
    </xf>
    <xf numFmtId="175" fontId="13" fillId="2" borderId="1" xfId="51" applyNumberFormat="1" applyFont="1" applyFill="1" applyBorder="1" applyAlignment="1">
      <alignment horizontal="right" vertical="center"/>
      <protection/>
    </xf>
    <xf numFmtId="175" fontId="13" fillId="2" borderId="1" xfId="51" applyNumberFormat="1" applyFont="1" applyFill="1" applyBorder="1" applyAlignment="1">
      <alignment vertical="center"/>
      <protection/>
    </xf>
    <xf numFmtId="175" fontId="13" fillId="2" borderId="1" xfId="15" applyNumberFormat="1" applyFont="1" applyFill="1" applyBorder="1" applyAlignment="1" applyProtection="1">
      <alignment vertical="center"/>
      <protection/>
    </xf>
    <xf numFmtId="174" fontId="13" fillId="0" borderId="0" xfId="44" applyNumberFormat="1" applyFont="1" applyFill="1" applyAlignment="1">
      <alignment vertical="center"/>
      <protection/>
    </xf>
    <xf numFmtId="175" fontId="13" fillId="2" borderId="0" xfId="51" applyNumberFormat="1" applyFont="1" applyFill="1" applyBorder="1" applyAlignment="1">
      <alignment horizontal="right" vertical="center"/>
      <protection/>
    </xf>
    <xf numFmtId="175" fontId="13" fillId="2" borderId="0" xfId="15" applyNumberFormat="1" applyFont="1" applyFill="1" applyBorder="1" applyAlignment="1" applyProtection="1">
      <alignment horizontal="right" vertical="center"/>
      <protection/>
    </xf>
    <xf numFmtId="175" fontId="13" fillId="2" borderId="2" xfId="51" applyNumberFormat="1" applyFont="1" applyFill="1" applyBorder="1" applyAlignment="1">
      <alignment horizontal="right" vertical="center"/>
      <protection/>
    </xf>
    <xf numFmtId="164" fontId="13" fillId="0" borderId="0" xfId="0" applyFont="1" applyFill="1" applyAlignment="1">
      <alignment vertical="center"/>
    </xf>
    <xf numFmtId="175" fontId="13" fillId="0" borderId="0" xfId="0" applyNumberFormat="1" applyFont="1" applyFill="1" applyAlignment="1">
      <alignment horizontal="right" vertical="center"/>
    </xf>
    <xf numFmtId="164" fontId="13" fillId="0" borderId="0" xfId="0" applyFont="1" applyFill="1" applyAlignment="1">
      <alignment horizontal="right" vertical="center"/>
    </xf>
    <xf numFmtId="164" fontId="8" fillId="0" borderId="1" xfId="0" applyFont="1" applyFill="1" applyBorder="1" applyAlignment="1">
      <alignment horizontal="left" vertical="center" shrinkToFit="1"/>
    </xf>
    <xf numFmtId="164" fontId="8" fillId="0" borderId="1" xfId="0" applyFont="1" applyFill="1" applyBorder="1" applyAlignment="1">
      <alignment vertical="center"/>
    </xf>
    <xf numFmtId="174" fontId="8" fillId="0" borderId="0" xfId="0" applyNumberFormat="1" applyFont="1" applyFill="1" applyBorder="1" applyAlignment="1">
      <alignment horizontal="right" vertical="center"/>
    </xf>
    <xf numFmtId="174" fontId="8" fillId="0" borderId="1" xfId="0" applyNumberFormat="1" applyFont="1" applyFill="1" applyBorder="1" applyAlignment="1">
      <alignment horizontal="right" vertical="center"/>
    </xf>
    <xf numFmtId="174" fontId="8" fillId="0" borderId="0" xfId="44" applyNumberFormat="1" applyFont="1" applyFill="1" applyBorder="1" applyAlignment="1">
      <alignment horizontal="left" vertical="center"/>
      <protection/>
    </xf>
    <xf numFmtId="174" fontId="8" fillId="0" borderId="0" xfId="44" applyNumberFormat="1" applyFont="1" applyFill="1" applyBorder="1" applyAlignment="1">
      <alignment horizontal="center" vertical="center"/>
      <protection/>
    </xf>
    <xf numFmtId="174" fontId="8" fillId="0" borderId="0" xfId="44" applyNumberFormat="1" applyFont="1" applyFill="1" applyBorder="1" applyAlignment="1">
      <alignment horizontal="right" vertical="center"/>
      <protection/>
    </xf>
    <xf numFmtId="174" fontId="8" fillId="0" borderId="1" xfId="44" applyNumberFormat="1" applyFont="1" applyFill="1" applyBorder="1" applyAlignment="1">
      <alignment horizontal="center" vertical="center"/>
      <protection/>
    </xf>
    <xf numFmtId="174" fontId="8" fillId="0" borderId="1" xfId="44" applyNumberFormat="1" applyFont="1" applyFill="1" applyBorder="1" applyAlignment="1">
      <alignment horizontal="right" vertical="center"/>
      <protection/>
    </xf>
    <xf numFmtId="174" fontId="8" fillId="0" borderId="1" xfId="44" applyNumberFormat="1" applyFont="1" applyFill="1" applyBorder="1" applyAlignment="1">
      <alignment horizontal="left" vertical="center"/>
      <protection/>
    </xf>
    <xf numFmtId="174" fontId="9" fillId="0" borderId="1" xfId="44" applyNumberFormat="1" applyFont="1" applyFill="1" applyBorder="1" applyAlignment="1">
      <alignment horizontal="right" vertical="center"/>
      <protection/>
    </xf>
    <xf numFmtId="174" fontId="8" fillId="0" borderId="0" xfId="44" applyNumberFormat="1" applyFont="1" applyFill="1" applyBorder="1" applyAlignment="1">
      <alignment vertical="center"/>
      <protection/>
    </xf>
    <xf numFmtId="174" fontId="9" fillId="0" borderId="0" xfId="44" applyNumberFormat="1" applyFont="1" applyFill="1" applyBorder="1" applyAlignment="1">
      <alignment horizontal="center" vertical="center"/>
      <protection/>
    </xf>
    <xf numFmtId="174" fontId="9" fillId="0" borderId="1" xfId="46" applyNumberFormat="1" applyFont="1" applyFill="1" applyBorder="1" applyAlignment="1">
      <alignment horizontal="center" vertical="center"/>
      <protection/>
    </xf>
    <xf numFmtId="174" fontId="9" fillId="0" borderId="0" xfId="44" applyNumberFormat="1" applyFont="1" applyFill="1" applyBorder="1" applyAlignment="1">
      <alignment horizontal="right" vertical="center"/>
      <protection/>
    </xf>
    <xf numFmtId="174" fontId="9" fillId="0" borderId="3" xfId="44" applyNumberFormat="1" applyFont="1" applyFill="1" applyBorder="1" applyAlignment="1">
      <alignment horizontal="center" vertical="center"/>
      <protection/>
    </xf>
    <xf numFmtId="174" fontId="9" fillId="0" borderId="1" xfId="44" applyNumberFormat="1" applyFont="1" applyFill="1" applyBorder="1" applyAlignment="1">
      <alignment horizontal="center" vertical="center"/>
      <protection/>
    </xf>
    <xf numFmtId="174" fontId="9" fillId="0" borderId="0" xfId="44" applyNumberFormat="1" applyFont="1" applyFill="1" applyBorder="1" applyAlignment="1">
      <alignment horizontal="left" vertical="center"/>
      <protection/>
    </xf>
    <xf numFmtId="175" fontId="9" fillId="0" borderId="1" xfId="22" applyNumberFormat="1" applyFont="1" applyFill="1" applyBorder="1" applyAlignment="1" applyProtection="1">
      <alignment horizontal="center" vertical="center" wrapText="1"/>
      <protection/>
    </xf>
    <xf numFmtId="175" fontId="9" fillId="0" borderId="1" xfId="22" applyNumberFormat="1" applyFont="1" applyFill="1" applyBorder="1" applyAlignment="1" applyProtection="1">
      <alignment horizontal="right" vertical="center" wrapText="1"/>
      <protection/>
    </xf>
    <xf numFmtId="175" fontId="9" fillId="0" borderId="0" xfId="22" applyNumberFormat="1" applyFont="1" applyFill="1" applyBorder="1" applyAlignment="1" applyProtection="1">
      <alignment horizontal="right" vertical="center" wrapText="1"/>
      <protection/>
    </xf>
    <xf numFmtId="175" fontId="9" fillId="0" borderId="1" xfId="46" applyNumberFormat="1" applyFont="1" applyFill="1" applyBorder="1" applyAlignment="1">
      <alignment horizontal="right" vertical="center" wrapText="1"/>
      <protection/>
    </xf>
    <xf numFmtId="174" fontId="9" fillId="0" borderId="0" xfId="44" applyNumberFormat="1" applyFont="1" applyAlignment="1">
      <alignment horizontal="left" vertical="center"/>
      <protection/>
    </xf>
    <xf numFmtId="174" fontId="8" fillId="0" borderId="0" xfId="44" applyNumberFormat="1" applyFont="1" applyFill="1" applyAlignment="1">
      <alignment vertical="center"/>
      <protection/>
    </xf>
    <xf numFmtId="174" fontId="8" fillId="0" borderId="0" xfId="44" applyNumberFormat="1" applyFont="1" applyFill="1" applyAlignment="1">
      <alignment horizontal="left" vertical="center"/>
      <protection/>
    </xf>
    <xf numFmtId="166" fontId="8" fillId="0" borderId="0" xfId="15" applyFont="1" applyFill="1" applyBorder="1" applyAlignment="1" applyProtection="1">
      <alignment horizontal="right" vertical="center" wrapText="1"/>
      <protection/>
    </xf>
    <xf numFmtId="164" fontId="8" fillId="0" borderId="0" xfId="51" applyFont="1" applyAlignment="1">
      <alignment vertical="center"/>
      <protection/>
    </xf>
    <xf numFmtId="174" fontId="8" fillId="0" borderId="0" xfId="44" applyNumberFormat="1" applyFont="1" applyAlignment="1">
      <alignment horizontal="left" vertical="center"/>
      <protection/>
    </xf>
    <xf numFmtId="174" fontId="8" fillId="0" borderId="0" xfId="44" applyNumberFormat="1" applyFont="1" applyAlignment="1">
      <alignment horizontal="center" vertical="center"/>
      <protection/>
    </xf>
    <xf numFmtId="174" fontId="8" fillId="0" borderId="0" xfId="44" applyNumberFormat="1" applyFont="1" applyAlignment="1">
      <alignment horizontal="right" vertical="center"/>
      <protection/>
    </xf>
    <xf numFmtId="174" fontId="8" fillId="0" borderId="0" xfId="44" applyNumberFormat="1" applyFont="1" applyAlignment="1">
      <alignment vertical="center"/>
      <protection/>
    </xf>
    <xf numFmtId="175" fontId="8" fillId="0" borderId="0" xfId="44" applyNumberFormat="1" applyFont="1" applyFill="1" applyAlignment="1">
      <alignment horizontal="right" vertical="center"/>
      <protection/>
    </xf>
    <xf numFmtId="184" fontId="8" fillId="0" borderId="0" xfId="44" applyNumberFormat="1" applyFont="1" applyFill="1" applyAlignment="1">
      <alignment horizontal="right" vertical="center"/>
      <protection/>
    </xf>
    <xf numFmtId="178" fontId="8" fillId="0" borderId="0" xfId="15" applyNumberFormat="1" applyFont="1" applyFill="1" applyBorder="1" applyAlignment="1" applyProtection="1">
      <alignment horizontal="right" vertical="center" wrapText="1"/>
      <protection/>
    </xf>
    <xf numFmtId="175" fontId="8" fillId="0" borderId="1" xfId="44" applyNumberFormat="1" applyFont="1" applyFill="1" applyBorder="1" applyAlignment="1">
      <alignment horizontal="right" vertical="center"/>
      <protection/>
    </xf>
    <xf numFmtId="174" fontId="8" fillId="0" borderId="0" xfId="44" applyNumberFormat="1" applyFont="1" applyFill="1" applyAlignment="1">
      <alignment horizontal="right" vertical="center"/>
      <protection/>
    </xf>
    <xf numFmtId="183" fontId="8" fillId="0" borderId="1" xfId="15" applyNumberFormat="1" applyFont="1" applyFill="1" applyBorder="1" applyAlignment="1" applyProtection="1">
      <alignment horizontal="right" vertical="center" wrapText="1"/>
      <protection/>
    </xf>
    <xf numFmtId="183" fontId="8" fillId="0" borderId="0" xfId="44" applyNumberFormat="1" applyFont="1" applyFill="1" applyAlignment="1">
      <alignment horizontal="right" vertical="center"/>
      <protection/>
    </xf>
    <xf numFmtId="174" fontId="8" fillId="0" borderId="0" xfId="44" applyNumberFormat="1" applyFont="1" applyBorder="1" applyAlignment="1">
      <alignment horizontal="left" vertical="center"/>
      <protection/>
    </xf>
    <xf numFmtId="175" fontId="8" fillId="0" borderId="2" xfId="44" applyNumberFormat="1" applyFont="1" applyFill="1" applyBorder="1" applyAlignment="1">
      <alignment horizontal="right" vertical="center"/>
      <protection/>
    </xf>
    <xf numFmtId="174" fontId="8" fillId="2" borderId="0" xfId="44" applyNumberFormat="1" applyFont="1" applyFill="1" applyBorder="1" applyAlignment="1">
      <alignment vertical="center"/>
      <protection/>
    </xf>
    <xf numFmtId="175" fontId="8" fillId="2" borderId="0" xfId="44" applyNumberFormat="1" applyFont="1" applyFill="1" applyBorder="1" applyAlignment="1">
      <alignment horizontal="right" vertical="center"/>
      <protection/>
    </xf>
    <xf numFmtId="166" fontId="8" fillId="2" borderId="0" xfId="15" applyFont="1" applyFill="1" applyBorder="1" applyAlignment="1" applyProtection="1">
      <alignment vertical="center"/>
      <protection/>
    </xf>
    <xf numFmtId="164" fontId="8" fillId="0" borderId="0" xfId="51" applyFont="1" applyFill="1" applyAlignment="1">
      <alignment vertical="center"/>
      <protection/>
    </xf>
    <xf numFmtId="175" fontId="8" fillId="0" borderId="0" xfId="51" applyNumberFormat="1" applyFont="1" applyFill="1" applyBorder="1" applyAlignment="1">
      <alignment horizontal="center" vertical="center"/>
      <protection/>
    </xf>
    <xf numFmtId="184" fontId="8" fillId="0" borderId="0" xfId="44" applyNumberFormat="1" applyFont="1" applyFill="1" applyBorder="1" applyAlignment="1">
      <alignment horizontal="right" vertical="center"/>
      <protection/>
    </xf>
    <xf numFmtId="175" fontId="8" fillId="0" borderId="0" xfId="44" applyNumberFormat="1" applyFont="1" applyFill="1" applyBorder="1" applyAlignment="1">
      <alignment horizontal="right" vertical="center"/>
      <protection/>
    </xf>
    <xf numFmtId="175" fontId="8" fillId="2" borderId="1" xfId="44" applyNumberFormat="1" applyFont="1" applyFill="1" applyBorder="1" applyAlignment="1">
      <alignment horizontal="right" vertical="center"/>
      <protection/>
    </xf>
    <xf numFmtId="174" fontId="8" fillId="2" borderId="1" xfId="44" applyNumberFormat="1" applyFont="1" applyFill="1" applyBorder="1" applyAlignment="1">
      <alignment vertical="center"/>
      <protection/>
    </xf>
    <xf numFmtId="175" fontId="8" fillId="2" borderId="2" xfId="44" applyNumberFormat="1" applyFont="1" applyFill="1" applyBorder="1" applyAlignment="1">
      <alignment horizontal="right" vertical="center"/>
      <protection/>
    </xf>
    <xf numFmtId="174" fontId="8" fillId="0" borderId="1" xfId="0" applyNumberFormat="1" applyFont="1" applyFill="1" applyBorder="1" applyAlignment="1">
      <alignment vertical="center"/>
    </xf>
    <xf numFmtId="175" fontId="9" fillId="0" borderId="1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4" fontId="10" fillId="0" borderId="0" xfId="0" applyNumberFormat="1" applyFont="1" applyAlignment="1">
      <alignment horizontal="left" vertical="center"/>
    </xf>
    <xf numFmtId="174" fontId="8" fillId="2" borderId="0" xfId="0" applyNumberFormat="1" applyFont="1" applyFill="1" applyBorder="1" applyAlignment="1">
      <alignment vertical="center"/>
    </xf>
    <xf numFmtId="175" fontId="9" fillId="2" borderId="0" xfId="46" applyNumberFormat="1" applyFont="1" applyFill="1" applyBorder="1" applyAlignment="1">
      <alignment horizontal="right" vertical="center"/>
      <protection/>
    </xf>
    <xf numFmtId="175" fontId="9" fillId="0" borderId="0" xfId="46" applyNumberFormat="1" applyFont="1" applyFill="1" applyBorder="1" applyAlignment="1">
      <alignment horizontal="right" vertical="center"/>
      <protection/>
    </xf>
    <xf numFmtId="174" fontId="9" fillId="0" borderId="0" xfId="46" applyNumberFormat="1" applyFont="1" applyFill="1" applyBorder="1" applyAlignment="1">
      <alignment horizontal="center" vertical="center"/>
      <protection/>
    </xf>
    <xf numFmtId="175" fontId="8" fillId="2" borderId="0" xfId="46" applyNumberFormat="1" applyFont="1" applyFill="1" applyBorder="1" applyAlignment="1">
      <alignment horizontal="right" vertical="center"/>
      <protection/>
    </xf>
    <xf numFmtId="175" fontId="8" fillId="0" borderId="0" xfId="46" applyNumberFormat="1" applyFont="1" applyFill="1" applyAlignment="1">
      <alignment horizontal="right" vertical="center"/>
      <protection/>
    </xf>
    <xf numFmtId="174" fontId="9" fillId="0" borderId="0" xfId="46" applyNumberFormat="1" applyFont="1" applyFill="1" applyAlignment="1">
      <alignment horizontal="left" vertical="center"/>
      <protection/>
    </xf>
    <xf numFmtId="175" fontId="8" fillId="2" borderId="0" xfId="46" applyNumberFormat="1" applyFont="1" applyFill="1" applyAlignment="1">
      <alignment horizontal="right" vertical="center"/>
      <protection/>
    </xf>
    <xf numFmtId="175" fontId="8" fillId="2" borderId="1" xfId="46" applyNumberFormat="1" applyFont="1" applyFill="1" applyBorder="1" applyAlignment="1">
      <alignment horizontal="right" vertical="center"/>
      <protection/>
    </xf>
    <xf numFmtId="175" fontId="8" fillId="0" borderId="1" xfId="46" applyNumberFormat="1" applyFont="1" applyFill="1" applyBorder="1" applyAlignment="1">
      <alignment horizontal="right" vertical="center"/>
      <protection/>
    </xf>
    <xf numFmtId="175" fontId="8" fillId="0" borderId="0" xfId="46" applyNumberFormat="1" applyFont="1" applyFill="1" applyBorder="1" applyAlignment="1">
      <alignment horizontal="right" vertical="center"/>
      <protection/>
    </xf>
    <xf numFmtId="174" fontId="8" fillId="0" borderId="0" xfId="47" applyNumberFormat="1" applyFont="1" applyFill="1" applyAlignment="1">
      <alignment horizontal="left" vertical="center"/>
      <protection/>
    </xf>
    <xf numFmtId="175" fontId="8" fillId="0" borderId="0" xfId="47" applyNumberFormat="1" applyFont="1" applyFill="1" applyAlignment="1">
      <alignment horizontal="right" vertical="center"/>
      <protection/>
    </xf>
    <xf numFmtId="174" fontId="9" fillId="0" borderId="0" xfId="47" applyNumberFormat="1" applyFont="1" applyFill="1" applyAlignment="1">
      <alignment horizontal="left" vertical="center"/>
      <protection/>
    </xf>
    <xf numFmtId="175" fontId="8" fillId="0" borderId="1" xfId="47" applyNumberFormat="1" applyFont="1" applyFill="1" applyBorder="1" applyAlignment="1">
      <alignment horizontal="right" vertical="center"/>
      <protection/>
    </xf>
    <xf numFmtId="174" fontId="8" fillId="0" borderId="0" xfId="46" applyNumberFormat="1" applyFont="1" applyFill="1" applyAlignment="1">
      <alignment horizontal="left" vertical="center"/>
      <protection/>
    </xf>
    <xf numFmtId="174" fontId="8" fillId="0" borderId="0" xfId="46" applyNumberFormat="1" applyFont="1" applyFill="1" applyAlignment="1">
      <alignment horizontal="center" vertical="center"/>
      <protection/>
    </xf>
    <xf numFmtId="175" fontId="8" fillId="0" borderId="2" xfId="46" applyNumberFormat="1" applyFont="1" applyFill="1" applyBorder="1" applyAlignment="1">
      <alignment horizontal="right" vertical="center"/>
      <protection/>
    </xf>
    <xf numFmtId="174" fontId="8" fillId="0" borderId="0" xfId="46" applyNumberFormat="1" applyFont="1" applyFill="1" applyBorder="1" applyAlignment="1">
      <alignment horizontal="center" vertical="center"/>
      <protection/>
    </xf>
    <xf numFmtId="174" fontId="8" fillId="0" borderId="0" xfId="0" applyNumberFormat="1" applyFont="1" applyFill="1" applyAlignment="1">
      <alignment vertical="center"/>
    </xf>
    <xf numFmtId="174" fontId="9" fillId="0" borderId="0" xfId="0" applyNumberFormat="1" applyFont="1" applyAlignment="1">
      <alignment horizontal="center" vertical="center"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10 14 3" xfId="20"/>
    <cellStyle name="Comma 11 2 2 4" xfId="21"/>
    <cellStyle name="Comma 12 2 2" xfId="22"/>
    <cellStyle name="Comma 12 2 2 2" xfId="23"/>
    <cellStyle name="Comma 13 2 3" xfId="24"/>
    <cellStyle name="Comma 162" xfId="25"/>
    <cellStyle name="Comma 175" xfId="26"/>
    <cellStyle name="Comma 176" xfId="27"/>
    <cellStyle name="Comma 182" xfId="28"/>
    <cellStyle name="Comma 2" xfId="29"/>
    <cellStyle name="Comma 2 2" xfId="30"/>
    <cellStyle name="Comma 2 3" xfId="31"/>
    <cellStyle name="Comma 3" xfId="32"/>
    <cellStyle name="Comma 3 2" xfId="33"/>
    <cellStyle name="Comma 3 2 2" xfId="34"/>
    <cellStyle name="Comma 3 3" xfId="35"/>
    <cellStyle name="Comma 4" xfId="36"/>
    <cellStyle name="Comma 4 2 2 2 2 2" xfId="37"/>
    <cellStyle name="Comma 5" xfId="38"/>
    <cellStyle name="Comma 5 34" xfId="39"/>
    <cellStyle name="Explanatory Text 11" xfId="40"/>
    <cellStyle name="Explanatory Text 2" xfId="41"/>
    <cellStyle name="Hyperlink 2" xfId="42"/>
    <cellStyle name="Normal 2" xfId="43"/>
    <cellStyle name="Normal 2 13" xfId="44"/>
    <cellStyle name="Normal 296" xfId="45"/>
    <cellStyle name="Normal 3" xfId="46"/>
    <cellStyle name="Normal 3 2" xfId="47"/>
    <cellStyle name="Normal 3 3 2 3" xfId="48"/>
    <cellStyle name="Normal 4" xfId="49"/>
    <cellStyle name="Normal_EGCO_June10 TE" xfId="50"/>
    <cellStyle name="Normal_KEGCO_2002" xfId="51"/>
    <cellStyle name="Percent 2" xfId="52"/>
    <cellStyle name="ข้อความอธิบาย 9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AFAF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55"/>
  <sheetViews>
    <sheetView zoomScaleSheetLayoutView="100" workbookViewId="0" topLeftCell="A134">
      <selection activeCell="A155" sqref="A155"/>
    </sheetView>
  </sheetViews>
  <sheetFormatPr defaultColWidth="8.00390625" defaultRowHeight="19.5" customHeight="1"/>
  <cols>
    <col min="1" max="2" width="1.4921875" style="1" customWidth="1"/>
    <col min="3" max="3" width="32.375" style="1" customWidth="1"/>
    <col min="4" max="4" width="7.625" style="2" customWidth="1"/>
    <col min="5" max="5" width="0.5" style="1" customWidth="1"/>
    <col min="6" max="6" width="12.875" style="3" customWidth="1"/>
    <col min="7" max="7" width="0.5" style="4" customWidth="1"/>
    <col min="8" max="8" width="10.75390625" style="3" customWidth="1"/>
    <col min="9" max="9" width="0.5" style="4" customWidth="1"/>
    <col min="10" max="10" width="12.875" style="3" customWidth="1"/>
    <col min="11" max="11" width="0.5" style="4" customWidth="1"/>
    <col min="12" max="12" width="10.75390625" style="3" customWidth="1"/>
    <col min="13" max="16384" width="8.75390625" style="5" customWidth="1"/>
  </cols>
  <sheetData>
    <row r="1" spans="1:12" ht="19.5" customHeight="1">
      <c r="A1" s="6" t="s">
        <v>0</v>
      </c>
      <c r="B1" s="6"/>
      <c r="C1" s="6"/>
      <c r="H1" s="7"/>
      <c r="L1" s="7"/>
    </row>
    <row r="2" spans="1:3" ht="19.5" customHeight="1">
      <c r="A2" s="6" t="s">
        <v>1</v>
      </c>
      <c r="B2" s="6"/>
      <c r="C2" s="6"/>
    </row>
    <row r="3" spans="1:12" ht="19.5" customHeight="1">
      <c r="A3" s="8" t="s">
        <v>2</v>
      </c>
      <c r="B3" s="9"/>
      <c r="C3" s="9"/>
      <c r="D3" s="10"/>
      <c r="E3" s="11"/>
      <c r="F3" s="12"/>
      <c r="G3" s="13"/>
      <c r="H3" s="12"/>
      <c r="I3" s="13"/>
      <c r="J3" s="12"/>
      <c r="K3" s="13"/>
      <c r="L3" s="12"/>
    </row>
    <row r="5" spans="1:12" ht="18" customHeight="1">
      <c r="A5" s="5"/>
      <c r="D5" s="14"/>
      <c r="E5" s="6"/>
      <c r="F5" s="12"/>
      <c r="G5" s="15"/>
      <c r="H5" s="16" t="s">
        <v>3</v>
      </c>
      <c r="I5" s="7"/>
      <c r="J5" s="12"/>
      <c r="K5" s="15"/>
      <c r="L5" s="16" t="s">
        <v>4</v>
      </c>
    </row>
    <row r="6" spans="1:12" ht="18" customHeight="1">
      <c r="A6" s="5"/>
      <c r="D6" s="14"/>
      <c r="E6" s="6"/>
      <c r="F6" s="17" t="s">
        <v>5</v>
      </c>
      <c r="G6" s="7"/>
      <c r="H6" s="17" t="s">
        <v>6</v>
      </c>
      <c r="I6" s="7"/>
      <c r="J6" s="17" t="s">
        <v>5</v>
      </c>
      <c r="K6" s="7"/>
      <c r="L6" s="17" t="s">
        <v>6</v>
      </c>
    </row>
    <row r="7" spans="5:12" ht="18" customHeight="1">
      <c r="E7" s="6"/>
      <c r="F7" s="18" t="s">
        <v>7</v>
      </c>
      <c r="G7" s="7"/>
      <c r="H7" s="17" t="s">
        <v>8</v>
      </c>
      <c r="I7" s="7"/>
      <c r="J7" s="18" t="s">
        <v>7</v>
      </c>
      <c r="K7" s="7"/>
      <c r="L7" s="17" t="s">
        <v>8</v>
      </c>
    </row>
    <row r="8" spans="5:12" ht="18" customHeight="1">
      <c r="E8" s="6"/>
      <c r="F8" s="17" t="s">
        <v>9</v>
      </c>
      <c r="G8" s="7"/>
      <c r="H8" s="17" t="s">
        <v>10</v>
      </c>
      <c r="I8" s="7"/>
      <c r="J8" s="17" t="s">
        <v>9</v>
      </c>
      <c r="K8" s="7"/>
      <c r="L8" s="17" t="s">
        <v>10</v>
      </c>
    </row>
    <row r="9" spans="4:12" ht="18" customHeight="1">
      <c r="D9" s="19" t="s">
        <v>11</v>
      </c>
      <c r="E9" s="6"/>
      <c r="F9" s="16" t="s">
        <v>12</v>
      </c>
      <c r="G9" s="7"/>
      <c r="H9" s="16" t="s">
        <v>12</v>
      </c>
      <c r="I9" s="7"/>
      <c r="J9" s="16" t="s">
        <v>12</v>
      </c>
      <c r="K9" s="7"/>
      <c r="L9" s="16" t="s">
        <v>12</v>
      </c>
    </row>
    <row r="10" spans="4:12" ht="6" customHeight="1">
      <c r="D10" s="5"/>
      <c r="E10" s="6"/>
      <c r="F10" s="20"/>
      <c r="H10" s="4"/>
      <c r="J10" s="20"/>
      <c r="L10" s="4"/>
    </row>
    <row r="11" spans="1:10" ht="18" customHeight="1">
      <c r="A11" s="6" t="s">
        <v>13</v>
      </c>
      <c r="F11" s="21"/>
      <c r="J11" s="21"/>
    </row>
    <row r="12" spans="1:10" ht="6" customHeight="1">
      <c r="A12" s="6"/>
      <c r="F12" s="21"/>
      <c r="J12" s="21"/>
    </row>
    <row r="13" spans="1:11" ht="18" customHeight="1">
      <c r="A13" s="6" t="s">
        <v>14</v>
      </c>
      <c r="F13" s="21"/>
      <c r="G13" s="3"/>
      <c r="I13" s="3"/>
      <c r="J13" s="21"/>
      <c r="K13" s="3"/>
    </row>
    <row r="14" spans="1:11" ht="6" customHeight="1">
      <c r="A14" s="6"/>
      <c r="F14" s="21"/>
      <c r="G14" s="3"/>
      <c r="I14" s="3"/>
      <c r="J14" s="21"/>
      <c r="K14" s="3"/>
    </row>
    <row r="15" spans="1:12" ht="18" customHeight="1">
      <c r="A15" s="1" t="s">
        <v>15</v>
      </c>
      <c r="F15" s="21">
        <v>3313249</v>
      </c>
      <c r="G15" s="3"/>
      <c r="H15" s="3">
        <v>2950667</v>
      </c>
      <c r="I15" s="3"/>
      <c r="J15" s="21">
        <v>542354</v>
      </c>
      <c r="K15" s="3"/>
      <c r="L15" s="3">
        <v>637795</v>
      </c>
    </row>
    <row r="16" spans="1:12" ht="18" customHeight="1">
      <c r="A16" s="1" t="s">
        <v>16</v>
      </c>
      <c r="D16" s="2">
        <v>7</v>
      </c>
      <c r="F16" s="22">
        <v>16996</v>
      </c>
      <c r="G16" s="23"/>
      <c r="H16" s="23">
        <v>11719</v>
      </c>
      <c r="I16" s="23"/>
      <c r="J16" s="24">
        <v>0</v>
      </c>
      <c r="K16" s="23"/>
      <c r="L16" s="23">
        <v>0</v>
      </c>
    </row>
    <row r="17" spans="1:12" ht="18" customHeight="1">
      <c r="A17" s="1" t="s">
        <v>17</v>
      </c>
      <c r="D17" s="2">
        <v>8</v>
      </c>
      <c r="F17" s="21">
        <v>2838294</v>
      </c>
      <c r="G17" s="3"/>
      <c r="H17" s="3">
        <v>2750194</v>
      </c>
      <c r="I17" s="3"/>
      <c r="J17" s="21">
        <v>365485</v>
      </c>
      <c r="K17" s="3"/>
      <c r="L17" s="3">
        <v>497495</v>
      </c>
    </row>
    <row r="18" spans="1:12" ht="18" customHeight="1">
      <c r="A18" s="1" t="s">
        <v>18</v>
      </c>
      <c r="E18" s="5"/>
      <c r="F18" s="21"/>
      <c r="G18" s="3"/>
      <c r="H18" s="23"/>
      <c r="I18" s="3"/>
      <c r="J18" s="21"/>
      <c r="K18" s="3"/>
      <c r="L18" s="23"/>
    </row>
    <row r="19" spans="2:12" ht="18" customHeight="1">
      <c r="B19" s="1" t="s">
        <v>19</v>
      </c>
      <c r="D19" s="2">
        <v>9</v>
      </c>
      <c r="E19" s="5"/>
      <c r="F19" s="21">
        <v>97439</v>
      </c>
      <c r="G19" s="3"/>
      <c r="H19" s="23">
        <v>0</v>
      </c>
      <c r="I19" s="3"/>
      <c r="J19" s="21">
        <v>0</v>
      </c>
      <c r="K19" s="3"/>
      <c r="L19" s="23">
        <v>0</v>
      </c>
    </row>
    <row r="20" spans="1:12" ht="18" customHeight="1">
      <c r="A20" s="1" t="s">
        <v>20</v>
      </c>
      <c r="E20" s="5"/>
      <c r="F20" s="21">
        <v>739846</v>
      </c>
      <c r="G20" s="3"/>
      <c r="H20" s="3">
        <v>761289</v>
      </c>
      <c r="I20" s="3"/>
      <c r="J20" s="21">
        <v>791974</v>
      </c>
      <c r="K20" s="3"/>
      <c r="L20" s="3">
        <v>290712</v>
      </c>
    </row>
    <row r="21" spans="1:11" ht="18" customHeight="1">
      <c r="A21" s="1" t="s">
        <v>21</v>
      </c>
      <c r="F21" s="21"/>
      <c r="G21" s="3"/>
      <c r="I21" s="3"/>
      <c r="J21" s="21"/>
      <c r="K21" s="3"/>
    </row>
    <row r="22" spans="2:12" ht="18" customHeight="1">
      <c r="B22" s="1" t="s">
        <v>22</v>
      </c>
      <c r="F22" s="21">
        <v>0</v>
      </c>
      <c r="G22" s="3"/>
      <c r="H22" s="3">
        <v>7066</v>
      </c>
      <c r="I22" s="3"/>
      <c r="J22" s="21">
        <v>2511246</v>
      </c>
      <c r="K22" s="3"/>
      <c r="L22" s="3">
        <v>1830544</v>
      </c>
    </row>
    <row r="23" spans="1:11" ht="18" customHeight="1">
      <c r="A23" s="1" t="s">
        <v>23</v>
      </c>
      <c r="F23" s="21"/>
      <c r="G23" s="3"/>
      <c r="I23" s="3"/>
      <c r="J23" s="21"/>
      <c r="K23" s="3"/>
    </row>
    <row r="24" spans="2:12" ht="18" customHeight="1">
      <c r="B24" s="1" t="s">
        <v>24</v>
      </c>
      <c r="F24" s="21">
        <v>4846</v>
      </c>
      <c r="G24" s="3"/>
      <c r="H24" s="23">
        <v>75000</v>
      </c>
      <c r="I24" s="3"/>
      <c r="J24" s="21">
        <v>388120</v>
      </c>
      <c r="K24" s="3"/>
      <c r="L24" s="23">
        <v>52447</v>
      </c>
    </row>
    <row r="25" spans="1:12" ht="18" customHeight="1">
      <c r="A25" s="1" t="s">
        <v>25</v>
      </c>
      <c r="D25" s="2">
        <v>11</v>
      </c>
      <c r="F25" s="25">
        <v>1577852</v>
      </c>
      <c r="G25" s="3"/>
      <c r="H25" s="12">
        <v>833299</v>
      </c>
      <c r="I25" s="3"/>
      <c r="J25" s="25">
        <v>310505</v>
      </c>
      <c r="K25" s="3"/>
      <c r="L25" s="12">
        <v>282809</v>
      </c>
    </row>
    <row r="26" spans="6:11" ht="6" customHeight="1">
      <c r="F26" s="21"/>
      <c r="G26" s="3"/>
      <c r="I26" s="3"/>
      <c r="J26" s="21"/>
      <c r="K26" s="3"/>
    </row>
    <row r="27" spans="1:12" ht="18" customHeight="1">
      <c r="A27" s="6" t="s">
        <v>26</v>
      </c>
      <c r="F27" s="25">
        <f>SUM(F15:F25)</f>
        <v>8588522</v>
      </c>
      <c r="G27" s="3"/>
      <c r="H27" s="12">
        <f>SUM(H15:H25)</f>
        <v>7389234</v>
      </c>
      <c r="I27" s="3"/>
      <c r="J27" s="25">
        <f>SUM(J15:J25)</f>
        <v>4909684</v>
      </c>
      <c r="K27" s="3"/>
      <c r="L27" s="12">
        <f>SUM(L15:L25)</f>
        <v>3591802</v>
      </c>
    </row>
    <row r="28" spans="6:11" ht="12" customHeight="1">
      <c r="F28" s="21"/>
      <c r="G28" s="3"/>
      <c r="I28" s="3"/>
      <c r="J28" s="21"/>
      <c r="K28" s="3"/>
    </row>
    <row r="29" spans="1:11" ht="18" customHeight="1">
      <c r="A29" s="6" t="s">
        <v>27</v>
      </c>
      <c r="F29" s="21"/>
      <c r="G29" s="3"/>
      <c r="I29" s="3"/>
      <c r="J29" s="21"/>
      <c r="K29" s="3"/>
    </row>
    <row r="30" spans="6:11" ht="6" customHeight="1">
      <c r="F30" s="21"/>
      <c r="G30" s="3"/>
      <c r="I30" s="3"/>
      <c r="J30" s="21"/>
      <c r="K30" s="3"/>
    </row>
    <row r="31" spans="1:12" ht="18" customHeight="1">
      <c r="A31" s="1" t="s">
        <v>28</v>
      </c>
      <c r="D31" s="2">
        <v>9</v>
      </c>
      <c r="F31" s="21">
        <v>487477</v>
      </c>
      <c r="G31" s="3"/>
      <c r="H31" s="3">
        <v>0</v>
      </c>
      <c r="I31" s="3"/>
      <c r="J31" s="21">
        <v>0</v>
      </c>
      <c r="K31" s="3"/>
      <c r="L31" s="3">
        <v>0</v>
      </c>
    </row>
    <row r="32" spans="1:12" ht="18" customHeight="1">
      <c r="A32" s="1" t="s">
        <v>16</v>
      </c>
      <c r="D32" s="2">
        <v>7</v>
      </c>
      <c r="F32" s="21">
        <v>143743</v>
      </c>
      <c r="G32" s="3"/>
      <c r="H32" s="3">
        <v>177457</v>
      </c>
      <c r="I32" s="3"/>
      <c r="J32" s="21">
        <v>59229</v>
      </c>
      <c r="K32" s="3"/>
      <c r="L32" s="3">
        <v>92945</v>
      </c>
    </row>
    <row r="33" spans="1:12" ht="18" customHeight="1">
      <c r="A33" s="1" t="s">
        <v>29</v>
      </c>
      <c r="F33" s="24"/>
      <c r="G33" s="23"/>
      <c r="H33" s="23"/>
      <c r="I33" s="23"/>
      <c r="J33" s="24"/>
      <c r="K33" s="23"/>
      <c r="L33" s="23"/>
    </row>
    <row r="34" spans="2:12" ht="18" customHeight="1">
      <c r="B34" s="1" t="s">
        <v>30</v>
      </c>
      <c r="D34" s="2">
        <v>10</v>
      </c>
      <c r="F34" s="21">
        <v>5130751</v>
      </c>
      <c r="G34" s="23"/>
      <c r="H34" s="23">
        <v>5526612</v>
      </c>
      <c r="I34" s="23"/>
      <c r="J34" s="21">
        <v>5075788</v>
      </c>
      <c r="K34" s="23"/>
      <c r="L34" s="23">
        <v>5479324</v>
      </c>
    </row>
    <row r="35" spans="1:12" ht="18" customHeight="1">
      <c r="A35" s="1" t="s">
        <v>31</v>
      </c>
      <c r="D35" s="2">
        <v>12</v>
      </c>
      <c r="F35" s="21">
        <v>0</v>
      </c>
      <c r="G35" s="3"/>
      <c r="H35" s="23">
        <v>0</v>
      </c>
      <c r="I35" s="3"/>
      <c r="J35" s="21">
        <v>29463664</v>
      </c>
      <c r="K35" s="3"/>
      <c r="L35" s="3">
        <v>27719122</v>
      </c>
    </row>
    <row r="36" spans="1:12" ht="18" customHeight="1">
      <c r="A36" s="1" t="s">
        <v>32</v>
      </c>
      <c r="D36" s="2">
        <v>12</v>
      </c>
      <c r="F36" s="21">
        <v>1490439</v>
      </c>
      <c r="G36" s="3"/>
      <c r="H36" s="23">
        <v>1500482</v>
      </c>
      <c r="I36" s="3"/>
      <c r="J36" s="21">
        <v>0</v>
      </c>
      <c r="K36" s="3"/>
      <c r="L36" s="23">
        <v>0</v>
      </c>
    </row>
    <row r="37" spans="1:12" ht="18" customHeight="1">
      <c r="A37" s="1" t="s">
        <v>33</v>
      </c>
      <c r="D37" s="2">
        <v>12</v>
      </c>
      <c r="F37" s="21">
        <v>80454</v>
      </c>
      <c r="G37" s="3"/>
      <c r="H37" s="3">
        <v>28990</v>
      </c>
      <c r="I37" s="3"/>
      <c r="J37" s="21">
        <v>45471</v>
      </c>
      <c r="K37" s="3"/>
      <c r="L37" s="3">
        <v>45471</v>
      </c>
    </row>
    <row r="38" spans="1:11" ht="18" customHeight="1">
      <c r="A38" s="1" t="s">
        <v>23</v>
      </c>
      <c r="F38" s="21"/>
      <c r="G38" s="3"/>
      <c r="I38" s="3"/>
      <c r="J38" s="21"/>
      <c r="K38" s="3"/>
    </row>
    <row r="39" spans="2:12" ht="18" customHeight="1">
      <c r="B39" s="1" t="s">
        <v>34</v>
      </c>
      <c r="C39" s="5"/>
      <c r="D39" s="26"/>
      <c r="F39" s="21">
        <v>75000</v>
      </c>
      <c r="G39" s="3"/>
      <c r="H39" s="23">
        <v>4846</v>
      </c>
      <c r="I39" s="3"/>
      <c r="J39" s="21">
        <v>8309283</v>
      </c>
      <c r="K39" s="3"/>
      <c r="L39" s="23">
        <v>10333553</v>
      </c>
    </row>
    <row r="40" spans="1:12" ht="18" customHeight="1">
      <c r="A40" s="1" t="s">
        <v>35</v>
      </c>
      <c r="F40" s="21">
        <v>65623</v>
      </c>
      <c r="G40" s="3"/>
      <c r="H40" s="3">
        <v>67194</v>
      </c>
      <c r="I40" s="3"/>
      <c r="J40" s="21">
        <v>1037273</v>
      </c>
      <c r="K40" s="3"/>
      <c r="L40" s="3">
        <v>1038844</v>
      </c>
    </row>
    <row r="41" spans="1:12" ht="18" customHeight="1">
      <c r="A41" s="1" t="s">
        <v>36</v>
      </c>
      <c r="D41" s="2">
        <v>13</v>
      </c>
      <c r="F41" s="21">
        <v>57642042</v>
      </c>
      <c r="G41" s="3"/>
      <c r="H41" s="3">
        <v>55856939</v>
      </c>
      <c r="I41" s="3"/>
      <c r="J41" s="21">
        <v>304064</v>
      </c>
      <c r="K41" s="3"/>
      <c r="L41" s="3">
        <v>347349</v>
      </c>
    </row>
    <row r="42" spans="1:12" ht="18" customHeight="1">
      <c r="A42" s="1" t="s">
        <v>37</v>
      </c>
      <c r="D42" s="2">
        <v>14</v>
      </c>
      <c r="F42" s="21">
        <v>1732645</v>
      </c>
      <c r="G42" s="3"/>
      <c r="H42" s="23">
        <v>1778324</v>
      </c>
      <c r="I42" s="3"/>
      <c r="J42" s="21">
        <v>285929</v>
      </c>
      <c r="K42" s="3"/>
      <c r="L42" s="23">
        <v>303779</v>
      </c>
    </row>
    <row r="43" spans="1:12" ht="18" customHeight="1">
      <c r="A43" s="1" t="s">
        <v>38</v>
      </c>
      <c r="F43" s="24">
        <v>1461242</v>
      </c>
      <c r="G43" s="3"/>
      <c r="H43" s="23">
        <v>1337333</v>
      </c>
      <c r="I43" s="3"/>
      <c r="J43" s="24">
        <v>0</v>
      </c>
      <c r="K43" s="3"/>
      <c r="L43" s="23">
        <v>0</v>
      </c>
    </row>
    <row r="44" spans="1:12" ht="18" customHeight="1">
      <c r="A44" s="1" t="s">
        <v>39</v>
      </c>
      <c r="D44" s="2">
        <v>13</v>
      </c>
      <c r="F44" s="21">
        <v>2857058</v>
      </c>
      <c r="G44" s="3"/>
      <c r="H44" s="3">
        <v>2792580</v>
      </c>
      <c r="I44" s="3"/>
      <c r="J44" s="21">
        <v>11230</v>
      </c>
      <c r="K44" s="3"/>
      <c r="L44" s="3">
        <v>11560</v>
      </c>
    </row>
    <row r="45" spans="1:12" ht="18" customHeight="1">
      <c r="A45" s="1" t="s">
        <v>40</v>
      </c>
      <c r="F45" s="21">
        <v>127168</v>
      </c>
      <c r="G45" s="3"/>
      <c r="H45" s="23">
        <v>111284</v>
      </c>
      <c r="I45" s="3"/>
      <c r="J45" s="21">
        <v>16360</v>
      </c>
      <c r="K45" s="3"/>
      <c r="L45" s="23">
        <v>0</v>
      </c>
    </row>
    <row r="46" spans="1:12" ht="18" customHeight="1">
      <c r="A46" s="1" t="s">
        <v>41</v>
      </c>
      <c r="D46" s="2">
        <v>15</v>
      </c>
      <c r="F46" s="25">
        <v>1802561</v>
      </c>
      <c r="G46" s="3"/>
      <c r="H46" s="12">
        <v>1912493</v>
      </c>
      <c r="I46" s="3"/>
      <c r="J46" s="25">
        <v>949955</v>
      </c>
      <c r="K46" s="3"/>
      <c r="L46" s="12">
        <v>936065</v>
      </c>
    </row>
    <row r="47" spans="6:11" ht="6" customHeight="1">
      <c r="F47" s="21"/>
      <c r="G47" s="3"/>
      <c r="I47" s="3"/>
      <c r="J47" s="21"/>
      <c r="K47" s="3"/>
    </row>
    <row r="48" spans="1:12" ht="18" customHeight="1">
      <c r="A48" s="6" t="s">
        <v>42</v>
      </c>
      <c r="B48" s="5"/>
      <c r="F48" s="25">
        <f>SUM(F31:F46)</f>
        <v>73096203</v>
      </c>
      <c r="G48" s="3"/>
      <c r="H48" s="12">
        <f>SUM(H31:H46)</f>
        <v>71094534</v>
      </c>
      <c r="I48" s="3"/>
      <c r="J48" s="25">
        <f>SUM(J31:J46)</f>
        <v>45558246</v>
      </c>
      <c r="K48" s="3"/>
      <c r="L48" s="12">
        <f>SUM(L31:L46)</f>
        <v>46308012</v>
      </c>
    </row>
    <row r="49" spans="6:11" ht="6" customHeight="1">
      <c r="F49" s="21"/>
      <c r="G49" s="3"/>
      <c r="I49" s="3"/>
      <c r="J49" s="21"/>
      <c r="K49" s="3"/>
    </row>
    <row r="50" spans="1:12" ht="18" customHeight="1">
      <c r="A50" s="6" t="s">
        <v>43</v>
      </c>
      <c r="F50" s="27">
        <f>SUM(F48,F27)</f>
        <v>81684725</v>
      </c>
      <c r="G50" s="3"/>
      <c r="H50" s="28">
        <f>SUM(H48,H27)</f>
        <v>78483768</v>
      </c>
      <c r="I50" s="3"/>
      <c r="J50" s="27">
        <f>SUM(J48,J27)</f>
        <v>50467930</v>
      </c>
      <c r="K50" s="3"/>
      <c r="L50" s="28">
        <f>SUM(L48,L27)</f>
        <v>49899814</v>
      </c>
    </row>
    <row r="51" spans="1:11" ht="17.25" customHeight="1">
      <c r="A51" s="6"/>
      <c r="G51" s="29"/>
      <c r="I51" s="29"/>
      <c r="K51" s="29"/>
    </row>
    <row r="52" spans="1:11" ht="19.5" customHeight="1">
      <c r="A52" s="1" t="s">
        <v>44</v>
      </c>
      <c r="G52" s="29"/>
      <c r="I52" s="29"/>
      <c r="K52" s="29"/>
    </row>
    <row r="53" spans="7:11" ht="6" customHeight="1">
      <c r="G53" s="29"/>
      <c r="I53" s="29"/>
      <c r="K53" s="29"/>
    </row>
    <row r="54" spans="1:12" ht="21.75" customHeight="1">
      <c r="A54" s="30" t="s">
        <v>45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9.5" customHeight="1">
      <c r="A55" s="6" t="s">
        <v>0</v>
      </c>
      <c r="B55" s="6"/>
      <c r="C55" s="6"/>
      <c r="G55" s="29"/>
      <c r="H55" s="7"/>
      <c r="I55" s="29"/>
      <c r="K55" s="29"/>
      <c r="L55" s="7"/>
    </row>
    <row r="56" spans="1:11" ht="19.5" customHeight="1">
      <c r="A56" s="6" t="s">
        <v>1</v>
      </c>
      <c r="B56" s="6"/>
      <c r="C56" s="6"/>
      <c r="G56" s="29"/>
      <c r="I56" s="29"/>
      <c r="K56" s="29"/>
    </row>
    <row r="57" spans="1:12" ht="19.5" customHeight="1">
      <c r="A57" s="9">
        <f>+A3</f>
        <v>0</v>
      </c>
      <c r="B57" s="9"/>
      <c r="C57" s="9"/>
      <c r="D57" s="10"/>
      <c r="E57" s="11"/>
      <c r="F57" s="12"/>
      <c r="G57" s="31"/>
      <c r="H57" s="12"/>
      <c r="I57" s="31"/>
      <c r="J57" s="12"/>
      <c r="K57" s="31"/>
      <c r="L57" s="12"/>
    </row>
    <row r="58" spans="7:11" ht="19.5" customHeight="1">
      <c r="G58" s="29"/>
      <c r="I58" s="29"/>
      <c r="K58" s="29"/>
    </row>
    <row r="59" spans="1:12" ht="18" customHeight="1">
      <c r="A59" s="5"/>
      <c r="D59" s="14"/>
      <c r="E59" s="6"/>
      <c r="F59" s="12"/>
      <c r="G59" s="15"/>
      <c r="H59" s="16" t="s">
        <v>3</v>
      </c>
      <c r="I59" s="7"/>
      <c r="J59" s="12"/>
      <c r="K59" s="15"/>
      <c r="L59" s="16" t="s">
        <v>4</v>
      </c>
    </row>
    <row r="60" spans="4:12" ht="18" customHeight="1">
      <c r="D60" s="14"/>
      <c r="E60" s="6"/>
      <c r="F60" s="17" t="s">
        <v>5</v>
      </c>
      <c r="G60" s="7"/>
      <c r="H60" s="17" t="s">
        <v>6</v>
      </c>
      <c r="I60" s="7"/>
      <c r="J60" s="17" t="s">
        <v>5</v>
      </c>
      <c r="K60" s="7"/>
      <c r="L60" s="17" t="s">
        <v>6</v>
      </c>
    </row>
    <row r="61" spans="5:12" ht="18" customHeight="1">
      <c r="E61" s="6"/>
      <c r="F61" s="18" t="s">
        <v>7</v>
      </c>
      <c r="G61" s="7"/>
      <c r="H61" s="17" t="s">
        <v>8</v>
      </c>
      <c r="I61" s="7"/>
      <c r="J61" s="18" t="s">
        <v>7</v>
      </c>
      <c r="K61" s="7"/>
      <c r="L61" s="17" t="s">
        <v>8</v>
      </c>
    </row>
    <row r="62" spans="5:12" ht="18" customHeight="1">
      <c r="E62" s="6"/>
      <c r="F62" s="17" t="s">
        <v>9</v>
      </c>
      <c r="G62" s="7"/>
      <c r="H62" s="17" t="s">
        <v>10</v>
      </c>
      <c r="I62" s="7"/>
      <c r="J62" s="17" t="s">
        <v>9</v>
      </c>
      <c r="K62" s="7"/>
      <c r="L62" s="17" t="s">
        <v>10</v>
      </c>
    </row>
    <row r="63" spans="4:12" ht="18" customHeight="1">
      <c r="D63" s="19" t="s">
        <v>11</v>
      </c>
      <c r="E63" s="6"/>
      <c r="F63" s="16" t="s">
        <v>12</v>
      </c>
      <c r="G63" s="7"/>
      <c r="H63" s="16" t="s">
        <v>12</v>
      </c>
      <c r="I63" s="7"/>
      <c r="J63" s="16" t="s">
        <v>12</v>
      </c>
      <c r="K63" s="7"/>
      <c r="L63" s="16" t="s">
        <v>12</v>
      </c>
    </row>
    <row r="64" spans="1:11" ht="6" customHeight="1">
      <c r="A64" s="6"/>
      <c r="F64" s="21"/>
      <c r="G64" s="29"/>
      <c r="I64" s="29"/>
      <c r="J64" s="21"/>
      <c r="K64" s="29"/>
    </row>
    <row r="65" spans="1:11" ht="18" customHeight="1">
      <c r="A65" s="6" t="s">
        <v>46</v>
      </c>
      <c r="F65" s="21"/>
      <c r="G65" s="29"/>
      <c r="I65" s="29"/>
      <c r="J65" s="21"/>
      <c r="K65" s="29"/>
    </row>
    <row r="66" spans="1:11" ht="6" customHeight="1">
      <c r="A66" s="6"/>
      <c r="F66" s="21"/>
      <c r="G66" s="29"/>
      <c r="I66" s="29"/>
      <c r="J66" s="21"/>
      <c r="K66" s="29"/>
    </row>
    <row r="67" spans="1:11" ht="18" customHeight="1">
      <c r="A67" s="6" t="s">
        <v>47</v>
      </c>
      <c r="F67" s="21"/>
      <c r="G67" s="29"/>
      <c r="I67" s="29"/>
      <c r="J67" s="21"/>
      <c r="K67" s="29"/>
    </row>
    <row r="68" spans="1:11" ht="6" customHeight="1">
      <c r="A68" s="6"/>
      <c r="F68" s="21"/>
      <c r="G68" s="29"/>
      <c r="I68" s="29"/>
      <c r="J68" s="21"/>
      <c r="K68" s="29"/>
    </row>
    <row r="69" spans="1:12" ht="18" customHeight="1">
      <c r="A69" s="1" t="s">
        <v>48</v>
      </c>
      <c r="D69" s="2">
        <v>16</v>
      </c>
      <c r="F69" s="21">
        <v>2032875</v>
      </c>
      <c r="G69" s="3"/>
      <c r="H69" s="4">
        <v>2640315</v>
      </c>
      <c r="I69" s="3"/>
      <c r="J69" s="21">
        <v>1383954</v>
      </c>
      <c r="K69" s="3"/>
      <c r="L69" s="4">
        <v>362177</v>
      </c>
    </row>
    <row r="70" spans="1:12" ht="18" customHeight="1">
      <c r="A70" s="1" t="s">
        <v>49</v>
      </c>
      <c r="F70" s="21">
        <v>449525</v>
      </c>
      <c r="G70" s="3"/>
      <c r="H70" s="4">
        <v>372587</v>
      </c>
      <c r="I70" s="3"/>
      <c r="J70" s="21">
        <v>194539</v>
      </c>
      <c r="K70" s="3"/>
      <c r="L70" s="4">
        <v>269528</v>
      </c>
    </row>
    <row r="71" spans="1:12" ht="18" customHeight="1">
      <c r="A71" s="1" t="s">
        <v>50</v>
      </c>
      <c r="F71" s="21">
        <v>910788</v>
      </c>
      <c r="G71" s="3"/>
      <c r="H71" s="4">
        <v>915949</v>
      </c>
      <c r="I71" s="3"/>
      <c r="J71" s="21">
        <v>515814</v>
      </c>
      <c r="K71" s="3"/>
      <c r="L71" s="4">
        <v>489525</v>
      </c>
    </row>
    <row r="72" spans="1:12" ht="18" customHeight="1">
      <c r="A72" s="1" t="s">
        <v>51</v>
      </c>
      <c r="F72" s="21">
        <v>123748</v>
      </c>
      <c r="G72" s="3"/>
      <c r="H72" s="32">
        <v>128137</v>
      </c>
      <c r="I72" s="3"/>
      <c r="J72" s="21">
        <v>360</v>
      </c>
      <c r="K72" s="3"/>
      <c r="L72" s="33">
        <v>0</v>
      </c>
    </row>
    <row r="73" spans="1:12" ht="18" customHeight="1">
      <c r="A73" s="1" t="s">
        <v>52</v>
      </c>
      <c r="F73" s="21"/>
      <c r="G73" s="3"/>
      <c r="H73" s="32"/>
      <c r="I73" s="3"/>
      <c r="J73" s="21"/>
      <c r="K73" s="3"/>
      <c r="L73" s="33"/>
    </row>
    <row r="74" spans="2:12" ht="18" customHeight="1">
      <c r="B74" s="1" t="s">
        <v>34</v>
      </c>
      <c r="D74" s="26"/>
      <c r="F74" s="21">
        <v>38228</v>
      </c>
      <c r="G74" s="3"/>
      <c r="H74" s="4">
        <v>33926</v>
      </c>
      <c r="I74" s="3"/>
      <c r="J74" s="21">
        <v>5359904</v>
      </c>
      <c r="K74" s="3"/>
      <c r="L74" s="4">
        <v>4779904</v>
      </c>
    </row>
    <row r="75" spans="1:12" ht="18" customHeight="1">
      <c r="A75" s="1" t="s">
        <v>53</v>
      </c>
      <c r="F75" s="21"/>
      <c r="G75" s="3"/>
      <c r="H75" s="4"/>
      <c r="I75" s="3"/>
      <c r="J75" s="21"/>
      <c r="K75" s="3"/>
      <c r="L75" s="4"/>
    </row>
    <row r="76" spans="2:12" ht="18" customHeight="1">
      <c r="B76" s="1" t="s">
        <v>54</v>
      </c>
      <c r="C76" s="5"/>
      <c r="D76" s="2">
        <v>17</v>
      </c>
      <c r="F76" s="21">
        <v>5288662</v>
      </c>
      <c r="G76" s="3"/>
      <c r="H76" s="32">
        <v>5342357</v>
      </c>
      <c r="I76" s="3"/>
      <c r="J76" s="21">
        <v>538652</v>
      </c>
      <c r="K76" s="3"/>
      <c r="L76" s="32">
        <v>3535125</v>
      </c>
    </row>
    <row r="77" spans="1:12" ht="18" customHeight="1">
      <c r="A77" s="1" t="s">
        <v>55</v>
      </c>
      <c r="C77" s="5"/>
      <c r="F77" s="21">
        <v>1888</v>
      </c>
      <c r="G77" s="3"/>
      <c r="H77" s="32">
        <v>10628</v>
      </c>
      <c r="I77" s="3"/>
      <c r="J77" s="21" t="s">
        <v>56</v>
      </c>
      <c r="K77" s="3"/>
      <c r="L77" s="33">
        <v>0</v>
      </c>
    </row>
    <row r="78" spans="1:12" ht="18" customHeight="1">
      <c r="A78" s="5" t="s">
        <v>57</v>
      </c>
      <c r="C78" s="5"/>
      <c r="F78" s="21"/>
      <c r="G78" s="3"/>
      <c r="H78" s="33"/>
      <c r="I78" s="3"/>
      <c r="J78" s="21"/>
      <c r="K78" s="3"/>
      <c r="L78" s="33"/>
    </row>
    <row r="79" spans="2:12" s="5" customFormat="1" ht="18" customHeight="1">
      <c r="B79" s="1" t="s">
        <v>54</v>
      </c>
      <c r="D79" s="26"/>
      <c r="E79" s="1"/>
      <c r="F79" s="21">
        <v>61367</v>
      </c>
      <c r="G79" s="3"/>
      <c r="H79" s="32">
        <v>98741</v>
      </c>
      <c r="I79" s="3"/>
      <c r="J79" s="21">
        <v>6068</v>
      </c>
      <c r="K79" s="3"/>
      <c r="L79" s="32">
        <v>54590</v>
      </c>
    </row>
    <row r="80" spans="1:12" ht="18" customHeight="1">
      <c r="A80" s="5" t="s">
        <v>58</v>
      </c>
      <c r="C80" s="5"/>
      <c r="D80" s="26"/>
      <c r="F80" s="21"/>
      <c r="G80" s="3"/>
      <c r="H80" s="32"/>
      <c r="I80" s="3"/>
      <c r="J80" s="21"/>
      <c r="K80" s="3"/>
      <c r="L80" s="32"/>
    </row>
    <row r="81" spans="2:12" s="5" customFormat="1" ht="18" customHeight="1">
      <c r="B81" s="1" t="s">
        <v>59</v>
      </c>
      <c r="D81" s="26">
        <v>22.5</v>
      </c>
      <c r="E81" s="1"/>
      <c r="F81" s="21">
        <v>0</v>
      </c>
      <c r="G81" s="3"/>
      <c r="H81" s="32">
        <v>0</v>
      </c>
      <c r="I81" s="3"/>
      <c r="J81" s="21">
        <v>996000</v>
      </c>
      <c r="K81" s="3"/>
      <c r="L81" s="32">
        <v>0</v>
      </c>
    </row>
    <row r="82" spans="1:12" ht="18" customHeight="1">
      <c r="A82" s="5" t="s">
        <v>60</v>
      </c>
      <c r="C82" s="5"/>
      <c r="D82" s="2">
        <v>18</v>
      </c>
      <c r="F82" s="21">
        <v>1998332</v>
      </c>
      <c r="G82" s="3"/>
      <c r="H82" s="4">
        <v>3999466</v>
      </c>
      <c r="I82" s="3"/>
      <c r="J82" s="21">
        <v>1998332</v>
      </c>
      <c r="K82" s="3"/>
      <c r="L82" s="4">
        <v>3999466</v>
      </c>
    </row>
    <row r="83" spans="1:12" ht="18" customHeight="1">
      <c r="A83" s="1" t="s">
        <v>61</v>
      </c>
      <c r="F83" s="21">
        <v>39362</v>
      </c>
      <c r="G83" s="3"/>
      <c r="H83" s="3">
        <v>12610</v>
      </c>
      <c r="I83" s="3"/>
      <c r="J83" s="21">
        <v>0</v>
      </c>
      <c r="K83" s="3"/>
      <c r="L83" s="3">
        <v>0</v>
      </c>
    </row>
    <row r="84" spans="1:12" ht="18" customHeight="1">
      <c r="A84" s="1" t="s">
        <v>62</v>
      </c>
      <c r="D84" s="26"/>
      <c r="F84" s="25">
        <v>10243</v>
      </c>
      <c r="G84" s="3"/>
      <c r="H84" s="12">
        <v>9727</v>
      </c>
      <c r="I84" s="3"/>
      <c r="J84" s="25">
        <v>0</v>
      </c>
      <c r="K84" s="3"/>
      <c r="L84" s="12">
        <v>0</v>
      </c>
    </row>
    <row r="85" spans="1:11" ht="20.25" customHeight="1">
      <c r="A85" s="5"/>
      <c r="F85" s="21"/>
      <c r="G85" s="29"/>
      <c r="I85" s="29"/>
      <c r="J85" s="21"/>
      <c r="K85" s="29"/>
    </row>
    <row r="86" spans="1:12" ht="18" customHeight="1">
      <c r="A86" s="6" t="s">
        <v>63</v>
      </c>
      <c r="B86" s="5"/>
      <c r="F86" s="25">
        <f>SUM(F69:F84)</f>
        <v>10955018</v>
      </c>
      <c r="G86" s="29"/>
      <c r="H86" s="12">
        <f>SUM(H69:H84)</f>
        <v>13564443</v>
      </c>
      <c r="I86" s="29"/>
      <c r="J86" s="25">
        <f>SUM(J69:J84)</f>
        <v>10993623</v>
      </c>
      <c r="K86" s="29"/>
      <c r="L86" s="12">
        <f>SUM(L69:L84)</f>
        <v>13490315</v>
      </c>
    </row>
    <row r="87" spans="6:11" ht="19.5" customHeight="1">
      <c r="F87" s="21"/>
      <c r="G87" s="29"/>
      <c r="I87" s="29"/>
      <c r="J87" s="21"/>
      <c r="K87" s="29"/>
    </row>
    <row r="88" spans="1:11" ht="18" customHeight="1">
      <c r="A88" s="6" t="s">
        <v>64</v>
      </c>
      <c r="F88" s="21"/>
      <c r="G88" s="29"/>
      <c r="I88" s="29"/>
      <c r="J88" s="21"/>
      <c r="K88" s="29"/>
    </row>
    <row r="89" spans="1:11" ht="6" customHeight="1">
      <c r="A89" s="6"/>
      <c r="F89" s="21"/>
      <c r="G89" s="29"/>
      <c r="I89" s="29"/>
      <c r="J89" s="21"/>
      <c r="K89" s="29"/>
    </row>
    <row r="90" spans="1:12" ht="18" customHeight="1">
      <c r="A90" s="5" t="s">
        <v>55</v>
      </c>
      <c r="C90" s="5"/>
      <c r="F90" s="21">
        <v>0</v>
      </c>
      <c r="G90" s="3"/>
      <c r="H90" s="32">
        <v>3205</v>
      </c>
      <c r="I90" s="3"/>
      <c r="J90" s="21">
        <v>0</v>
      </c>
      <c r="K90" s="3"/>
      <c r="L90" s="33">
        <v>0</v>
      </c>
    </row>
    <row r="91" spans="1:12" ht="18" customHeight="1">
      <c r="A91" s="1" t="s">
        <v>65</v>
      </c>
      <c r="D91" s="2">
        <v>17</v>
      </c>
      <c r="F91" s="21">
        <v>22842588</v>
      </c>
      <c r="G91" s="3"/>
      <c r="H91" s="4">
        <v>18897599</v>
      </c>
      <c r="I91" s="29"/>
      <c r="J91" s="21">
        <v>3411446</v>
      </c>
      <c r="K91" s="3"/>
      <c r="L91" s="4">
        <v>1886868</v>
      </c>
    </row>
    <row r="92" spans="1:12" ht="18" customHeight="1">
      <c r="A92" s="1" t="s">
        <v>58</v>
      </c>
      <c r="D92" s="26">
        <v>22.5</v>
      </c>
      <c r="F92" s="21">
        <v>0</v>
      </c>
      <c r="G92" s="3"/>
      <c r="H92" s="33">
        <v>0</v>
      </c>
      <c r="I92" s="29"/>
      <c r="J92" s="21">
        <v>2620000</v>
      </c>
      <c r="K92" s="3"/>
      <c r="L92" s="4" t="s">
        <v>56</v>
      </c>
    </row>
    <row r="93" spans="1:12" ht="18" customHeight="1">
      <c r="A93" s="1" t="s">
        <v>66</v>
      </c>
      <c r="D93" s="2">
        <v>18</v>
      </c>
      <c r="F93" s="21">
        <v>10195500</v>
      </c>
      <c r="G93" s="3"/>
      <c r="H93" s="4">
        <v>12192301</v>
      </c>
      <c r="I93" s="29"/>
      <c r="J93" s="21">
        <v>10195500</v>
      </c>
      <c r="K93" s="3"/>
      <c r="L93" s="4">
        <v>12192301</v>
      </c>
    </row>
    <row r="94" spans="1:12" ht="18" customHeight="1">
      <c r="A94" s="1" t="s">
        <v>62</v>
      </c>
      <c r="F94" s="21">
        <v>150699</v>
      </c>
      <c r="G94" s="3"/>
      <c r="H94" s="32">
        <v>76478</v>
      </c>
      <c r="I94" s="29"/>
      <c r="J94" s="21">
        <v>0</v>
      </c>
      <c r="K94" s="3"/>
      <c r="L94" s="33">
        <v>0</v>
      </c>
    </row>
    <row r="95" spans="1:12" ht="18" customHeight="1">
      <c r="A95" s="1" t="s">
        <v>67</v>
      </c>
      <c r="D95" s="26"/>
      <c r="F95" s="21">
        <v>1654015</v>
      </c>
      <c r="G95" s="3"/>
      <c r="H95" s="32">
        <v>1674909</v>
      </c>
      <c r="I95" s="29"/>
      <c r="J95" s="21">
        <v>257868</v>
      </c>
      <c r="K95" s="3"/>
      <c r="L95" s="32">
        <v>260749</v>
      </c>
    </row>
    <row r="96" spans="1:12" ht="18" customHeight="1">
      <c r="A96" s="1" t="s">
        <v>68</v>
      </c>
      <c r="F96" s="21">
        <v>256907</v>
      </c>
      <c r="G96" s="3"/>
      <c r="H96" s="3">
        <v>296341</v>
      </c>
      <c r="I96" s="29"/>
      <c r="J96" s="21">
        <v>0</v>
      </c>
      <c r="K96" s="3"/>
      <c r="L96" s="3">
        <v>57637</v>
      </c>
    </row>
    <row r="97" spans="1:12" ht="18" customHeight="1">
      <c r="A97" s="1" t="s">
        <v>69</v>
      </c>
      <c r="F97" s="21">
        <v>79795</v>
      </c>
      <c r="G97" s="3"/>
      <c r="H97" s="4">
        <v>67613</v>
      </c>
      <c r="I97" s="29"/>
      <c r="J97" s="21">
        <v>61900</v>
      </c>
      <c r="K97" s="3"/>
      <c r="L97" s="4">
        <v>52929</v>
      </c>
    </row>
    <row r="98" spans="1:12" ht="18" customHeight="1">
      <c r="A98" s="1" t="s">
        <v>70</v>
      </c>
      <c r="D98" s="26">
        <v>22.6</v>
      </c>
      <c r="F98" s="21">
        <v>0</v>
      </c>
      <c r="H98" s="33">
        <v>0</v>
      </c>
      <c r="J98" s="20">
        <v>802937</v>
      </c>
      <c r="L98" s="4">
        <v>769730</v>
      </c>
    </row>
    <row r="99" spans="1:12" ht="18" customHeight="1">
      <c r="A99" s="1" t="s">
        <v>71</v>
      </c>
      <c r="D99" s="2">
        <v>19</v>
      </c>
      <c r="F99" s="20">
        <v>2105047</v>
      </c>
      <c r="H99" s="4">
        <v>2073683</v>
      </c>
      <c r="J99" s="20">
        <v>1593</v>
      </c>
      <c r="L99" s="4">
        <v>1593</v>
      </c>
    </row>
    <row r="100" spans="1:12" ht="18" customHeight="1">
      <c r="A100" s="1" t="s">
        <v>72</v>
      </c>
      <c r="F100" s="25">
        <v>26515</v>
      </c>
      <c r="G100" s="3"/>
      <c r="H100" s="12">
        <v>10318</v>
      </c>
      <c r="I100" s="29"/>
      <c r="J100" s="25">
        <v>1540</v>
      </c>
      <c r="K100" s="3"/>
      <c r="L100" s="12">
        <v>1540</v>
      </c>
    </row>
    <row r="101" spans="6:11" ht="6" customHeight="1">
      <c r="F101" s="21"/>
      <c r="G101" s="29"/>
      <c r="I101" s="29"/>
      <c r="J101" s="21"/>
      <c r="K101" s="29"/>
    </row>
    <row r="102" spans="1:12" ht="18" customHeight="1">
      <c r="A102" s="6" t="s">
        <v>73</v>
      </c>
      <c r="B102" s="5"/>
      <c r="F102" s="25">
        <f>SUM(F90:F100)</f>
        <v>37311066</v>
      </c>
      <c r="G102" s="29"/>
      <c r="H102" s="12">
        <f>SUM(H90:H100)</f>
        <v>35292447</v>
      </c>
      <c r="I102" s="29"/>
      <c r="J102" s="25">
        <f>SUM(J90:J100)</f>
        <v>17352784</v>
      </c>
      <c r="K102" s="29"/>
      <c r="L102" s="12">
        <f>SUM(L90:L100)</f>
        <v>15223347</v>
      </c>
    </row>
    <row r="103" spans="1:11" ht="6" customHeight="1">
      <c r="A103" s="6"/>
      <c r="F103" s="21"/>
      <c r="G103" s="29"/>
      <c r="I103" s="29"/>
      <c r="J103" s="21"/>
      <c r="K103" s="29"/>
    </row>
    <row r="104" spans="1:12" ht="18" customHeight="1">
      <c r="A104" s="6" t="s">
        <v>74</v>
      </c>
      <c r="B104" s="6"/>
      <c r="F104" s="27">
        <f>SUM(F86,F102)</f>
        <v>48266084</v>
      </c>
      <c r="G104" s="29"/>
      <c r="H104" s="28">
        <f>SUM(H86,H102)</f>
        <v>48856890</v>
      </c>
      <c r="I104" s="29"/>
      <c r="J104" s="27">
        <f>SUM(J86,J102)</f>
        <v>28346407</v>
      </c>
      <c r="K104" s="29"/>
      <c r="L104" s="28">
        <f>SUM(L86,L102)</f>
        <v>28713662</v>
      </c>
    </row>
    <row r="105" spans="1:12" s="37" customFormat="1" ht="18" customHeight="1">
      <c r="A105" s="34"/>
      <c r="B105" s="34"/>
      <c r="C105" s="35"/>
      <c r="D105" s="26"/>
      <c r="E105" s="35"/>
      <c r="F105" s="36"/>
      <c r="G105" s="36"/>
      <c r="H105" s="36"/>
      <c r="I105" s="36"/>
      <c r="J105" s="36"/>
      <c r="K105" s="36"/>
      <c r="L105" s="36"/>
    </row>
    <row r="106" spans="1:12" s="37" customFormat="1" ht="3" customHeight="1">
      <c r="A106" s="34"/>
      <c r="B106" s="34"/>
      <c r="C106" s="35"/>
      <c r="D106" s="26"/>
      <c r="E106" s="35"/>
      <c r="F106" s="36"/>
      <c r="G106" s="36"/>
      <c r="H106" s="36"/>
      <c r="I106" s="36"/>
      <c r="J106" s="36"/>
      <c r="K106" s="36"/>
      <c r="L106" s="36"/>
    </row>
    <row r="107" spans="1:12" ht="21.75" customHeight="1">
      <c r="A107" s="30">
        <f>A54</f>
        <v>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1" ht="19.5" customHeight="1">
      <c r="A108" s="6" t="s">
        <v>0</v>
      </c>
      <c r="B108" s="6"/>
      <c r="C108" s="6"/>
      <c r="G108" s="29"/>
      <c r="I108" s="29"/>
      <c r="K108" s="29"/>
    </row>
    <row r="109" spans="1:11" ht="19.5" customHeight="1">
      <c r="A109" s="6" t="s">
        <v>1</v>
      </c>
      <c r="B109" s="6"/>
      <c r="C109" s="6"/>
      <c r="G109" s="29"/>
      <c r="I109" s="29"/>
      <c r="K109" s="29"/>
    </row>
    <row r="110" spans="1:12" ht="19.5" customHeight="1">
      <c r="A110" s="9">
        <f>+A3</f>
        <v>0</v>
      </c>
      <c r="B110" s="9"/>
      <c r="C110" s="9"/>
      <c r="D110" s="10"/>
      <c r="E110" s="11"/>
      <c r="F110" s="12"/>
      <c r="G110" s="31"/>
      <c r="H110" s="12"/>
      <c r="I110" s="31"/>
      <c r="J110" s="12"/>
      <c r="K110" s="31"/>
      <c r="L110" s="12"/>
    </row>
    <row r="111" spans="7:11" ht="19.5" customHeight="1">
      <c r="G111" s="29"/>
      <c r="I111" s="29"/>
      <c r="K111" s="29"/>
    </row>
    <row r="112" spans="1:12" ht="19.5" customHeight="1">
      <c r="A112" s="5"/>
      <c r="D112" s="14"/>
      <c r="E112" s="6"/>
      <c r="F112" s="12"/>
      <c r="G112" s="15"/>
      <c r="H112" s="16" t="s">
        <v>3</v>
      </c>
      <c r="I112" s="7"/>
      <c r="J112" s="12"/>
      <c r="K112" s="15"/>
      <c r="L112" s="16" t="s">
        <v>4</v>
      </c>
    </row>
    <row r="113" spans="4:12" ht="19.5" customHeight="1">
      <c r="D113" s="14"/>
      <c r="E113" s="6"/>
      <c r="F113" s="17" t="s">
        <v>5</v>
      </c>
      <c r="G113" s="7"/>
      <c r="H113" s="17" t="s">
        <v>6</v>
      </c>
      <c r="I113" s="7"/>
      <c r="J113" s="17" t="s">
        <v>5</v>
      </c>
      <c r="K113" s="7"/>
      <c r="L113" s="17" t="s">
        <v>6</v>
      </c>
    </row>
    <row r="114" spans="5:12" ht="19.5" customHeight="1">
      <c r="E114" s="6"/>
      <c r="F114" s="18" t="s">
        <v>7</v>
      </c>
      <c r="G114" s="7"/>
      <c r="H114" s="17" t="s">
        <v>8</v>
      </c>
      <c r="I114" s="7"/>
      <c r="J114" s="18" t="s">
        <v>7</v>
      </c>
      <c r="K114" s="7"/>
      <c r="L114" s="17" t="s">
        <v>8</v>
      </c>
    </row>
    <row r="115" spans="5:12" ht="19.5" customHeight="1">
      <c r="E115" s="6"/>
      <c r="F115" s="17" t="s">
        <v>9</v>
      </c>
      <c r="G115" s="7"/>
      <c r="H115" s="17" t="s">
        <v>10</v>
      </c>
      <c r="I115" s="7"/>
      <c r="J115" s="17" t="s">
        <v>9</v>
      </c>
      <c r="K115" s="7"/>
      <c r="L115" s="17" t="s">
        <v>10</v>
      </c>
    </row>
    <row r="116" spans="5:12" ht="19.5" customHeight="1">
      <c r="E116" s="6"/>
      <c r="F116" s="16" t="s">
        <v>12</v>
      </c>
      <c r="G116" s="7"/>
      <c r="H116" s="16" t="s">
        <v>12</v>
      </c>
      <c r="I116" s="7"/>
      <c r="J116" s="16" t="s">
        <v>12</v>
      </c>
      <c r="K116" s="7"/>
      <c r="L116" s="16" t="s">
        <v>12</v>
      </c>
    </row>
    <row r="117" spans="1:11" ht="7.5" customHeight="1">
      <c r="A117" s="6"/>
      <c r="F117" s="21"/>
      <c r="G117" s="29"/>
      <c r="I117" s="29"/>
      <c r="J117" s="21"/>
      <c r="K117" s="29"/>
    </row>
    <row r="118" spans="1:11" ht="19.5" customHeight="1">
      <c r="A118" s="6" t="s">
        <v>75</v>
      </c>
      <c r="F118" s="21"/>
      <c r="G118" s="29"/>
      <c r="I118" s="29"/>
      <c r="J118" s="21"/>
      <c r="K118" s="29"/>
    </row>
    <row r="119" spans="1:11" ht="7.5" customHeight="1">
      <c r="A119" s="6"/>
      <c r="F119" s="21"/>
      <c r="G119" s="29"/>
      <c r="I119" s="29"/>
      <c r="J119" s="21"/>
      <c r="K119" s="29"/>
    </row>
    <row r="120" spans="1:11" ht="19.5" customHeight="1">
      <c r="A120" s="6" t="s">
        <v>76</v>
      </c>
      <c r="F120" s="21"/>
      <c r="G120" s="29"/>
      <c r="I120" s="29"/>
      <c r="J120" s="21"/>
      <c r="K120" s="29"/>
    </row>
    <row r="121" spans="1:11" ht="7.5" customHeight="1">
      <c r="A121" s="6"/>
      <c r="F121" s="21"/>
      <c r="G121" s="29"/>
      <c r="I121" s="29"/>
      <c r="J121" s="21"/>
      <c r="K121" s="29"/>
    </row>
    <row r="122" spans="1:11" ht="19.5" customHeight="1">
      <c r="A122" s="1" t="s">
        <v>77</v>
      </c>
      <c r="F122" s="21"/>
      <c r="G122" s="29"/>
      <c r="I122" s="29"/>
      <c r="J122" s="21"/>
      <c r="K122" s="29"/>
    </row>
    <row r="123" spans="2:12" ht="19.5" customHeight="1">
      <c r="B123" s="1" t="s">
        <v>78</v>
      </c>
      <c r="F123" s="20"/>
      <c r="H123" s="4"/>
      <c r="J123" s="20"/>
      <c r="L123" s="4"/>
    </row>
    <row r="124" spans="3:12" ht="19.5" customHeight="1">
      <c r="C124" s="1" t="s">
        <v>79</v>
      </c>
      <c r="F124" s="20"/>
      <c r="H124" s="4"/>
      <c r="J124" s="20"/>
      <c r="L124" s="4"/>
    </row>
    <row r="125" spans="3:12" ht="19.5" customHeight="1">
      <c r="C125" s="1" t="s">
        <v>80</v>
      </c>
      <c r="F125" s="27">
        <v>373000</v>
      </c>
      <c r="G125" s="29"/>
      <c r="H125" s="28">
        <v>373000</v>
      </c>
      <c r="I125" s="29"/>
      <c r="J125" s="27">
        <v>373000</v>
      </c>
      <c r="K125" s="29"/>
      <c r="L125" s="28">
        <v>373000</v>
      </c>
    </row>
    <row r="126" spans="1:11" ht="7.5" customHeight="1">
      <c r="A126" s="6"/>
      <c r="F126" s="21"/>
      <c r="G126" s="29"/>
      <c r="I126" s="29"/>
      <c r="J126" s="21"/>
      <c r="K126" s="29"/>
    </row>
    <row r="127" spans="2:12" ht="19.5" customHeight="1">
      <c r="B127" s="1" t="s">
        <v>81</v>
      </c>
      <c r="F127" s="20"/>
      <c r="H127" s="4"/>
      <c r="J127" s="20"/>
      <c r="L127" s="4"/>
    </row>
    <row r="128" spans="3:11" ht="19.5" customHeight="1">
      <c r="C128" s="1" t="s">
        <v>79</v>
      </c>
      <c r="F128" s="21"/>
      <c r="G128" s="3"/>
      <c r="I128" s="3"/>
      <c r="J128" s="21"/>
      <c r="K128" s="3"/>
    </row>
    <row r="129" spans="3:12" ht="19.5" customHeight="1">
      <c r="C129" s="1" t="s">
        <v>82</v>
      </c>
      <c r="F129" s="21">
        <f>'11'!F34</f>
        <v>373000</v>
      </c>
      <c r="G129" s="3"/>
      <c r="H129" s="3">
        <v>373000</v>
      </c>
      <c r="I129" s="3"/>
      <c r="J129" s="21">
        <f>'12'!F28</f>
        <v>373000</v>
      </c>
      <c r="K129" s="3"/>
      <c r="L129" s="3">
        <v>373000</v>
      </c>
    </row>
    <row r="130" spans="1:12" ht="19.5" customHeight="1">
      <c r="A130" s="1" t="s">
        <v>83</v>
      </c>
      <c r="F130" s="21">
        <f>'11'!H34</f>
        <v>3680616</v>
      </c>
      <c r="G130" s="3"/>
      <c r="H130" s="4">
        <v>3680616</v>
      </c>
      <c r="I130" s="3"/>
      <c r="J130" s="21">
        <f>'12'!H28</f>
        <v>3680616</v>
      </c>
      <c r="K130" s="3"/>
      <c r="L130" s="4">
        <v>3680616</v>
      </c>
    </row>
    <row r="131" spans="1:11" ht="19.5" customHeight="1">
      <c r="A131" s="1" t="s">
        <v>84</v>
      </c>
      <c r="F131" s="21"/>
      <c r="G131" s="29"/>
      <c r="I131" s="29"/>
      <c r="J131" s="21"/>
      <c r="K131" s="29"/>
    </row>
    <row r="132" spans="2:12" ht="19.5" customHeight="1">
      <c r="B132" s="1" t="s">
        <v>85</v>
      </c>
      <c r="F132" s="20"/>
      <c r="H132" s="4"/>
      <c r="J132" s="20"/>
      <c r="L132" s="4"/>
    </row>
    <row r="133" spans="2:12" ht="19.5" customHeight="1">
      <c r="B133" s="1" t="s">
        <v>86</v>
      </c>
      <c r="C133" s="5"/>
      <c r="F133" s="21">
        <f>'11'!J34</f>
        <v>37300</v>
      </c>
      <c r="G133" s="3"/>
      <c r="H133" s="4">
        <v>37300</v>
      </c>
      <c r="I133" s="3"/>
      <c r="J133" s="21">
        <f>'12'!J28</f>
        <v>37300</v>
      </c>
      <c r="K133" s="3"/>
      <c r="L133" s="4">
        <v>37300</v>
      </c>
    </row>
    <row r="134" spans="2:12" ht="19.5" customHeight="1">
      <c r="B134" s="1" t="s">
        <v>87</v>
      </c>
      <c r="F134" s="21">
        <v>27248850</v>
      </c>
      <c r="G134" s="3"/>
      <c r="H134" s="4">
        <v>24149090</v>
      </c>
      <c r="I134" s="3"/>
      <c r="J134" s="21">
        <f>'12'!L28</f>
        <v>18095617</v>
      </c>
      <c r="K134" s="3"/>
      <c r="L134" s="4">
        <v>16837417</v>
      </c>
    </row>
    <row r="135" spans="1:12" ht="19.5" customHeight="1">
      <c r="A135" s="1" t="s">
        <v>88</v>
      </c>
      <c r="F135" s="25">
        <v>-603304</v>
      </c>
      <c r="G135" s="3"/>
      <c r="H135" s="13">
        <v>-428489</v>
      </c>
      <c r="I135" s="3"/>
      <c r="J135" s="25">
        <f>'12'!R28</f>
        <v>-65010</v>
      </c>
      <c r="K135" s="3"/>
      <c r="L135" s="13">
        <v>257819</v>
      </c>
    </row>
    <row r="136" spans="1:11" ht="7.5" customHeight="1">
      <c r="A136" s="6"/>
      <c r="F136" s="21"/>
      <c r="G136" s="29"/>
      <c r="I136" s="29"/>
      <c r="J136" s="21"/>
      <c r="K136" s="29"/>
    </row>
    <row r="137" spans="1:12" ht="19.5" customHeight="1">
      <c r="A137" s="6" t="s">
        <v>89</v>
      </c>
      <c r="F137" s="21">
        <f>SUM(F129:F135)</f>
        <v>30736462</v>
      </c>
      <c r="G137" s="3"/>
      <c r="H137" s="3">
        <f>SUM(H129:H135)</f>
        <v>27811517</v>
      </c>
      <c r="I137" s="3"/>
      <c r="J137" s="21">
        <f>SUM(J129:J135)</f>
        <v>22121523</v>
      </c>
      <c r="K137" s="3"/>
      <c r="L137" s="3">
        <f>SUM(L129:L135)</f>
        <v>21186152</v>
      </c>
    </row>
    <row r="138" spans="1:12" ht="19.5" customHeight="1">
      <c r="A138" s="1" t="s">
        <v>90</v>
      </c>
      <c r="F138" s="25">
        <f>'11'!AB34</f>
        <v>2682179</v>
      </c>
      <c r="G138" s="29"/>
      <c r="H138" s="12">
        <v>1815361</v>
      </c>
      <c r="I138" s="29"/>
      <c r="J138" s="25">
        <v>0</v>
      </c>
      <c r="K138" s="29"/>
      <c r="L138" s="12">
        <v>0</v>
      </c>
    </row>
    <row r="139" spans="1:11" ht="7.5" customHeight="1">
      <c r="A139" s="6"/>
      <c r="F139" s="21"/>
      <c r="G139" s="29"/>
      <c r="I139" s="29"/>
      <c r="J139" s="21"/>
      <c r="K139" s="29"/>
    </row>
    <row r="140" spans="1:12" ht="19.5" customHeight="1">
      <c r="A140" s="6" t="s">
        <v>91</v>
      </c>
      <c r="B140" s="6"/>
      <c r="F140" s="25">
        <f>SUM(F137:F138)</f>
        <v>33418641</v>
      </c>
      <c r="G140" s="29"/>
      <c r="H140" s="12">
        <f>SUM(H137:H138)</f>
        <v>29626878</v>
      </c>
      <c r="I140" s="29"/>
      <c r="J140" s="25">
        <f>SUM(J137:J138)</f>
        <v>22121523</v>
      </c>
      <c r="K140" s="29"/>
      <c r="L140" s="12">
        <f>SUM(L137:L138)</f>
        <v>21186152</v>
      </c>
    </row>
    <row r="141" spans="1:11" ht="7.5" customHeight="1">
      <c r="A141" s="6"/>
      <c r="F141" s="21"/>
      <c r="G141" s="29"/>
      <c r="I141" s="29"/>
      <c r="J141" s="21"/>
      <c r="K141" s="29"/>
    </row>
    <row r="142" spans="1:12" ht="19.5" customHeight="1">
      <c r="A142" s="6" t="s">
        <v>92</v>
      </c>
      <c r="F142" s="27">
        <f>SUM(F140,F104)</f>
        <v>81684725</v>
      </c>
      <c r="G142" s="29"/>
      <c r="H142" s="28">
        <f>SUM(H140,H104)</f>
        <v>78483768</v>
      </c>
      <c r="I142" s="29"/>
      <c r="J142" s="27">
        <f>SUM(J140,J104)</f>
        <v>50467930</v>
      </c>
      <c r="K142" s="29"/>
      <c r="L142" s="28">
        <f>SUM(L140,L104)</f>
        <v>49899814</v>
      </c>
    </row>
    <row r="143" spans="1:11" ht="19.5" customHeight="1">
      <c r="A143" s="6"/>
      <c r="G143" s="29"/>
      <c r="I143" s="29"/>
      <c r="K143" s="29"/>
    </row>
    <row r="144" spans="1:11" ht="19.5" customHeight="1">
      <c r="A144" s="6"/>
      <c r="G144" s="3"/>
      <c r="I144" s="29"/>
      <c r="K144" s="3"/>
    </row>
    <row r="145" spans="1:11" ht="19.5" customHeight="1">
      <c r="A145" s="6"/>
      <c r="G145" s="29"/>
      <c r="I145" s="29"/>
      <c r="K145" s="29"/>
    </row>
    <row r="146" spans="1:11" ht="19.5" customHeight="1">
      <c r="A146" s="6"/>
      <c r="G146" s="29"/>
      <c r="I146" s="29"/>
      <c r="K146" s="29"/>
    </row>
    <row r="147" spans="1:11" ht="19.5" customHeight="1">
      <c r="A147" s="6"/>
      <c r="G147" s="29"/>
      <c r="I147" s="29"/>
      <c r="K147" s="29"/>
    </row>
    <row r="148" spans="1:11" ht="19.5" customHeight="1">
      <c r="A148" s="6"/>
      <c r="G148" s="29"/>
      <c r="I148" s="29"/>
      <c r="K148" s="29"/>
    </row>
    <row r="149" spans="1:11" ht="19.5" customHeight="1">
      <c r="A149" s="6"/>
      <c r="G149" s="29"/>
      <c r="I149" s="29"/>
      <c r="K149" s="29"/>
    </row>
    <row r="150" spans="1:11" ht="19.5" customHeight="1">
      <c r="A150" s="6"/>
      <c r="G150" s="29"/>
      <c r="I150" s="29"/>
      <c r="K150" s="29"/>
    </row>
    <row r="151" spans="1:11" ht="19.5" customHeight="1">
      <c r="A151" s="6"/>
      <c r="G151" s="29"/>
      <c r="I151" s="29"/>
      <c r="K151" s="29"/>
    </row>
    <row r="152" spans="1:11" ht="19.5" customHeight="1">
      <c r="A152" s="6"/>
      <c r="G152" s="29"/>
      <c r="I152" s="29"/>
      <c r="K152" s="29"/>
    </row>
    <row r="153" spans="1:11" ht="23.25" customHeight="1">
      <c r="A153" s="6"/>
      <c r="G153" s="29"/>
      <c r="I153" s="29"/>
      <c r="K153" s="29"/>
    </row>
    <row r="154" spans="1:11" ht="18.75" customHeight="1">
      <c r="A154" s="6"/>
      <c r="G154" s="29"/>
      <c r="I154" s="29"/>
      <c r="K154" s="29"/>
    </row>
    <row r="155" spans="1:12" ht="21.75" customHeight="1">
      <c r="A155" s="30">
        <f>A54</f>
        <v>0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</sheetData>
  <sheetProtection selectLockedCells="1" selectUnlockedCells="1"/>
  <mergeCells count="3">
    <mergeCell ref="A54:L54"/>
    <mergeCell ref="A107:L107"/>
    <mergeCell ref="A155:L155"/>
  </mergeCells>
  <printOptions/>
  <pageMargins left="0.8" right="0.5" top="0.5" bottom="0.6000000000000001" header="0.5118055555555555" footer="0.4"/>
  <pageSetup firstPageNumber="2" useFirstPageNumber="1" horizontalDpi="300" verticalDpi="300" orientation="portrait" paperSize="9" scale="90"/>
  <headerFooter alignWithMargins="0">
    <oddFooter>&amp;R&amp;"Browallia New,Regular"&amp;13&amp;P</oddFooter>
  </headerFooter>
  <rowBreaks count="2" manualBreakCount="2">
    <brk id="54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42"/>
  <sheetViews>
    <sheetView zoomScaleSheetLayoutView="88" workbookViewId="0" topLeftCell="A126">
      <selection activeCell="A142" sqref="A142"/>
    </sheetView>
  </sheetViews>
  <sheetFormatPr defaultColWidth="5.00390625" defaultRowHeight="19.5" customHeight="1"/>
  <cols>
    <col min="1" max="2" width="1.12109375" style="38" customWidth="1"/>
    <col min="3" max="3" width="32.75390625" style="38" customWidth="1"/>
    <col min="4" max="4" width="7.00390625" style="39" customWidth="1"/>
    <col min="5" max="5" width="0.6171875" style="38" customWidth="1"/>
    <col min="6" max="6" width="10.75390625" style="40" customWidth="1"/>
    <col min="7" max="7" width="0.6171875" style="38" customWidth="1"/>
    <col min="8" max="8" width="10.75390625" style="40" customWidth="1"/>
    <col min="9" max="9" width="0.6171875" style="39" customWidth="1"/>
    <col min="10" max="10" width="10.75390625" style="40" customWidth="1"/>
    <col min="11" max="11" width="0.6171875" style="38" customWidth="1"/>
    <col min="12" max="12" width="10.75390625" style="40" customWidth="1"/>
    <col min="13" max="16384" width="6.375" style="41" customWidth="1"/>
  </cols>
  <sheetData>
    <row r="1" spans="1:12" ht="19.5" customHeight="1">
      <c r="A1" s="42" t="s">
        <v>0</v>
      </c>
      <c r="B1" s="42"/>
      <c r="C1" s="42"/>
      <c r="G1" s="43"/>
      <c r="I1" s="44"/>
      <c r="K1" s="43"/>
      <c r="L1" s="18" t="s">
        <v>5</v>
      </c>
    </row>
    <row r="2" spans="1:11" ht="19.5" customHeight="1">
      <c r="A2" s="42" t="s">
        <v>93</v>
      </c>
      <c r="B2" s="42"/>
      <c r="C2" s="42"/>
      <c r="G2" s="43"/>
      <c r="I2" s="44"/>
      <c r="K2" s="43"/>
    </row>
    <row r="3" spans="1:12" ht="19.5" customHeight="1">
      <c r="A3" s="8" t="s">
        <v>94</v>
      </c>
      <c r="B3" s="8"/>
      <c r="C3" s="8"/>
      <c r="D3" s="45"/>
      <c r="E3" s="46"/>
      <c r="F3" s="47"/>
      <c r="G3" s="48"/>
      <c r="H3" s="47"/>
      <c r="I3" s="49"/>
      <c r="J3" s="47"/>
      <c r="K3" s="48"/>
      <c r="L3" s="47"/>
    </row>
    <row r="4" spans="7:11" ht="19.5" customHeight="1">
      <c r="G4" s="43"/>
      <c r="I4" s="44"/>
      <c r="K4" s="43"/>
    </row>
    <row r="5" spans="1:12" ht="19.5" customHeight="1">
      <c r="A5" s="41"/>
      <c r="D5" s="50"/>
      <c r="E5" s="42"/>
      <c r="F5" s="51" t="s">
        <v>3</v>
      </c>
      <c r="G5" s="51"/>
      <c r="H5" s="51"/>
      <c r="I5" s="52"/>
      <c r="J5" s="51" t="s">
        <v>4</v>
      </c>
      <c r="K5" s="51"/>
      <c r="L5" s="51"/>
    </row>
    <row r="6" spans="5:12" ht="19.5" customHeight="1">
      <c r="E6" s="42"/>
      <c r="F6" s="18" t="s">
        <v>9</v>
      </c>
      <c r="G6" s="42"/>
      <c r="H6" s="18" t="s">
        <v>10</v>
      </c>
      <c r="I6" s="53"/>
      <c r="J6" s="18" t="s">
        <v>9</v>
      </c>
      <c r="K6" s="42"/>
      <c r="L6" s="18" t="s">
        <v>10</v>
      </c>
    </row>
    <row r="7" spans="4:12" ht="19.5" customHeight="1">
      <c r="D7" s="54" t="s">
        <v>11</v>
      </c>
      <c r="E7" s="42"/>
      <c r="F7" s="51" t="s">
        <v>12</v>
      </c>
      <c r="G7" s="42"/>
      <c r="H7" s="51" t="s">
        <v>12</v>
      </c>
      <c r="I7" s="53"/>
      <c r="J7" s="51" t="s">
        <v>12</v>
      </c>
      <c r="K7" s="42"/>
      <c r="L7" s="51" t="s">
        <v>12</v>
      </c>
    </row>
    <row r="8" spans="6:11" ht="7.5" customHeight="1">
      <c r="F8" s="55"/>
      <c r="G8" s="56"/>
      <c r="I8" s="56"/>
      <c r="J8" s="55"/>
      <c r="K8" s="56"/>
    </row>
    <row r="9" spans="1:12" ht="19.5" customHeight="1">
      <c r="A9" s="38" t="s">
        <v>95</v>
      </c>
      <c r="F9" s="57">
        <v>3346404</v>
      </c>
      <c r="G9" s="58"/>
      <c r="H9" s="59">
        <v>2249702</v>
      </c>
      <c r="I9" s="60"/>
      <c r="J9" s="61">
        <v>1259786</v>
      </c>
      <c r="K9" s="60"/>
      <c r="L9" s="59">
        <v>1042830</v>
      </c>
    </row>
    <row r="10" spans="1:12" ht="19.5" customHeight="1">
      <c r="A10" s="38" t="s">
        <v>96</v>
      </c>
      <c r="F10" s="62">
        <v>1693235</v>
      </c>
      <c r="G10" s="63"/>
      <c r="H10" s="59">
        <v>1523765</v>
      </c>
      <c r="I10" s="64"/>
      <c r="J10" s="61">
        <v>0</v>
      </c>
      <c r="K10" s="64"/>
      <c r="L10" s="59">
        <v>0</v>
      </c>
    </row>
    <row r="11" spans="1:12" ht="19.5" customHeight="1">
      <c r="A11" s="38" t="s">
        <v>97</v>
      </c>
      <c r="D11" s="65"/>
      <c r="F11" s="57">
        <v>0</v>
      </c>
      <c r="G11" s="58"/>
      <c r="H11" s="59">
        <v>0</v>
      </c>
      <c r="I11" s="60"/>
      <c r="J11" s="61">
        <v>352170</v>
      </c>
      <c r="K11" s="60"/>
      <c r="L11" s="59">
        <v>512933</v>
      </c>
    </row>
    <row r="12" spans="1:12" ht="19.5" customHeight="1">
      <c r="A12" s="38" t="s">
        <v>98</v>
      </c>
      <c r="D12" s="65"/>
      <c r="F12" s="66">
        <v>138805</v>
      </c>
      <c r="G12" s="58"/>
      <c r="H12" s="67">
        <v>27827</v>
      </c>
      <c r="I12" s="60"/>
      <c r="J12" s="68">
        <v>112436</v>
      </c>
      <c r="K12" s="60"/>
      <c r="L12" s="67">
        <v>119498</v>
      </c>
    </row>
    <row r="13" spans="6:12" ht="7.5" customHeight="1">
      <c r="F13" s="55"/>
      <c r="G13" s="56"/>
      <c r="H13" s="69"/>
      <c r="I13" s="56"/>
      <c r="J13" s="55"/>
      <c r="K13" s="56"/>
      <c r="L13" s="69"/>
    </row>
    <row r="14" spans="1:12" ht="19.5" customHeight="1">
      <c r="A14" s="42" t="s">
        <v>99</v>
      </c>
      <c r="B14" s="41"/>
      <c r="C14" s="42"/>
      <c r="F14" s="66">
        <f>SUM(F9:F12)</f>
        <v>5178444</v>
      </c>
      <c r="G14" s="58"/>
      <c r="H14" s="67">
        <f>SUM(H9:H12)</f>
        <v>3801294</v>
      </c>
      <c r="I14" s="58"/>
      <c r="J14" s="66">
        <f>SUM(J9:J12)</f>
        <v>1724392</v>
      </c>
      <c r="K14" s="58"/>
      <c r="L14" s="67">
        <f>SUM(L9:L12)</f>
        <v>1675261</v>
      </c>
    </row>
    <row r="15" spans="6:12" ht="19.5" customHeight="1">
      <c r="F15" s="55"/>
      <c r="G15" s="56"/>
      <c r="H15" s="69"/>
      <c r="I15" s="56"/>
      <c r="J15" s="55"/>
      <c r="K15" s="56"/>
      <c r="L15" s="69"/>
    </row>
    <row r="16" spans="1:12" ht="19.5" customHeight="1">
      <c r="A16" s="38" t="s">
        <v>100</v>
      </c>
      <c r="D16" s="65"/>
      <c r="F16" s="57">
        <v>-2902168</v>
      </c>
      <c r="G16" s="70"/>
      <c r="H16" s="59">
        <v>-2043869</v>
      </c>
      <c r="I16" s="71"/>
      <c r="J16" s="61">
        <v>-1157937</v>
      </c>
      <c r="K16" s="71"/>
      <c r="L16" s="59">
        <v>-947301</v>
      </c>
    </row>
    <row r="17" spans="1:12" ht="19.5" customHeight="1">
      <c r="A17" s="38" t="s">
        <v>101</v>
      </c>
      <c r="D17" s="65"/>
      <c r="F17" s="57">
        <v>-15347</v>
      </c>
      <c r="G17" s="58"/>
      <c r="H17" s="59">
        <v>-18621</v>
      </c>
      <c r="I17" s="60"/>
      <c r="J17" s="61">
        <v>-10947</v>
      </c>
      <c r="K17" s="60"/>
      <c r="L17" s="59">
        <v>-13515</v>
      </c>
    </row>
    <row r="18" spans="1:12" ht="19.5" customHeight="1">
      <c r="A18" s="38" t="s">
        <v>102</v>
      </c>
      <c r="F18" s="57">
        <v>-350090</v>
      </c>
      <c r="G18" s="58"/>
      <c r="H18" s="59">
        <v>-248992</v>
      </c>
      <c r="I18" s="60"/>
      <c r="J18" s="61">
        <v>-86080</v>
      </c>
      <c r="K18" s="60"/>
      <c r="L18" s="59">
        <v>-112130</v>
      </c>
    </row>
    <row r="19" spans="1:12" ht="19.5" customHeight="1">
      <c r="A19" s="38" t="s">
        <v>103</v>
      </c>
      <c r="F19" s="57">
        <v>2765</v>
      </c>
      <c r="G19" s="58"/>
      <c r="H19" s="59">
        <v>20916</v>
      </c>
      <c r="I19" s="60"/>
      <c r="J19" s="61">
        <v>0</v>
      </c>
      <c r="K19" s="60"/>
      <c r="L19" s="59">
        <v>0</v>
      </c>
    </row>
    <row r="20" spans="1:12" ht="19.5" customHeight="1">
      <c r="A20" s="38" t="s">
        <v>104</v>
      </c>
      <c r="E20" s="56"/>
      <c r="F20" s="57">
        <v>33924</v>
      </c>
      <c r="G20" s="58"/>
      <c r="H20" s="59">
        <v>3876</v>
      </c>
      <c r="I20" s="60"/>
      <c r="J20" s="61">
        <v>34729</v>
      </c>
      <c r="K20" s="60"/>
      <c r="L20" s="59">
        <v>6766</v>
      </c>
    </row>
    <row r="21" spans="1:12" ht="19.5" customHeight="1">
      <c r="A21" s="38" t="s">
        <v>105</v>
      </c>
      <c r="E21" s="56"/>
      <c r="F21" s="66">
        <v>-323334</v>
      </c>
      <c r="G21" s="58"/>
      <c r="H21" s="67">
        <v>-421420</v>
      </c>
      <c r="I21" s="60"/>
      <c r="J21" s="68">
        <v>-190508</v>
      </c>
      <c r="K21" s="60"/>
      <c r="L21" s="67">
        <v>-198376</v>
      </c>
    </row>
    <row r="22" spans="6:12" ht="7.5" customHeight="1">
      <c r="F22" s="55"/>
      <c r="G22" s="56"/>
      <c r="H22" s="69"/>
      <c r="I22" s="56"/>
      <c r="J22" s="55"/>
      <c r="K22" s="56"/>
      <c r="L22" s="69"/>
    </row>
    <row r="23" spans="1:12" ht="19.5" customHeight="1">
      <c r="A23" s="42" t="s">
        <v>106</v>
      </c>
      <c r="B23" s="41"/>
      <c r="F23" s="25">
        <f>SUM(F16:F22)</f>
        <v>-3554250</v>
      </c>
      <c r="G23" s="40"/>
      <c r="H23" s="72">
        <f>SUM(H16:H22)</f>
        <v>-2708110</v>
      </c>
      <c r="I23" s="40"/>
      <c r="J23" s="25">
        <f>SUM(J16:J22)</f>
        <v>-1410743</v>
      </c>
      <c r="K23" s="40"/>
      <c r="L23" s="72">
        <f>SUM(L16:L22)</f>
        <v>-1264556</v>
      </c>
    </row>
    <row r="24" spans="6:12" ht="7.5" customHeight="1">
      <c r="F24" s="55"/>
      <c r="G24" s="40"/>
      <c r="H24" s="69"/>
      <c r="I24" s="40"/>
      <c r="J24" s="55"/>
      <c r="K24" s="40"/>
      <c r="L24" s="69"/>
    </row>
    <row r="25" spans="1:12" ht="19.5" customHeight="1">
      <c r="A25" s="38" t="s">
        <v>107</v>
      </c>
      <c r="F25" s="73"/>
      <c r="G25" s="56"/>
      <c r="H25" s="74"/>
      <c r="I25" s="56"/>
      <c r="J25" s="73"/>
      <c r="K25" s="56"/>
      <c r="L25" s="74"/>
    </row>
    <row r="26" spans="2:12" ht="19.5" customHeight="1">
      <c r="B26" s="38" t="s">
        <v>108</v>
      </c>
      <c r="D26" s="65"/>
      <c r="F26" s="66">
        <v>6338</v>
      </c>
      <c r="G26" s="58"/>
      <c r="H26" s="67">
        <v>-3241</v>
      </c>
      <c r="I26" s="60"/>
      <c r="J26" s="68">
        <v>0</v>
      </c>
      <c r="K26" s="60"/>
      <c r="L26" s="67">
        <v>0</v>
      </c>
    </row>
    <row r="27" spans="6:12" ht="7.5" customHeight="1">
      <c r="F27" s="55"/>
      <c r="G27" s="40"/>
      <c r="H27" s="69"/>
      <c r="I27" s="40"/>
      <c r="J27" s="55"/>
      <c r="K27" s="40"/>
      <c r="L27" s="69"/>
    </row>
    <row r="28" spans="1:12" ht="19.5" customHeight="1">
      <c r="A28" s="42" t="s">
        <v>109</v>
      </c>
      <c r="F28" s="57">
        <f>SUM(F14+F23+F26)</f>
        <v>1630532</v>
      </c>
      <c r="G28" s="75"/>
      <c r="H28" s="76">
        <f>SUM(H14+H23+H26)</f>
        <v>1089943</v>
      </c>
      <c r="I28" s="75"/>
      <c r="J28" s="57">
        <f>SUM(J14+J23+J26)</f>
        <v>313649</v>
      </c>
      <c r="K28" s="75"/>
      <c r="L28" s="76">
        <f>SUM(L14+L23+L26)</f>
        <v>410705</v>
      </c>
    </row>
    <row r="29" spans="1:12" ht="19.5" customHeight="1">
      <c r="A29" s="38" t="s">
        <v>110</v>
      </c>
      <c r="D29" s="39">
        <v>20</v>
      </c>
      <c r="F29" s="66">
        <v>-8810</v>
      </c>
      <c r="G29" s="58"/>
      <c r="H29" s="67">
        <v>-3992</v>
      </c>
      <c r="I29" s="60"/>
      <c r="J29" s="68">
        <v>10</v>
      </c>
      <c r="K29" s="60"/>
      <c r="L29" s="67">
        <v>0</v>
      </c>
    </row>
    <row r="30" spans="6:11" ht="7.5" customHeight="1">
      <c r="F30" s="55"/>
      <c r="G30" s="56"/>
      <c r="I30" s="56"/>
      <c r="J30" s="55"/>
      <c r="K30" s="56"/>
    </row>
    <row r="31" spans="1:12" ht="19.5" customHeight="1">
      <c r="A31" s="42" t="s">
        <v>111</v>
      </c>
      <c r="F31" s="25">
        <f>SUM(F28:F29)</f>
        <v>1621722</v>
      </c>
      <c r="G31" s="40"/>
      <c r="H31" s="47">
        <f>SUM(H28:H29)</f>
        <v>1085951</v>
      </c>
      <c r="I31" s="40"/>
      <c r="J31" s="25">
        <f>SUM(J28:J29)</f>
        <v>313659</v>
      </c>
      <c r="K31" s="40"/>
      <c r="L31" s="47">
        <f>SUM(L28:L29)</f>
        <v>410705</v>
      </c>
    </row>
    <row r="32" spans="7:11" ht="19.5" customHeight="1">
      <c r="G32" s="40"/>
      <c r="I32" s="40"/>
      <c r="K32" s="40"/>
    </row>
    <row r="33" spans="7:11" ht="19.5" customHeight="1">
      <c r="G33" s="40"/>
      <c r="I33" s="40"/>
      <c r="K33" s="40"/>
    </row>
    <row r="34" spans="7:11" ht="19.5" customHeight="1">
      <c r="G34" s="40"/>
      <c r="I34" s="40"/>
      <c r="K34" s="40"/>
    </row>
    <row r="35" spans="7:11" ht="19.5" customHeight="1">
      <c r="G35" s="40"/>
      <c r="I35" s="40"/>
      <c r="K35" s="40"/>
    </row>
    <row r="36" spans="7:11" ht="19.5" customHeight="1">
      <c r="G36" s="40"/>
      <c r="I36" s="40"/>
      <c r="K36" s="40"/>
    </row>
    <row r="37" spans="7:11" ht="19.5" customHeight="1">
      <c r="G37" s="40"/>
      <c r="I37" s="40"/>
      <c r="K37" s="40"/>
    </row>
    <row r="38" spans="7:11" ht="19.5" customHeight="1">
      <c r="G38" s="40"/>
      <c r="I38" s="40"/>
      <c r="K38" s="40"/>
    </row>
    <row r="39" spans="7:11" ht="19.5" customHeight="1" hidden="1">
      <c r="G39" s="40"/>
      <c r="I39" s="40"/>
      <c r="K39" s="40"/>
    </row>
    <row r="40" spans="7:11" ht="19.5" customHeight="1" hidden="1">
      <c r="G40" s="40"/>
      <c r="I40" s="40"/>
      <c r="K40" s="40"/>
    </row>
    <row r="41" spans="7:11" ht="19.5" customHeight="1" hidden="1">
      <c r="G41" s="40"/>
      <c r="I41" s="40"/>
      <c r="K41" s="40"/>
    </row>
    <row r="42" spans="7:11" ht="19.5" customHeight="1">
      <c r="G42" s="40"/>
      <c r="I42" s="40"/>
      <c r="K42" s="40"/>
    </row>
    <row r="43" spans="7:11" ht="19.5" customHeight="1">
      <c r="G43" s="40"/>
      <c r="I43" s="40"/>
      <c r="K43" s="40"/>
    </row>
    <row r="44" spans="7:11" ht="19.5" customHeight="1">
      <c r="G44" s="40"/>
      <c r="I44" s="40"/>
      <c r="K44" s="40"/>
    </row>
    <row r="45" spans="7:11" ht="19.5" customHeight="1">
      <c r="G45" s="40"/>
      <c r="I45" s="40"/>
      <c r="K45" s="40"/>
    </row>
    <row r="46" spans="7:11" ht="19.5" customHeight="1">
      <c r="G46" s="40"/>
      <c r="I46" s="40"/>
      <c r="K46" s="40"/>
    </row>
    <row r="47" spans="7:11" ht="23.25" customHeight="1">
      <c r="G47" s="40"/>
      <c r="I47" s="40"/>
      <c r="K47" s="40"/>
    </row>
    <row r="48" spans="1:12" ht="21.75" customHeight="1">
      <c r="A48" s="77">
        <f>'2-4'!A54</f>
        <v>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9.5" customHeight="1">
      <c r="A49" s="42" t="s">
        <v>0</v>
      </c>
      <c r="B49" s="42"/>
      <c r="C49" s="42"/>
      <c r="G49" s="43"/>
      <c r="I49" s="44"/>
      <c r="K49" s="43"/>
      <c r="L49" s="18" t="s">
        <v>5</v>
      </c>
    </row>
    <row r="50" spans="1:11" ht="19.5" customHeight="1">
      <c r="A50" s="42" t="s">
        <v>93</v>
      </c>
      <c r="B50" s="42"/>
      <c r="C50" s="42"/>
      <c r="G50" s="43"/>
      <c r="I50" s="44"/>
      <c r="K50" s="43"/>
    </row>
    <row r="51" spans="1:12" ht="19.5" customHeight="1">
      <c r="A51" s="8">
        <f>A3</f>
        <v>0</v>
      </c>
      <c r="B51" s="8"/>
      <c r="C51" s="8"/>
      <c r="D51" s="45"/>
      <c r="E51" s="46"/>
      <c r="F51" s="47"/>
      <c r="G51" s="48"/>
      <c r="H51" s="47"/>
      <c r="I51" s="49"/>
      <c r="J51" s="47"/>
      <c r="K51" s="48"/>
      <c r="L51" s="47"/>
    </row>
    <row r="52" spans="7:11" ht="19.5" customHeight="1">
      <c r="G52" s="43"/>
      <c r="I52" s="44"/>
      <c r="K52" s="43"/>
    </row>
    <row r="53" spans="1:12" ht="19.5" customHeight="1">
      <c r="A53" s="41"/>
      <c r="D53" s="50"/>
      <c r="E53" s="42"/>
      <c r="F53" s="51" t="s">
        <v>3</v>
      </c>
      <c r="G53" s="51"/>
      <c r="H53" s="51"/>
      <c r="I53" s="52"/>
      <c r="J53" s="51" t="s">
        <v>4</v>
      </c>
      <c r="K53" s="51"/>
      <c r="L53" s="51"/>
    </row>
    <row r="54" spans="5:12" ht="19.5" customHeight="1">
      <c r="E54" s="42"/>
      <c r="F54" s="18" t="s">
        <v>9</v>
      </c>
      <c r="G54" s="42"/>
      <c r="H54" s="18" t="s">
        <v>10</v>
      </c>
      <c r="I54" s="53"/>
      <c r="J54" s="18" t="s">
        <v>9</v>
      </c>
      <c r="K54" s="42"/>
      <c r="L54" s="18" t="s">
        <v>10</v>
      </c>
    </row>
    <row r="55" spans="4:12" ht="19.5" customHeight="1">
      <c r="D55" s="50"/>
      <c r="E55" s="42"/>
      <c r="F55" s="51" t="s">
        <v>12</v>
      </c>
      <c r="G55" s="42"/>
      <c r="H55" s="51" t="s">
        <v>12</v>
      </c>
      <c r="I55" s="53"/>
      <c r="J55" s="51" t="s">
        <v>12</v>
      </c>
      <c r="K55" s="42"/>
      <c r="L55" s="51" t="s">
        <v>12</v>
      </c>
    </row>
    <row r="56" spans="1:11" ht="7.5" customHeight="1">
      <c r="A56" s="42"/>
      <c r="F56" s="55"/>
      <c r="G56" s="40"/>
      <c r="I56" s="40"/>
      <c r="J56" s="55"/>
      <c r="K56" s="40"/>
    </row>
    <row r="57" spans="1:11" ht="19.5" customHeight="1">
      <c r="A57" s="78" t="s">
        <v>112</v>
      </c>
      <c r="F57" s="55"/>
      <c r="G57" s="56"/>
      <c r="H57" s="69"/>
      <c r="I57" s="56"/>
      <c r="J57" s="55"/>
      <c r="K57" s="56"/>
    </row>
    <row r="58" spans="1:11" ht="7.5" customHeight="1">
      <c r="A58" s="42"/>
      <c r="F58" s="55"/>
      <c r="G58" s="40"/>
      <c r="H58" s="69"/>
      <c r="I58" s="40"/>
      <c r="J58" s="55"/>
      <c r="K58" s="40"/>
    </row>
    <row r="59" spans="1:11" ht="19.5" customHeight="1">
      <c r="A59" s="38" t="s">
        <v>113</v>
      </c>
      <c r="F59" s="55"/>
      <c r="G59" s="40"/>
      <c r="H59" s="69"/>
      <c r="I59" s="40"/>
      <c r="J59" s="55"/>
      <c r="K59" s="40"/>
    </row>
    <row r="60" spans="1:11" ht="19.5" customHeight="1">
      <c r="A60" s="79"/>
      <c r="B60" s="80" t="s">
        <v>114</v>
      </c>
      <c r="C60" s="80"/>
      <c r="F60" s="55"/>
      <c r="G60" s="40"/>
      <c r="H60" s="69"/>
      <c r="I60" s="40"/>
      <c r="J60" s="55"/>
      <c r="K60" s="40"/>
    </row>
    <row r="61" spans="1:11" ht="19.5" customHeight="1">
      <c r="A61" s="42"/>
      <c r="C61" s="38" t="s">
        <v>115</v>
      </c>
      <c r="F61" s="55"/>
      <c r="G61" s="40"/>
      <c r="H61" s="69"/>
      <c r="I61" s="40"/>
      <c r="J61" s="55"/>
      <c r="K61" s="40"/>
    </row>
    <row r="62" spans="1:12" ht="19.5" customHeight="1">
      <c r="A62" s="42"/>
      <c r="C62" s="38" t="s">
        <v>116</v>
      </c>
      <c r="F62" s="55">
        <v>-359969</v>
      </c>
      <c r="G62" s="40"/>
      <c r="H62" s="81">
        <v>11987</v>
      </c>
      <c r="I62" s="82"/>
      <c r="J62" s="83">
        <v>-351567</v>
      </c>
      <c r="K62" s="84"/>
      <c r="L62" s="84">
        <v>0</v>
      </c>
    </row>
    <row r="63" spans="1:12" ht="19.5" customHeight="1">
      <c r="A63" s="42"/>
      <c r="C63" s="38" t="s">
        <v>117</v>
      </c>
      <c r="F63" s="55"/>
      <c r="G63" s="40"/>
      <c r="H63" s="81"/>
      <c r="I63" s="82"/>
      <c r="J63" s="21"/>
      <c r="K63" s="84"/>
      <c r="L63" s="84"/>
    </row>
    <row r="64" spans="1:12" ht="19.5" customHeight="1">
      <c r="A64" s="42"/>
      <c r="C64" s="80" t="s">
        <v>118</v>
      </c>
      <c r="F64" s="25">
        <v>71994</v>
      </c>
      <c r="G64" s="40"/>
      <c r="H64" s="67">
        <v>-2397</v>
      </c>
      <c r="I64" s="60"/>
      <c r="J64" s="66">
        <v>70313</v>
      </c>
      <c r="K64" s="85"/>
      <c r="L64" s="86">
        <v>0</v>
      </c>
    </row>
    <row r="65" spans="1:11" ht="7.5" customHeight="1">
      <c r="A65" s="42"/>
      <c r="F65" s="55"/>
      <c r="G65" s="40"/>
      <c r="H65" s="69"/>
      <c r="I65" s="40"/>
      <c r="J65" s="55"/>
      <c r="K65" s="40"/>
    </row>
    <row r="66" spans="1:11" ht="19.5" customHeight="1">
      <c r="A66" s="42" t="s">
        <v>119</v>
      </c>
      <c r="F66" s="55"/>
      <c r="G66" s="40"/>
      <c r="H66" s="69"/>
      <c r="I66" s="40"/>
      <c r="J66" s="55"/>
      <c r="K66" s="40"/>
    </row>
    <row r="67" spans="1:12" ht="19.5" customHeight="1">
      <c r="A67" s="42"/>
      <c r="B67" s="42" t="s">
        <v>114</v>
      </c>
      <c r="F67" s="25">
        <f>SUM(F62:F64)</f>
        <v>-287975</v>
      </c>
      <c r="G67" s="40"/>
      <c r="H67" s="72">
        <f>SUM(H62:H64)</f>
        <v>9590</v>
      </c>
      <c r="I67" s="40"/>
      <c r="J67" s="25">
        <f>SUM(J62:J64)</f>
        <v>-281254</v>
      </c>
      <c r="K67" s="40"/>
      <c r="L67" s="47">
        <f>SUM(L62:L64)</f>
        <v>0</v>
      </c>
    </row>
    <row r="68" spans="1:11" ht="7.5" customHeight="1">
      <c r="A68" s="42"/>
      <c r="F68" s="55"/>
      <c r="G68" s="40"/>
      <c r="H68" s="69"/>
      <c r="I68" s="40"/>
      <c r="J68" s="55"/>
      <c r="K68" s="40"/>
    </row>
    <row r="69" spans="1:11" ht="19.5" customHeight="1">
      <c r="A69" s="38" t="s">
        <v>120</v>
      </c>
      <c r="F69" s="55"/>
      <c r="G69" s="56"/>
      <c r="H69" s="69"/>
      <c r="I69" s="56"/>
      <c r="J69" s="55"/>
      <c r="K69" s="56"/>
    </row>
    <row r="70" spans="1:12" s="63" customFormat="1" ht="19.5" customHeight="1">
      <c r="A70" s="79"/>
      <c r="B70" s="80" t="s">
        <v>114</v>
      </c>
      <c r="C70" s="80"/>
      <c r="D70" s="87"/>
      <c r="E70" s="80"/>
      <c r="F70" s="57"/>
      <c r="G70" s="58"/>
      <c r="H70" s="76"/>
      <c r="I70" s="58"/>
      <c r="J70" s="57"/>
      <c r="K70" s="58"/>
      <c r="L70" s="75"/>
    </row>
    <row r="71" spans="1:12" s="63" customFormat="1" ht="19.5" customHeight="1">
      <c r="A71" s="79"/>
      <c r="C71" s="79" t="s">
        <v>121</v>
      </c>
      <c r="D71" s="87"/>
      <c r="E71" s="80"/>
      <c r="F71" s="57"/>
      <c r="G71" s="58"/>
      <c r="H71" s="76"/>
      <c r="I71" s="58"/>
      <c r="J71" s="57"/>
      <c r="K71" s="58"/>
      <c r="L71" s="75"/>
    </row>
    <row r="72" spans="1:12" s="63" customFormat="1" ht="19.5" customHeight="1">
      <c r="A72" s="79"/>
      <c r="B72" s="79"/>
      <c r="C72" s="80" t="s">
        <v>122</v>
      </c>
      <c r="D72" s="87"/>
      <c r="E72" s="80"/>
      <c r="F72" s="57">
        <v>0</v>
      </c>
      <c r="G72" s="58"/>
      <c r="H72" s="59">
        <v>6828</v>
      </c>
      <c r="I72" s="60"/>
      <c r="J72" s="83">
        <v>0</v>
      </c>
      <c r="K72" s="85"/>
      <c r="L72" s="88">
        <v>0</v>
      </c>
    </row>
    <row r="73" spans="1:12" s="63" customFormat="1" ht="19.5" customHeight="1">
      <c r="A73" s="89"/>
      <c r="C73" s="63" t="s">
        <v>123</v>
      </c>
      <c r="D73" s="87"/>
      <c r="E73" s="80"/>
      <c r="F73" s="57"/>
      <c r="G73" s="58"/>
      <c r="H73" s="59"/>
      <c r="I73" s="60"/>
      <c r="J73" s="83"/>
      <c r="K73" s="85"/>
      <c r="L73" s="88"/>
    </row>
    <row r="74" spans="1:12" s="63" customFormat="1" ht="19.5" customHeight="1">
      <c r="A74" s="89"/>
      <c r="C74" s="80" t="s">
        <v>124</v>
      </c>
      <c r="D74" s="87"/>
      <c r="E74" s="80"/>
      <c r="F74" s="57">
        <v>152162</v>
      </c>
      <c r="G74" s="58"/>
      <c r="H74" s="59">
        <v>100493</v>
      </c>
      <c r="I74" s="60"/>
      <c r="J74" s="83">
        <v>0</v>
      </c>
      <c r="K74" s="85"/>
      <c r="L74" s="88">
        <v>0</v>
      </c>
    </row>
    <row r="75" spans="1:12" s="63" customFormat="1" ht="19.5" customHeight="1">
      <c r="A75" s="89"/>
      <c r="C75" s="79" t="s">
        <v>125</v>
      </c>
      <c r="D75" s="87"/>
      <c r="E75" s="80"/>
      <c r="F75" s="57"/>
      <c r="G75" s="58"/>
      <c r="H75" s="59"/>
      <c r="I75" s="60"/>
      <c r="J75" s="83"/>
      <c r="K75" s="85"/>
      <c r="L75" s="88"/>
    </row>
    <row r="76" spans="1:12" s="63" customFormat="1" ht="19.5" customHeight="1">
      <c r="A76" s="89"/>
      <c r="C76" s="80" t="s">
        <v>118</v>
      </c>
      <c r="D76" s="87"/>
      <c r="E76" s="80"/>
      <c r="F76" s="66">
        <v>0</v>
      </c>
      <c r="G76" s="58"/>
      <c r="H76" s="67">
        <v>0</v>
      </c>
      <c r="I76" s="60"/>
      <c r="J76" s="66">
        <v>0</v>
      </c>
      <c r="K76" s="85"/>
      <c r="L76" s="86">
        <v>0</v>
      </c>
    </row>
    <row r="77" spans="1:11" ht="7.5" customHeight="1">
      <c r="A77" s="42"/>
      <c r="F77" s="55"/>
      <c r="G77" s="40"/>
      <c r="H77" s="69"/>
      <c r="I77" s="40"/>
      <c r="J77" s="55"/>
      <c r="K77" s="40"/>
    </row>
    <row r="78" spans="1:11" ht="19.5" customHeight="1">
      <c r="A78" s="42" t="s">
        <v>126</v>
      </c>
      <c r="F78" s="55"/>
      <c r="G78" s="40"/>
      <c r="H78" s="69"/>
      <c r="I78" s="40"/>
      <c r="J78" s="55"/>
      <c r="K78" s="40"/>
    </row>
    <row r="79" spans="1:12" ht="19.5" customHeight="1">
      <c r="A79" s="42"/>
      <c r="B79" s="42" t="s">
        <v>114</v>
      </c>
      <c r="F79" s="25">
        <f>SUM(F72:F76)</f>
        <v>152162</v>
      </c>
      <c r="G79" s="56"/>
      <c r="H79" s="72">
        <f>SUM(H70:H76)</f>
        <v>107321</v>
      </c>
      <c r="I79" s="56"/>
      <c r="J79" s="25">
        <f>SUM(J70:J76)</f>
        <v>0</v>
      </c>
      <c r="K79" s="56"/>
      <c r="L79" s="47">
        <f>SUM(L70:L76)</f>
        <v>0</v>
      </c>
    </row>
    <row r="80" spans="1:11" ht="7.5" customHeight="1">
      <c r="A80" s="42"/>
      <c r="F80" s="55"/>
      <c r="G80" s="40"/>
      <c r="H80" s="69"/>
      <c r="I80" s="40"/>
      <c r="J80" s="55"/>
      <c r="K80" s="40"/>
    </row>
    <row r="81" spans="1:12" ht="19.5" customHeight="1">
      <c r="A81" s="42" t="s">
        <v>127</v>
      </c>
      <c r="F81" s="25">
        <f>SUM(F67,F79)</f>
        <v>-135813</v>
      </c>
      <c r="G81" s="40"/>
      <c r="H81" s="72">
        <f>SUM(H67,H79)</f>
        <v>116911</v>
      </c>
      <c r="I81" s="40"/>
      <c r="J81" s="25">
        <f>SUM(J67,J79)</f>
        <v>-281254</v>
      </c>
      <c r="K81" s="40"/>
      <c r="L81" s="47">
        <f>SUM(L67,L79)</f>
        <v>0</v>
      </c>
    </row>
    <row r="82" spans="1:11" ht="7.5" customHeight="1">
      <c r="A82" s="42"/>
      <c r="F82" s="55"/>
      <c r="G82" s="40"/>
      <c r="H82" s="69"/>
      <c r="I82" s="40"/>
      <c r="J82" s="55"/>
      <c r="K82" s="40"/>
    </row>
    <row r="83" spans="1:12" ht="19.5" customHeight="1">
      <c r="A83" s="42" t="s">
        <v>128</v>
      </c>
      <c r="F83" s="27">
        <f>SUM(F31+F81)</f>
        <v>1485909</v>
      </c>
      <c r="G83" s="40"/>
      <c r="H83" s="90">
        <f>SUM(H31+H81)</f>
        <v>1202862</v>
      </c>
      <c r="I83" s="40"/>
      <c r="J83" s="27">
        <f>SUM(J31+J81)</f>
        <v>32405</v>
      </c>
      <c r="K83" s="40"/>
      <c r="L83" s="91">
        <f>SUM(L31+L81)</f>
        <v>410705</v>
      </c>
    </row>
    <row r="84" spans="1:12" ht="19.5" customHeight="1">
      <c r="A84" s="42"/>
      <c r="F84" s="38"/>
      <c r="H84" s="38"/>
      <c r="I84" s="38"/>
      <c r="J84" s="38"/>
      <c r="L84" s="38"/>
    </row>
    <row r="85" spans="1:12" ht="19.5" customHeight="1">
      <c r="A85" s="42"/>
      <c r="F85" s="38"/>
      <c r="H85" s="38"/>
      <c r="I85" s="38"/>
      <c r="J85" s="38"/>
      <c r="L85" s="38"/>
    </row>
    <row r="86" spans="1:12" ht="19.5" customHeight="1">
      <c r="A86" s="42"/>
      <c r="F86" s="38"/>
      <c r="H86" s="38"/>
      <c r="I86" s="38"/>
      <c r="J86" s="38"/>
      <c r="L86" s="38"/>
    </row>
    <row r="87" spans="1:12" ht="19.5" customHeight="1">
      <c r="A87" s="42"/>
      <c r="F87" s="38"/>
      <c r="H87" s="38"/>
      <c r="I87" s="38"/>
      <c r="J87" s="38"/>
      <c r="L87" s="38"/>
    </row>
    <row r="88" spans="1:12" ht="19.5" customHeight="1">
      <c r="A88" s="42"/>
      <c r="F88" s="38"/>
      <c r="H88" s="38"/>
      <c r="I88" s="38"/>
      <c r="J88" s="38"/>
      <c r="L88" s="38"/>
    </row>
    <row r="89" spans="1:12" ht="19.5" customHeight="1">
      <c r="A89" s="42"/>
      <c r="F89" s="38"/>
      <c r="H89" s="38"/>
      <c r="I89" s="38"/>
      <c r="J89" s="38"/>
      <c r="L89" s="38"/>
    </row>
    <row r="90" spans="1:12" ht="19.5" customHeight="1">
      <c r="A90" s="42"/>
      <c r="F90" s="38"/>
      <c r="H90" s="38"/>
      <c r="I90" s="38"/>
      <c r="J90" s="38"/>
      <c r="L90" s="38"/>
    </row>
    <row r="91" spans="1:12" ht="19.5" customHeight="1">
      <c r="A91" s="42"/>
      <c r="F91" s="38"/>
      <c r="H91" s="38"/>
      <c r="I91" s="38"/>
      <c r="J91" s="38"/>
      <c r="L91" s="38"/>
    </row>
    <row r="92" spans="1:12" ht="19.5" customHeight="1">
      <c r="A92" s="42"/>
      <c r="F92" s="38"/>
      <c r="H92" s="38"/>
      <c r="I92" s="38"/>
      <c r="J92" s="38"/>
      <c r="L92" s="38"/>
    </row>
    <row r="93" spans="1:12" ht="14.25" customHeight="1">
      <c r="A93" s="42"/>
      <c r="F93" s="38"/>
      <c r="G93" s="40"/>
      <c r="H93" s="38"/>
      <c r="I93" s="40"/>
      <c r="J93" s="38"/>
      <c r="K93" s="40"/>
      <c r="L93" s="38"/>
    </row>
    <row r="94" spans="1:12" ht="21.75" customHeight="1">
      <c r="A94" s="77">
        <f>A48</f>
        <v>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ht="19.5" customHeight="1">
      <c r="A95" s="42" t="s">
        <v>0</v>
      </c>
      <c r="B95" s="42"/>
      <c r="C95" s="42"/>
      <c r="G95" s="43"/>
      <c r="I95" s="44"/>
      <c r="K95" s="43"/>
      <c r="L95" s="18" t="s">
        <v>5</v>
      </c>
    </row>
    <row r="96" spans="1:11" ht="19.5" customHeight="1">
      <c r="A96" s="42" t="s">
        <v>93</v>
      </c>
      <c r="B96" s="42"/>
      <c r="C96" s="42"/>
      <c r="G96" s="43"/>
      <c r="I96" s="44"/>
      <c r="K96" s="43"/>
    </row>
    <row r="97" spans="1:12" ht="19.5" customHeight="1">
      <c r="A97" s="8">
        <f>A51</f>
        <v>0</v>
      </c>
      <c r="B97" s="8"/>
      <c r="C97" s="8"/>
      <c r="D97" s="45"/>
      <c r="E97" s="46"/>
      <c r="F97" s="47"/>
      <c r="G97" s="48"/>
      <c r="H97" s="47"/>
      <c r="I97" s="49"/>
      <c r="J97" s="47"/>
      <c r="K97" s="48"/>
      <c r="L97" s="47"/>
    </row>
    <row r="98" spans="7:11" ht="19.5" customHeight="1">
      <c r="G98" s="43"/>
      <c r="I98" s="44"/>
      <c r="K98" s="43"/>
    </row>
    <row r="99" spans="1:12" ht="19.5" customHeight="1">
      <c r="A99" s="41"/>
      <c r="D99" s="50"/>
      <c r="E99" s="42"/>
      <c r="F99" s="51" t="s">
        <v>3</v>
      </c>
      <c r="G99" s="51"/>
      <c r="H99" s="51"/>
      <c r="I99" s="52"/>
      <c r="J99" s="51" t="s">
        <v>4</v>
      </c>
      <c r="K99" s="51"/>
      <c r="L99" s="51"/>
    </row>
    <row r="100" spans="5:12" ht="19.5" customHeight="1">
      <c r="E100" s="42"/>
      <c r="F100" s="18" t="s">
        <v>9</v>
      </c>
      <c r="G100" s="42"/>
      <c r="H100" s="18" t="s">
        <v>10</v>
      </c>
      <c r="I100" s="53"/>
      <c r="J100" s="18" t="s">
        <v>9</v>
      </c>
      <c r="K100" s="42"/>
      <c r="L100" s="18" t="s">
        <v>10</v>
      </c>
    </row>
    <row r="101" spans="5:12" ht="19.5" customHeight="1">
      <c r="E101" s="42"/>
      <c r="F101" s="51" t="s">
        <v>12</v>
      </c>
      <c r="G101" s="42"/>
      <c r="H101" s="51" t="s">
        <v>12</v>
      </c>
      <c r="I101" s="53"/>
      <c r="J101" s="51" t="s">
        <v>12</v>
      </c>
      <c r="K101" s="42"/>
      <c r="L101" s="51" t="s">
        <v>12</v>
      </c>
    </row>
    <row r="102" spans="1:11" ht="7.5" customHeight="1">
      <c r="A102" s="42"/>
      <c r="F102" s="55"/>
      <c r="G102" s="40"/>
      <c r="I102" s="40"/>
      <c r="J102" s="55"/>
      <c r="K102" s="40"/>
    </row>
    <row r="103" spans="1:11" ht="19.5" customHeight="1">
      <c r="A103" s="42" t="s">
        <v>129</v>
      </c>
      <c r="F103" s="55"/>
      <c r="G103" s="43"/>
      <c r="I103" s="44"/>
      <c r="J103" s="55"/>
      <c r="K103" s="43"/>
    </row>
    <row r="104" spans="1:12" ht="19.5" customHeight="1">
      <c r="A104" s="41"/>
      <c r="B104" s="38" t="s">
        <v>130</v>
      </c>
      <c r="F104" s="57">
        <v>1616256</v>
      </c>
      <c r="G104" s="92"/>
      <c r="H104" s="88">
        <f>H107-H105</f>
        <v>1118998</v>
      </c>
      <c r="I104" s="93"/>
      <c r="J104" s="83">
        <f>J107</f>
        <v>313659</v>
      </c>
      <c r="K104" s="93"/>
      <c r="L104" s="88">
        <f>L107-L105</f>
        <v>410705</v>
      </c>
    </row>
    <row r="105" spans="1:12" ht="19.5" customHeight="1">
      <c r="A105" s="41"/>
      <c r="B105" s="38" t="s">
        <v>131</v>
      </c>
      <c r="F105" s="66">
        <v>5466</v>
      </c>
      <c r="G105" s="92"/>
      <c r="H105" s="86">
        <v>-33047</v>
      </c>
      <c r="I105" s="93"/>
      <c r="J105" s="66">
        <f>J107-J104</f>
        <v>0</v>
      </c>
      <c r="K105" s="93"/>
      <c r="L105" s="86">
        <v>0</v>
      </c>
    </row>
    <row r="106" spans="6:12" ht="7.5" customHeight="1">
      <c r="F106" s="94"/>
      <c r="G106" s="95"/>
      <c r="H106" s="95"/>
      <c r="I106" s="95"/>
      <c r="J106" s="94"/>
      <c r="K106" s="95"/>
      <c r="L106" s="95"/>
    </row>
    <row r="107" spans="6:12" ht="19.5" customHeight="1">
      <c r="F107" s="27">
        <f>F31</f>
        <v>1621722</v>
      </c>
      <c r="G107" s="95"/>
      <c r="H107" s="91">
        <f>H31</f>
        <v>1085951</v>
      </c>
      <c r="I107" s="95"/>
      <c r="J107" s="27">
        <f>J31</f>
        <v>313659</v>
      </c>
      <c r="K107" s="95"/>
      <c r="L107" s="91">
        <f>L31</f>
        <v>410705</v>
      </c>
    </row>
    <row r="108" spans="6:11" ht="19.5" customHeight="1">
      <c r="F108" s="55"/>
      <c r="G108" s="95"/>
      <c r="I108" s="95"/>
      <c r="J108" s="55"/>
      <c r="K108" s="95"/>
    </row>
    <row r="109" spans="1:12" ht="19.5" customHeight="1">
      <c r="A109" s="42" t="s">
        <v>132</v>
      </c>
      <c r="F109" s="94"/>
      <c r="G109" s="95"/>
      <c r="H109" s="95"/>
      <c r="I109" s="95"/>
      <c r="J109" s="94"/>
      <c r="K109" s="95"/>
      <c r="L109" s="95"/>
    </row>
    <row r="110" spans="1:12" ht="19.5" customHeight="1">
      <c r="A110" s="41"/>
      <c r="B110" s="38" t="s">
        <v>130</v>
      </c>
      <c r="F110" s="57">
        <v>1449332</v>
      </c>
      <c r="G110" s="92"/>
      <c r="H110" s="88">
        <f>H113-H111</f>
        <v>1206783</v>
      </c>
      <c r="I110" s="93"/>
      <c r="J110" s="83">
        <f>J113</f>
        <v>32405</v>
      </c>
      <c r="K110" s="93"/>
      <c r="L110" s="88">
        <f>L113-L111</f>
        <v>410705</v>
      </c>
    </row>
    <row r="111" spans="1:12" ht="19.5" customHeight="1">
      <c r="A111" s="41"/>
      <c r="B111" s="38" t="s">
        <v>131</v>
      </c>
      <c r="F111" s="66">
        <v>36577</v>
      </c>
      <c r="G111" s="92"/>
      <c r="H111" s="86">
        <v>-3921</v>
      </c>
      <c r="I111" s="93"/>
      <c r="J111" s="66">
        <f>J113-J110</f>
        <v>0</v>
      </c>
      <c r="K111" s="93"/>
      <c r="L111" s="86">
        <v>0</v>
      </c>
    </row>
    <row r="112" spans="6:12" ht="7.5" customHeight="1">
      <c r="F112" s="55"/>
      <c r="G112" s="95"/>
      <c r="I112" s="95"/>
      <c r="J112" s="94"/>
      <c r="K112" s="95"/>
      <c r="L112" s="95"/>
    </row>
    <row r="113" spans="6:12" ht="19.5" customHeight="1">
      <c r="F113" s="27">
        <f>F83</f>
        <v>1485909</v>
      </c>
      <c r="G113" s="95"/>
      <c r="H113" s="91">
        <f>H83</f>
        <v>1202862</v>
      </c>
      <c r="I113" s="95"/>
      <c r="J113" s="27">
        <f>J83</f>
        <v>32405</v>
      </c>
      <c r="K113" s="95"/>
      <c r="L113" s="91">
        <f>L83</f>
        <v>410705</v>
      </c>
    </row>
    <row r="114" spans="4:12" ht="19.5" customHeight="1">
      <c r="D114" s="53"/>
      <c r="E114" s="42"/>
      <c r="F114" s="96"/>
      <c r="G114" s="42"/>
      <c r="H114" s="18"/>
      <c r="I114" s="53"/>
      <c r="J114" s="96"/>
      <c r="K114" s="42"/>
      <c r="L114" s="18"/>
    </row>
    <row r="115" spans="1:11" ht="19.5" customHeight="1">
      <c r="A115" s="42" t="s">
        <v>133</v>
      </c>
      <c r="E115" s="40"/>
      <c r="F115" s="55"/>
      <c r="G115" s="40"/>
      <c r="I115" s="40"/>
      <c r="J115" s="55"/>
      <c r="K115" s="40"/>
    </row>
    <row r="116" spans="1:12" ht="19.5" customHeight="1">
      <c r="A116" s="42"/>
      <c r="B116" s="38" t="s">
        <v>134</v>
      </c>
      <c r="F116" s="97">
        <f>F104/3730000</f>
        <v>0.43331260053619297</v>
      </c>
      <c r="G116" s="98"/>
      <c r="H116" s="99">
        <v>0.30000000000000004</v>
      </c>
      <c r="I116" s="98"/>
      <c r="J116" s="97">
        <f>J107/3730000</f>
        <v>0.08409088471849865</v>
      </c>
      <c r="K116" s="98"/>
      <c r="L116" s="99">
        <v>0.11</v>
      </c>
    </row>
    <row r="117" spans="1:12" ht="19.5" customHeight="1">
      <c r="A117" s="42"/>
      <c r="F117" s="95"/>
      <c r="G117" s="43"/>
      <c r="H117" s="95"/>
      <c r="I117" s="44"/>
      <c r="J117" s="95"/>
      <c r="K117" s="43"/>
      <c r="L117" s="95"/>
    </row>
    <row r="118" spans="1:12" ht="19.5" customHeight="1">
      <c r="A118" s="42"/>
      <c r="F118" s="95"/>
      <c r="G118" s="43"/>
      <c r="H118" s="95"/>
      <c r="I118" s="44"/>
      <c r="J118" s="95"/>
      <c r="K118" s="43"/>
      <c r="L118" s="95"/>
    </row>
    <row r="119" spans="1:12" ht="19.5" customHeight="1">
      <c r="A119" s="42"/>
      <c r="F119" s="95"/>
      <c r="G119" s="43"/>
      <c r="H119" s="95"/>
      <c r="I119" s="44"/>
      <c r="J119" s="95"/>
      <c r="K119" s="43"/>
      <c r="L119" s="95"/>
    </row>
    <row r="120" spans="1:12" ht="19.5" customHeight="1">
      <c r="A120" s="42"/>
      <c r="F120" s="95"/>
      <c r="G120" s="43"/>
      <c r="H120" s="95"/>
      <c r="I120" s="44"/>
      <c r="J120" s="95"/>
      <c r="K120" s="43"/>
      <c r="L120" s="95"/>
    </row>
    <row r="121" spans="1:12" ht="19.5" customHeight="1">
      <c r="A121" s="42"/>
      <c r="F121" s="95"/>
      <c r="G121" s="43"/>
      <c r="H121" s="95"/>
      <c r="I121" s="44"/>
      <c r="J121" s="95"/>
      <c r="K121" s="43"/>
      <c r="L121" s="95"/>
    </row>
    <row r="122" spans="1:12" ht="19.5" customHeight="1">
      <c r="A122" s="42"/>
      <c r="F122" s="95"/>
      <c r="G122" s="43"/>
      <c r="H122" s="95"/>
      <c r="I122" s="44"/>
      <c r="J122" s="95"/>
      <c r="K122" s="43"/>
      <c r="L122" s="95"/>
    </row>
    <row r="123" spans="1:12" ht="19.5" customHeight="1">
      <c r="A123" s="42"/>
      <c r="F123" s="95"/>
      <c r="G123" s="43"/>
      <c r="H123" s="95"/>
      <c r="I123" s="44"/>
      <c r="J123" s="95"/>
      <c r="K123" s="43"/>
      <c r="L123" s="95"/>
    </row>
    <row r="124" spans="1:12" ht="19.5" customHeight="1">
      <c r="A124" s="42"/>
      <c r="F124" s="95"/>
      <c r="G124" s="43"/>
      <c r="H124" s="95"/>
      <c r="I124" s="44"/>
      <c r="J124" s="95"/>
      <c r="K124" s="43"/>
      <c r="L124" s="95"/>
    </row>
    <row r="125" spans="1:12" ht="19.5" customHeight="1">
      <c r="A125" s="42"/>
      <c r="F125" s="95"/>
      <c r="G125" s="43"/>
      <c r="H125" s="95"/>
      <c r="I125" s="44"/>
      <c r="J125" s="95"/>
      <c r="K125" s="43"/>
      <c r="L125" s="95"/>
    </row>
    <row r="126" spans="1:12" ht="19.5" customHeight="1">
      <c r="A126" s="42"/>
      <c r="F126" s="95"/>
      <c r="G126" s="43"/>
      <c r="H126" s="95"/>
      <c r="I126" s="44"/>
      <c r="J126" s="95"/>
      <c r="K126" s="43"/>
      <c r="L126" s="95"/>
    </row>
    <row r="127" spans="1:12" ht="19.5" customHeight="1">
      <c r="A127" s="42"/>
      <c r="F127" s="95"/>
      <c r="G127" s="43"/>
      <c r="H127" s="95"/>
      <c r="I127" s="44"/>
      <c r="J127" s="95"/>
      <c r="K127" s="43"/>
      <c r="L127" s="95"/>
    </row>
    <row r="128" spans="1:12" ht="19.5" customHeight="1">
      <c r="A128" s="42"/>
      <c r="F128" s="95"/>
      <c r="G128" s="43"/>
      <c r="H128" s="95"/>
      <c r="I128" s="44"/>
      <c r="J128" s="95"/>
      <c r="K128" s="43"/>
      <c r="L128" s="95"/>
    </row>
    <row r="129" spans="1:12" ht="19.5" customHeight="1" hidden="1">
      <c r="A129" s="42"/>
      <c r="F129" s="95"/>
      <c r="G129" s="43"/>
      <c r="H129" s="95"/>
      <c r="I129" s="44"/>
      <c r="J129" s="95"/>
      <c r="K129" s="43"/>
      <c r="L129" s="95"/>
    </row>
    <row r="130" spans="1:12" ht="19.5" customHeight="1" hidden="1">
      <c r="A130" s="42"/>
      <c r="F130" s="95"/>
      <c r="G130" s="43"/>
      <c r="H130" s="95"/>
      <c r="I130" s="44"/>
      <c r="J130" s="95"/>
      <c r="K130" s="43"/>
      <c r="L130" s="95"/>
    </row>
    <row r="131" spans="1:12" ht="19.5" customHeight="1" hidden="1">
      <c r="A131" s="42"/>
      <c r="F131" s="95"/>
      <c r="G131" s="43"/>
      <c r="H131" s="95"/>
      <c r="I131" s="44"/>
      <c r="J131" s="95"/>
      <c r="K131" s="43"/>
      <c r="L131" s="95"/>
    </row>
    <row r="132" spans="1:12" ht="19.5" customHeight="1" hidden="1">
      <c r="A132" s="42"/>
      <c r="F132" s="95"/>
      <c r="G132" s="43"/>
      <c r="H132" s="95"/>
      <c r="I132" s="44"/>
      <c r="J132" s="95"/>
      <c r="K132" s="43"/>
      <c r="L132" s="95"/>
    </row>
    <row r="133" spans="1:12" ht="19.5" customHeight="1">
      <c r="A133" s="42"/>
      <c r="F133" s="95"/>
      <c r="G133" s="43"/>
      <c r="H133" s="95"/>
      <c r="I133" s="44"/>
      <c r="J133" s="95"/>
      <c r="K133" s="43"/>
      <c r="L133" s="95"/>
    </row>
    <row r="134" spans="1:12" ht="19.5" customHeight="1">
      <c r="A134" s="42"/>
      <c r="F134" s="95"/>
      <c r="G134" s="43"/>
      <c r="H134" s="95"/>
      <c r="I134" s="44"/>
      <c r="J134" s="95"/>
      <c r="K134" s="43"/>
      <c r="L134" s="95"/>
    </row>
    <row r="135" spans="1:12" ht="19.5" customHeight="1">
      <c r="A135" s="42"/>
      <c r="F135" s="95"/>
      <c r="G135" s="43"/>
      <c r="H135" s="95"/>
      <c r="I135" s="44"/>
      <c r="J135" s="95"/>
      <c r="K135" s="43"/>
      <c r="L135" s="95"/>
    </row>
    <row r="136" spans="1:12" ht="19.5" customHeight="1">
      <c r="A136" s="42"/>
      <c r="F136" s="95"/>
      <c r="G136" s="43"/>
      <c r="H136" s="95"/>
      <c r="I136" s="44"/>
      <c r="J136" s="95"/>
      <c r="K136" s="43"/>
      <c r="L136" s="95"/>
    </row>
    <row r="137" spans="1:12" ht="19.5" customHeight="1">
      <c r="A137" s="42"/>
      <c r="F137" s="95"/>
      <c r="G137" s="43"/>
      <c r="H137" s="95"/>
      <c r="I137" s="44"/>
      <c r="J137" s="95"/>
      <c r="K137" s="43"/>
      <c r="L137" s="95"/>
    </row>
    <row r="138" spans="1:12" ht="19.5" customHeight="1">
      <c r="A138" s="42"/>
      <c r="F138" s="95"/>
      <c r="G138" s="43"/>
      <c r="H138" s="95"/>
      <c r="I138" s="44"/>
      <c r="J138" s="95"/>
      <c r="K138" s="43"/>
      <c r="L138" s="95"/>
    </row>
    <row r="139" spans="1:12" ht="19.5" customHeight="1">
      <c r="A139" s="42"/>
      <c r="F139" s="95"/>
      <c r="G139" s="43"/>
      <c r="H139" s="95"/>
      <c r="I139" s="44"/>
      <c r="J139" s="95"/>
      <c r="K139" s="43"/>
      <c r="L139" s="95"/>
    </row>
    <row r="140" spans="1:12" ht="19.5" customHeight="1">
      <c r="A140" s="42"/>
      <c r="F140" s="95"/>
      <c r="G140" s="43"/>
      <c r="H140" s="95"/>
      <c r="I140" s="44"/>
      <c r="J140" s="95"/>
      <c r="K140" s="43"/>
      <c r="L140" s="95"/>
    </row>
    <row r="141" spans="1:12" ht="6.75" customHeight="1">
      <c r="A141" s="42"/>
      <c r="F141" s="95"/>
      <c r="G141" s="43"/>
      <c r="H141" s="95"/>
      <c r="I141" s="44"/>
      <c r="J141" s="95"/>
      <c r="K141" s="43"/>
      <c r="L141" s="95"/>
    </row>
    <row r="142" spans="1:12" ht="21.75" customHeight="1">
      <c r="A142" s="77">
        <f>A48</f>
        <v>0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</sheetData>
  <sheetProtection selectLockedCells="1" selectUnlockedCells="1"/>
  <mergeCells count="9">
    <mergeCell ref="F5:H5"/>
    <mergeCell ref="J5:L5"/>
    <mergeCell ref="A48:L48"/>
    <mergeCell ref="F53:H53"/>
    <mergeCell ref="J53:L53"/>
    <mergeCell ref="A94:L94"/>
    <mergeCell ref="F99:H99"/>
    <mergeCell ref="J99:L99"/>
    <mergeCell ref="A142:L142"/>
  </mergeCells>
  <printOptions/>
  <pageMargins left="0.8" right="0.5" top="0.5" bottom="0.6000000000000001" header="0.5118055555555555" footer="0.4"/>
  <pageSetup firstPageNumber="5" useFirstPageNumber="1" horizontalDpi="300" verticalDpi="300" orientation="portrait" paperSize="9" scale="95"/>
  <headerFooter alignWithMargins="0">
    <oddFooter>&amp;R&amp;"Browallia New,Regular"&amp;13&amp;P</oddFooter>
  </headerFooter>
  <rowBreaks count="2" manualBreakCount="2">
    <brk id="48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41"/>
  <sheetViews>
    <sheetView zoomScaleSheetLayoutView="93" workbookViewId="0" topLeftCell="A118">
      <selection activeCell="A141" sqref="A141"/>
    </sheetView>
  </sheetViews>
  <sheetFormatPr defaultColWidth="5.00390625" defaultRowHeight="19.5" customHeight="1"/>
  <cols>
    <col min="1" max="2" width="1.12109375" style="38" customWidth="1"/>
    <col min="3" max="3" width="34.50390625" style="38" customWidth="1"/>
    <col min="4" max="4" width="6.875" style="39" customWidth="1"/>
    <col min="5" max="5" width="0.5" style="38" customWidth="1"/>
    <col min="6" max="6" width="10.50390625" style="40" customWidth="1"/>
    <col min="7" max="7" width="0.5" style="38" customWidth="1"/>
    <col min="8" max="8" width="10.50390625" style="40" customWidth="1"/>
    <col min="9" max="9" width="0.5" style="39" customWidth="1"/>
    <col min="10" max="10" width="10.50390625" style="40" customWidth="1"/>
    <col min="11" max="11" width="0.5" style="38" customWidth="1"/>
    <col min="12" max="12" width="10.50390625" style="40" customWidth="1"/>
    <col min="13" max="16384" width="6.375" style="41" customWidth="1"/>
  </cols>
  <sheetData>
    <row r="1" spans="1:12" ht="19.5" customHeight="1">
      <c r="A1" s="42" t="s">
        <v>0</v>
      </c>
      <c r="B1" s="42"/>
      <c r="C1" s="42"/>
      <c r="G1" s="43"/>
      <c r="I1" s="44"/>
      <c r="K1" s="43"/>
      <c r="L1" s="18" t="s">
        <v>5</v>
      </c>
    </row>
    <row r="2" spans="1:11" ht="19.5" customHeight="1">
      <c r="A2" s="42" t="s">
        <v>93</v>
      </c>
      <c r="B2" s="42"/>
      <c r="C2" s="42"/>
      <c r="G2" s="43"/>
      <c r="I2" s="44"/>
      <c r="K2" s="43"/>
    </row>
    <row r="3" spans="1:12" ht="19.5" customHeight="1">
      <c r="A3" s="8" t="s">
        <v>135</v>
      </c>
      <c r="B3" s="8"/>
      <c r="C3" s="8"/>
      <c r="D3" s="45"/>
      <c r="E3" s="46"/>
      <c r="F3" s="47"/>
      <c r="G3" s="48"/>
      <c r="H3" s="47"/>
      <c r="I3" s="49"/>
      <c r="J3" s="47"/>
      <c r="K3" s="48"/>
      <c r="L3" s="47"/>
    </row>
    <row r="4" spans="7:11" ht="19.5" customHeight="1">
      <c r="G4" s="43"/>
      <c r="I4" s="44"/>
      <c r="K4" s="43"/>
    </row>
    <row r="5" spans="1:12" ht="19.5" customHeight="1">
      <c r="A5" s="41"/>
      <c r="D5" s="50"/>
      <c r="E5" s="42"/>
      <c r="F5" s="51" t="s">
        <v>3</v>
      </c>
      <c r="G5" s="51"/>
      <c r="H5" s="51"/>
      <c r="I5" s="52"/>
      <c r="J5" s="51" t="s">
        <v>4</v>
      </c>
      <c r="K5" s="51"/>
      <c r="L5" s="51"/>
    </row>
    <row r="6" spans="5:12" ht="19.5" customHeight="1">
      <c r="E6" s="42"/>
      <c r="F6" s="18" t="s">
        <v>9</v>
      </c>
      <c r="G6" s="42"/>
      <c r="H6" s="18" t="s">
        <v>10</v>
      </c>
      <c r="I6" s="53"/>
      <c r="J6" s="18" t="s">
        <v>9</v>
      </c>
      <c r="K6" s="42"/>
      <c r="L6" s="18" t="s">
        <v>10</v>
      </c>
    </row>
    <row r="7" spans="4:12" ht="19.5" customHeight="1">
      <c r="D7" s="54" t="s">
        <v>11</v>
      </c>
      <c r="E7" s="42"/>
      <c r="F7" s="51" t="s">
        <v>12</v>
      </c>
      <c r="G7" s="42"/>
      <c r="H7" s="51" t="s">
        <v>12</v>
      </c>
      <c r="I7" s="53"/>
      <c r="J7" s="51" t="s">
        <v>12</v>
      </c>
      <c r="K7" s="42"/>
      <c r="L7" s="51" t="s">
        <v>12</v>
      </c>
    </row>
    <row r="8" spans="6:11" ht="7.5" customHeight="1">
      <c r="F8" s="55"/>
      <c r="G8" s="56"/>
      <c r="I8" s="56"/>
      <c r="J8" s="55"/>
      <c r="K8" s="56"/>
    </row>
    <row r="9" spans="1:12" ht="19.5" customHeight="1">
      <c r="A9" s="100" t="s">
        <v>95</v>
      </c>
      <c r="B9" s="100"/>
      <c r="C9" s="100"/>
      <c r="D9" s="101"/>
      <c r="E9" s="100"/>
      <c r="F9" s="102">
        <v>9564059</v>
      </c>
      <c r="G9" s="103"/>
      <c r="H9" s="59">
        <v>7749478</v>
      </c>
      <c r="I9" s="104"/>
      <c r="J9" s="61">
        <v>4387708</v>
      </c>
      <c r="K9" s="104"/>
      <c r="L9" s="105">
        <v>4088756</v>
      </c>
    </row>
    <row r="10" spans="1:12" ht="19.5" customHeight="1">
      <c r="A10" s="100" t="s">
        <v>96</v>
      </c>
      <c r="B10" s="100"/>
      <c r="C10" s="100"/>
      <c r="D10" s="101"/>
      <c r="E10" s="100"/>
      <c r="F10" s="106">
        <v>5101763</v>
      </c>
      <c r="G10" s="107"/>
      <c r="H10" s="105">
        <v>4884173</v>
      </c>
      <c r="I10" s="105"/>
      <c r="J10" s="102">
        <v>0</v>
      </c>
      <c r="K10" s="105"/>
      <c r="L10" s="81">
        <v>0</v>
      </c>
    </row>
    <row r="11" spans="1:12" ht="19.5" customHeight="1">
      <c r="A11" s="100" t="s">
        <v>97</v>
      </c>
      <c r="B11" s="100"/>
      <c r="C11" s="100"/>
      <c r="D11" s="108">
        <v>12.2</v>
      </c>
      <c r="E11" s="100"/>
      <c r="F11" s="102">
        <v>0</v>
      </c>
      <c r="G11" s="103"/>
      <c r="H11" s="59">
        <v>0</v>
      </c>
      <c r="I11" s="104"/>
      <c r="J11" s="61">
        <v>2705602</v>
      </c>
      <c r="K11" s="104"/>
      <c r="L11" s="59">
        <v>3502597</v>
      </c>
    </row>
    <row r="12" spans="1:12" ht="19.5" customHeight="1">
      <c r="A12" s="100" t="s">
        <v>98</v>
      </c>
      <c r="B12" s="100"/>
      <c r="C12" s="100"/>
      <c r="D12" s="108"/>
      <c r="E12" s="100"/>
      <c r="F12" s="68">
        <v>154131</v>
      </c>
      <c r="G12" s="103"/>
      <c r="H12" s="67">
        <v>104359</v>
      </c>
      <c r="I12" s="104"/>
      <c r="J12" s="68">
        <v>341389</v>
      </c>
      <c r="K12" s="104"/>
      <c r="L12" s="67">
        <v>394655</v>
      </c>
    </row>
    <row r="13" spans="1:12" ht="7.5" customHeight="1">
      <c r="A13" s="100"/>
      <c r="B13" s="100"/>
      <c r="C13" s="100"/>
      <c r="D13" s="101"/>
      <c r="E13" s="100"/>
      <c r="F13" s="109"/>
      <c r="G13" s="110"/>
      <c r="H13" s="69"/>
      <c r="I13" s="110"/>
      <c r="J13" s="109"/>
      <c r="K13" s="110"/>
      <c r="L13" s="69"/>
    </row>
    <row r="14" spans="1:12" ht="19.5" customHeight="1">
      <c r="A14" s="111" t="s">
        <v>99</v>
      </c>
      <c r="B14" s="112"/>
      <c r="C14" s="111"/>
      <c r="D14" s="101"/>
      <c r="E14" s="100"/>
      <c r="F14" s="68">
        <f>SUM(F9:F12)</f>
        <v>14819953</v>
      </c>
      <c r="G14" s="103"/>
      <c r="H14" s="67">
        <f>SUM(H9:H12)</f>
        <v>12738010</v>
      </c>
      <c r="I14" s="103"/>
      <c r="J14" s="68">
        <f>SUM(J9:J12)</f>
        <v>7434699</v>
      </c>
      <c r="K14" s="103"/>
      <c r="L14" s="67">
        <f>SUM(L9:L12)</f>
        <v>7986008</v>
      </c>
    </row>
    <row r="15" spans="1:12" ht="19.5" customHeight="1">
      <c r="A15" s="100"/>
      <c r="B15" s="100"/>
      <c r="C15" s="100"/>
      <c r="D15" s="101"/>
      <c r="E15" s="100"/>
      <c r="F15" s="109"/>
      <c r="G15" s="110"/>
      <c r="H15" s="69"/>
      <c r="I15" s="110"/>
      <c r="J15" s="109"/>
      <c r="K15" s="110"/>
      <c r="L15" s="69"/>
    </row>
    <row r="16" spans="1:12" ht="19.5" customHeight="1">
      <c r="A16" s="100" t="s">
        <v>100</v>
      </c>
      <c r="B16" s="100"/>
      <c r="C16" s="100"/>
      <c r="D16" s="108"/>
      <c r="E16" s="100"/>
      <c r="F16" s="102">
        <v>-8559804</v>
      </c>
      <c r="G16" s="113"/>
      <c r="H16" s="59">
        <v>-6956337</v>
      </c>
      <c r="I16" s="114"/>
      <c r="J16" s="61">
        <v>-4077503</v>
      </c>
      <c r="K16" s="114"/>
      <c r="L16" s="59">
        <v>-3794583</v>
      </c>
    </row>
    <row r="17" spans="1:12" ht="19.5" customHeight="1">
      <c r="A17" s="100" t="s">
        <v>101</v>
      </c>
      <c r="B17" s="100"/>
      <c r="C17" s="100"/>
      <c r="D17" s="108"/>
      <c r="E17" s="100"/>
      <c r="F17" s="102">
        <v>-53241</v>
      </c>
      <c r="G17" s="103"/>
      <c r="H17" s="59">
        <v>-61704</v>
      </c>
      <c r="I17" s="104"/>
      <c r="J17" s="61">
        <v>-36955</v>
      </c>
      <c r="K17" s="104"/>
      <c r="L17" s="59">
        <v>-45761</v>
      </c>
    </row>
    <row r="18" spans="1:12" ht="19.5" customHeight="1">
      <c r="A18" s="100" t="s">
        <v>102</v>
      </c>
      <c r="B18" s="100"/>
      <c r="C18" s="100"/>
      <c r="D18" s="101"/>
      <c r="E18" s="100"/>
      <c r="F18" s="102">
        <v>-990559</v>
      </c>
      <c r="G18" s="103"/>
      <c r="H18" s="59">
        <v>-886689</v>
      </c>
      <c r="I18" s="104"/>
      <c r="J18" s="61">
        <v>-407342</v>
      </c>
      <c r="K18" s="104"/>
      <c r="L18" s="59">
        <v>-477446</v>
      </c>
    </row>
    <row r="19" spans="1:12" ht="19.5" customHeight="1">
      <c r="A19" s="112" t="s">
        <v>103</v>
      </c>
      <c r="B19" s="100"/>
      <c r="C19" s="100"/>
      <c r="D19" s="101"/>
      <c r="E19" s="100"/>
      <c r="F19" s="102">
        <v>11945</v>
      </c>
      <c r="G19" s="103"/>
      <c r="H19" s="59">
        <v>62140</v>
      </c>
      <c r="I19" s="104"/>
      <c r="J19" s="61">
        <v>0</v>
      </c>
      <c r="K19" s="104"/>
      <c r="L19" s="59">
        <v>0</v>
      </c>
    </row>
    <row r="20" spans="1:12" ht="19.5" customHeight="1">
      <c r="A20" s="100" t="s">
        <v>104</v>
      </c>
      <c r="B20" s="100"/>
      <c r="C20" s="100"/>
      <c r="D20" s="101"/>
      <c r="E20" s="110"/>
      <c r="F20" s="102">
        <v>73037</v>
      </c>
      <c r="G20" s="103"/>
      <c r="H20" s="59">
        <v>19372</v>
      </c>
      <c r="I20" s="104"/>
      <c r="J20" s="61">
        <v>73474</v>
      </c>
      <c r="K20" s="104"/>
      <c r="L20" s="59">
        <v>27851</v>
      </c>
    </row>
    <row r="21" spans="1:12" ht="19.5" customHeight="1">
      <c r="A21" s="100" t="s">
        <v>105</v>
      </c>
      <c r="B21" s="100"/>
      <c r="C21" s="100"/>
      <c r="D21" s="101"/>
      <c r="E21" s="110"/>
      <c r="F21" s="68">
        <v>-1092509</v>
      </c>
      <c r="G21" s="103"/>
      <c r="H21" s="67">
        <v>-1261806</v>
      </c>
      <c r="I21" s="104"/>
      <c r="J21" s="68">
        <v>-602463</v>
      </c>
      <c r="K21" s="104"/>
      <c r="L21" s="67">
        <v>-632758</v>
      </c>
    </row>
    <row r="22" spans="1:12" ht="7.5" customHeight="1">
      <c r="A22" s="100"/>
      <c r="B22" s="100"/>
      <c r="C22" s="100"/>
      <c r="D22" s="101"/>
      <c r="E22" s="100"/>
      <c r="F22" s="109"/>
      <c r="G22" s="110"/>
      <c r="H22" s="69"/>
      <c r="I22" s="110"/>
      <c r="J22" s="109"/>
      <c r="K22" s="110"/>
      <c r="L22" s="69"/>
    </row>
    <row r="23" spans="1:12" ht="19.5" customHeight="1">
      <c r="A23" s="111" t="s">
        <v>106</v>
      </c>
      <c r="B23" s="112"/>
      <c r="C23" s="100"/>
      <c r="D23" s="101"/>
      <c r="E23" s="100"/>
      <c r="F23" s="115">
        <f>SUM(F16:F22)</f>
        <v>-10611131</v>
      </c>
      <c r="G23" s="69"/>
      <c r="H23" s="72">
        <f>SUM(H16:H22)</f>
        <v>-9085024</v>
      </c>
      <c r="I23" s="69"/>
      <c r="J23" s="115">
        <f>SUM(J16:J22)</f>
        <v>-5050789</v>
      </c>
      <c r="K23" s="69"/>
      <c r="L23" s="72">
        <f>SUM(L16:L22)</f>
        <v>-4922697</v>
      </c>
    </row>
    <row r="24" spans="1:12" ht="7.5" customHeight="1">
      <c r="A24" s="100"/>
      <c r="B24" s="100"/>
      <c r="C24" s="100"/>
      <c r="D24" s="101"/>
      <c r="E24" s="100"/>
      <c r="F24" s="109"/>
      <c r="G24" s="69"/>
      <c r="H24" s="69"/>
      <c r="I24" s="69"/>
      <c r="J24" s="109"/>
      <c r="K24" s="69"/>
      <c r="L24" s="69"/>
    </row>
    <row r="25" spans="1:12" ht="19.5" customHeight="1">
      <c r="A25" s="100" t="s">
        <v>136</v>
      </c>
      <c r="B25" s="100"/>
      <c r="C25" s="100"/>
      <c r="D25" s="101"/>
      <c r="E25" s="100"/>
      <c r="F25" s="116"/>
      <c r="G25" s="110"/>
      <c r="H25" s="74"/>
      <c r="I25" s="110"/>
      <c r="J25" s="116"/>
      <c r="K25" s="110"/>
      <c r="L25" s="74"/>
    </row>
    <row r="26" spans="1:12" ht="19.5" customHeight="1">
      <c r="A26" s="100"/>
      <c r="B26" s="100" t="s">
        <v>108</v>
      </c>
      <c r="C26" s="100"/>
      <c r="D26" s="108">
        <v>12.1</v>
      </c>
      <c r="E26" s="100"/>
      <c r="F26" s="68">
        <v>-26918</v>
      </c>
      <c r="G26" s="103"/>
      <c r="H26" s="67">
        <v>-18852</v>
      </c>
      <c r="I26" s="104"/>
      <c r="J26" s="68">
        <v>0</v>
      </c>
      <c r="K26" s="104"/>
      <c r="L26" s="67">
        <v>0</v>
      </c>
    </row>
    <row r="27" spans="1:12" ht="7.5" customHeight="1">
      <c r="A27" s="100"/>
      <c r="B27" s="100"/>
      <c r="C27" s="100"/>
      <c r="D27" s="101"/>
      <c r="E27" s="100"/>
      <c r="F27" s="109"/>
      <c r="G27" s="69"/>
      <c r="H27" s="69"/>
      <c r="I27" s="69"/>
      <c r="J27" s="109"/>
      <c r="K27" s="69"/>
      <c r="L27" s="69"/>
    </row>
    <row r="28" spans="1:12" ht="19.5" customHeight="1">
      <c r="A28" s="111" t="s">
        <v>109</v>
      </c>
      <c r="B28" s="100"/>
      <c r="C28" s="100"/>
      <c r="D28" s="101"/>
      <c r="E28" s="100"/>
      <c r="F28" s="102">
        <f>SUM(F14+F23+F26)</f>
        <v>4181904</v>
      </c>
      <c r="G28" s="76"/>
      <c r="H28" s="76">
        <f>SUM(H14+H23+H26)</f>
        <v>3634134</v>
      </c>
      <c r="I28" s="76"/>
      <c r="J28" s="102">
        <f>SUM(J14+J23+J26)</f>
        <v>2383910</v>
      </c>
      <c r="K28" s="76"/>
      <c r="L28" s="76">
        <f>SUM(L14+L23+L26)</f>
        <v>3063311</v>
      </c>
    </row>
    <row r="29" spans="1:12" ht="19.5" customHeight="1">
      <c r="A29" s="100" t="s">
        <v>110</v>
      </c>
      <c r="B29" s="100"/>
      <c r="C29" s="100"/>
      <c r="D29" s="101">
        <v>20</v>
      </c>
      <c r="E29" s="100"/>
      <c r="F29" s="68">
        <v>-58892</v>
      </c>
      <c r="G29" s="103"/>
      <c r="H29" s="67">
        <v>-12047</v>
      </c>
      <c r="I29" s="104"/>
      <c r="J29" s="68">
        <v>-6710</v>
      </c>
      <c r="K29" s="104"/>
      <c r="L29" s="67">
        <v>0</v>
      </c>
    </row>
    <row r="30" spans="1:12" ht="7.5" customHeight="1">
      <c r="A30" s="100"/>
      <c r="B30" s="100"/>
      <c r="C30" s="100"/>
      <c r="D30" s="101"/>
      <c r="E30" s="100"/>
      <c r="F30" s="109"/>
      <c r="G30" s="110"/>
      <c r="H30" s="69"/>
      <c r="I30" s="110"/>
      <c r="J30" s="109"/>
      <c r="K30" s="110"/>
      <c r="L30" s="69"/>
    </row>
    <row r="31" spans="1:12" ht="19.5" customHeight="1">
      <c r="A31" s="111" t="s">
        <v>111</v>
      </c>
      <c r="B31" s="100"/>
      <c r="C31" s="100"/>
      <c r="D31" s="101"/>
      <c r="E31" s="100"/>
      <c r="F31" s="115">
        <f>SUM(F28:F29)</f>
        <v>4123012</v>
      </c>
      <c r="G31" s="69"/>
      <c r="H31" s="72">
        <f>SUM(H28:H29)</f>
        <v>3622087</v>
      </c>
      <c r="I31" s="69"/>
      <c r="J31" s="115">
        <f>SUM(J28:J29)</f>
        <v>2377200</v>
      </c>
      <c r="K31" s="69"/>
      <c r="L31" s="72">
        <f>SUM(L28:L29)</f>
        <v>3063311</v>
      </c>
    </row>
    <row r="32" spans="1:12" ht="19.5" customHeight="1">
      <c r="A32" s="100"/>
      <c r="B32" s="100"/>
      <c r="C32" s="100"/>
      <c r="D32" s="101"/>
      <c r="E32" s="100"/>
      <c r="F32" s="69"/>
      <c r="G32" s="69"/>
      <c r="H32" s="69"/>
      <c r="I32" s="69"/>
      <c r="J32" s="69"/>
      <c r="K32" s="69"/>
      <c r="L32" s="69"/>
    </row>
    <row r="33" spans="1:12" ht="19.5" customHeight="1">
      <c r="A33" s="100"/>
      <c r="B33" s="100"/>
      <c r="C33" s="100"/>
      <c r="D33" s="101"/>
      <c r="E33" s="100"/>
      <c r="F33" s="69"/>
      <c r="G33" s="69"/>
      <c r="H33" s="69"/>
      <c r="I33" s="69"/>
      <c r="J33" s="69"/>
      <c r="K33" s="69"/>
      <c r="L33" s="69"/>
    </row>
    <row r="34" spans="1:12" ht="19.5" customHeight="1">
      <c r="A34" s="111"/>
      <c r="B34" s="100"/>
      <c r="C34" s="100"/>
      <c r="D34" s="101"/>
      <c r="E34" s="100"/>
      <c r="F34" s="69"/>
      <c r="G34" s="69"/>
      <c r="H34" s="69"/>
      <c r="I34" s="69"/>
      <c r="J34" s="69"/>
      <c r="K34" s="69"/>
      <c r="L34" s="69"/>
    </row>
    <row r="35" spans="1:12" ht="19.5" customHeight="1">
      <c r="A35" s="100"/>
      <c r="B35" s="100"/>
      <c r="C35" s="100"/>
      <c r="D35" s="101"/>
      <c r="E35" s="100"/>
      <c r="F35" s="69"/>
      <c r="G35" s="69"/>
      <c r="H35" s="69"/>
      <c r="I35" s="69"/>
      <c r="J35" s="69"/>
      <c r="K35" s="69"/>
      <c r="L35" s="69"/>
    </row>
    <row r="36" spans="1:12" ht="19.5" customHeight="1">
      <c r="A36" s="100"/>
      <c r="B36" s="100"/>
      <c r="C36" s="100"/>
      <c r="D36" s="101"/>
      <c r="E36" s="100"/>
      <c r="F36" s="69"/>
      <c r="G36" s="69"/>
      <c r="H36" s="69"/>
      <c r="I36" s="69"/>
      <c r="J36" s="69"/>
      <c r="K36" s="69"/>
      <c r="L36" s="69"/>
    </row>
    <row r="37" spans="1:12" ht="19.5" customHeight="1">
      <c r="A37" s="100"/>
      <c r="B37" s="100"/>
      <c r="C37" s="100"/>
      <c r="D37" s="101"/>
      <c r="E37" s="100"/>
      <c r="F37" s="69"/>
      <c r="G37" s="69"/>
      <c r="H37" s="69"/>
      <c r="I37" s="69"/>
      <c r="J37" s="69"/>
      <c r="K37" s="69"/>
      <c r="L37" s="69"/>
    </row>
    <row r="38" spans="1:12" ht="19.5" customHeight="1">
      <c r="A38" s="100"/>
      <c r="B38" s="100"/>
      <c r="C38" s="100"/>
      <c r="D38" s="101"/>
      <c r="E38" s="100"/>
      <c r="F38" s="69"/>
      <c r="G38" s="69"/>
      <c r="H38" s="69"/>
      <c r="I38" s="69"/>
      <c r="J38" s="69"/>
      <c r="K38" s="69"/>
      <c r="L38" s="69"/>
    </row>
    <row r="39" spans="1:12" ht="19.5" customHeight="1">
      <c r="A39" s="100"/>
      <c r="B39" s="100"/>
      <c r="C39" s="100"/>
      <c r="D39" s="101"/>
      <c r="E39" s="100"/>
      <c r="F39" s="69"/>
      <c r="G39" s="69"/>
      <c r="H39" s="69"/>
      <c r="I39" s="69"/>
      <c r="J39" s="69"/>
      <c r="K39" s="69"/>
      <c r="L39" s="69"/>
    </row>
    <row r="40" spans="1:12" ht="19.5" customHeight="1">
      <c r="A40" s="100"/>
      <c r="B40" s="100"/>
      <c r="C40" s="100"/>
      <c r="D40" s="101"/>
      <c r="E40" s="100"/>
      <c r="F40" s="69"/>
      <c r="G40" s="69"/>
      <c r="H40" s="69"/>
      <c r="I40" s="69"/>
      <c r="J40" s="69"/>
      <c r="K40" s="69"/>
      <c r="L40" s="69"/>
    </row>
    <row r="41" spans="1:12" ht="19.5" customHeight="1">
      <c r="A41" s="100"/>
      <c r="B41" s="100"/>
      <c r="C41" s="100"/>
      <c r="D41" s="101"/>
      <c r="E41" s="100"/>
      <c r="F41" s="69"/>
      <c r="G41" s="69"/>
      <c r="H41" s="69"/>
      <c r="I41" s="69"/>
      <c r="J41" s="69"/>
      <c r="K41" s="69"/>
      <c r="L41" s="69"/>
    </row>
    <row r="42" spans="1:12" ht="19.5" customHeight="1">
      <c r="A42" s="100"/>
      <c r="B42" s="100"/>
      <c r="C42" s="100"/>
      <c r="D42" s="101"/>
      <c r="E42" s="100"/>
      <c r="F42" s="69"/>
      <c r="G42" s="69"/>
      <c r="H42" s="69"/>
      <c r="I42" s="69"/>
      <c r="J42" s="69"/>
      <c r="K42" s="69"/>
      <c r="L42" s="69"/>
    </row>
    <row r="43" spans="1:12" ht="19.5" customHeight="1">
      <c r="A43" s="100"/>
      <c r="B43" s="100"/>
      <c r="C43" s="100"/>
      <c r="D43" s="101"/>
      <c r="E43" s="100"/>
      <c r="F43" s="69"/>
      <c r="G43" s="69"/>
      <c r="H43" s="69"/>
      <c r="I43" s="69"/>
      <c r="J43" s="69"/>
      <c r="K43" s="69"/>
      <c r="L43" s="69"/>
    </row>
    <row r="44" spans="1:12" ht="23.25" customHeight="1">
      <c r="A44" s="100"/>
      <c r="B44" s="100"/>
      <c r="C44" s="100"/>
      <c r="D44" s="101"/>
      <c r="E44" s="100"/>
      <c r="F44" s="69"/>
      <c r="G44" s="69"/>
      <c r="H44" s="69"/>
      <c r="I44" s="69"/>
      <c r="J44" s="69"/>
      <c r="K44" s="69"/>
      <c r="L44" s="69"/>
    </row>
    <row r="45" spans="1:12" ht="21.75" customHeight="1">
      <c r="A45" s="117">
        <f>'2-4'!A54</f>
        <v>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ht="19.5" customHeight="1">
      <c r="A46" s="111" t="s">
        <v>0</v>
      </c>
      <c r="B46" s="111"/>
      <c r="C46" s="111"/>
      <c r="D46" s="101"/>
      <c r="E46" s="100"/>
      <c r="F46" s="69"/>
      <c r="G46" s="118"/>
      <c r="H46" s="69"/>
      <c r="I46" s="119"/>
      <c r="J46" s="69"/>
      <c r="K46" s="118"/>
      <c r="L46" s="120" t="s">
        <v>5</v>
      </c>
    </row>
    <row r="47" spans="1:12" ht="19.5" customHeight="1">
      <c r="A47" s="111" t="s">
        <v>93</v>
      </c>
      <c r="B47" s="111"/>
      <c r="C47" s="111"/>
      <c r="D47" s="101"/>
      <c r="E47" s="100"/>
      <c r="F47" s="69"/>
      <c r="G47" s="118"/>
      <c r="H47" s="69"/>
      <c r="I47" s="119"/>
      <c r="J47" s="69"/>
      <c r="K47" s="118"/>
      <c r="L47" s="69"/>
    </row>
    <row r="48" spans="1:12" ht="19.5" customHeight="1">
      <c r="A48" s="121">
        <f>A3</f>
        <v>0</v>
      </c>
      <c r="B48" s="121"/>
      <c r="C48" s="121"/>
      <c r="D48" s="122"/>
      <c r="E48" s="123"/>
      <c r="F48" s="72"/>
      <c r="G48" s="124"/>
      <c r="H48" s="72"/>
      <c r="I48" s="125"/>
      <c r="J48" s="72"/>
      <c r="K48" s="124"/>
      <c r="L48" s="72"/>
    </row>
    <row r="49" spans="1:12" ht="19.5" customHeight="1">
      <c r="A49" s="100"/>
      <c r="B49" s="100"/>
      <c r="C49" s="100"/>
      <c r="D49" s="101"/>
      <c r="E49" s="100"/>
      <c r="F49" s="69"/>
      <c r="G49" s="118"/>
      <c r="H49" s="69"/>
      <c r="I49" s="119"/>
      <c r="J49" s="69"/>
      <c r="K49" s="118"/>
      <c r="L49" s="69"/>
    </row>
    <row r="50" spans="1:12" ht="19.5" customHeight="1">
      <c r="A50" s="112"/>
      <c r="B50" s="100"/>
      <c r="C50" s="100"/>
      <c r="D50" s="126"/>
      <c r="E50" s="111"/>
      <c r="F50" s="127" t="s">
        <v>3</v>
      </c>
      <c r="G50" s="127"/>
      <c r="H50" s="127"/>
      <c r="I50" s="128"/>
      <c r="J50" s="127" t="s">
        <v>4</v>
      </c>
      <c r="K50" s="127"/>
      <c r="L50" s="127"/>
    </row>
    <row r="51" spans="1:12" ht="19.5" customHeight="1">
      <c r="A51" s="100"/>
      <c r="B51" s="100"/>
      <c r="C51" s="100"/>
      <c r="D51" s="101"/>
      <c r="E51" s="111"/>
      <c r="F51" s="120" t="s">
        <v>9</v>
      </c>
      <c r="G51" s="111"/>
      <c r="H51" s="120" t="s">
        <v>10</v>
      </c>
      <c r="I51" s="129"/>
      <c r="J51" s="120" t="s">
        <v>9</v>
      </c>
      <c r="K51" s="111"/>
      <c r="L51" s="120" t="s">
        <v>10</v>
      </c>
    </row>
    <row r="52" spans="1:12" ht="19.5" customHeight="1">
      <c r="A52" s="100"/>
      <c r="B52" s="100"/>
      <c r="C52" s="100"/>
      <c r="D52" s="130" t="s">
        <v>11</v>
      </c>
      <c r="E52" s="111"/>
      <c r="F52" s="127" t="s">
        <v>12</v>
      </c>
      <c r="G52" s="111"/>
      <c r="H52" s="127" t="s">
        <v>12</v>
      </c>
      <c r="I52" s="129"/>
      <c r="J52" s="127" t="s">
        <v>12</v>
      </c>
      <c r="K52" s="111"/>
      <c r="L52" s="127" t="s">
        <v>12</v>
      </c>
    </row>
    <row r="53" spans="1:12" ht="7.5" customHeight="1">
      <c r="A53" s="111"/>
      <c r="B53" s="100"/>
      <c r="C53" s="100"/>
      <c r="D53" s="101"/>
      <c r="E53" s="100"/>
      <c r="F53" s="109"/>
      <c r="G53" s="69"/>
      <c r="H53" s="69"/>
      <c r="I53" s="69"/>
      <c r="J53" s="109"/>
      <c r="K53" s="69"/>
      <c r="L53" s="69"/>
    </row>
    <row r="54" spans="1:12" ht="19.5" customHeight="1">
      <c r="A54" s="131" t="s">
        <v>112</v>
      </c>
      <c r="B54" s="100"/>
      <c r="C54" s="100"/>
      <c r="D54" s="101"/>
      <c r="E54" s="100"/>
      <c r="F54" s="109"/>
      <c r="G54" s="110"/>
      <c r="H54" s="69"/>
      <c r="I54" s="110"/>
      <c r="J54" s="109"/>
      <c r="K54" s="110"/>
      <c r="L54" s="69"/>
    </row>
    <row r="55" spans="1:12" ht="7.5" customHeight="1">
      <c r="A55" s="111"/>
      <c r="B55" s="100"/>
      <c r="C55" s="100"/>
      <c r="D55" s="101"/>
      <c r="E55" s="100"/>
      <c r="F55" s="109"/>
      <c r="G55" s="69"/>
      <c r="H55" s="69"/>
      <c r="I55" s="69"/>
      <c r="J55" s="109"/>
      <c r="K55" s="69"/>
      <c r="L55" s="69"/>
    </row>
    <row r="56" spans="1:12" ht="19.5" customHeight="1">
      <c r="A56" s="100" t="s">
        <v>113</v>
      </c>
      <c r="B56" s="100"/>
      <c r="C56" s="100"/>
      <c r="D56" s="101"/>
      <c r="E56" s="100"/>
      <c r="F56" s="109"/>
      <c r="G56" s="69"/>
      <c r="H56" s="69"/>
      <c r="I56" s="69"/>
      <c r="J56" s="109"/>
      <c r="K56" s="69"/>
      <c r="L56" s="69"/>
    </row>
    <row r="57" spans="1:12" ht="19.5" customHeight="1">
      <c r="A57" s="132"/>
      <c r="B57" s="133" t="s">
        <v>114</v>
      </c>
      <c r="C57" s="133"/>
      <c r="D57" s="101"/>
      <c r="E57" s="100"/>
      <c r="F57" s="109"/>
      <c r="G57" s="69"/>
      <c r="H57" s="69"/>
      <c r="I57" s="69"/>
      <c r="J57" s="109"/>
      <c r="K57" s="69"/>
      <c r="L57" s="69"/>
    </row>
    <row r="58" spans="1:12" ht="19.5" customHeight="1">
      <c r="A58" s="111"/>
      <c r="B58" s="100"/>
      <c r="C58" s="100" t="s">
        <v>115</v>
      </c>
      <c r="D58" s="101"/>
      <c r="E58" s="100"/>
      <c r="F58" s="109"/>
      <c r="G58" s="69"/>
      <c r="H58" s="69"/>
      <c r="I58" s="69"/>
      <c r="J58" s="109"/>
      <c r="K58" s="69"/>
      <c r="L58" s="69"/>
    </row>
    <row r="59" spans="1:12" ht="19.5" customHeight="1">
      <c r="A59" s="111"/>
      <c r="B59" s="100"/>
      <c r="C59" s="134" t="s">
        <v>116</v>
      </c>
      <c r="D59" s="101">
        <v>10</v>
      </c>
      <c r="E59" s="100"/>
      <c r="F59" s="109">
        <v>-402508</v>
      </c>
      <c r="G59" s="69"/>
      <c r="H59" s="81">
        <v>733045</v>
      </c>
      <c r="I59" s="81"/>
      <c r="J59" s="135">
        <v>-403536</v>
      </c>
      <c r="K59" s="81"/>
      <c r="L59" s="81">
        <v>718117</v>
      </c>
    </row>
    <row r="60" spans="1:12" ht="19.5" customHeight="1">
      <c r="A60" s="111"/>
      <c r="B60" s="100"/>
      <c r="C60" s="100" t="s">
        <v>117</v>
      </c>
      <c r="D60" s="101"/>
      <c r="E60" s="100"/>
      <c r="F60" s="109"/>
      <c r="G60" s="69"/>
      <c r="H60" s="81"/>
      <c r="I60" s="81"/>
      <c r="J60" s="135"/>
      <c r="K60" s="81"/>
      <c r="L60" s="81"/>
    </row>
    <row r="61" spans="1:12" ht="19.5" customHeight="1">
      <c r="A61" s="111"/>
      <c r="B61" s="100"/>
      <c r="C61" s="100" t="s">
        <v>118</v>
      </c>
      <c r="D61" s="101"/>
      <c r="E61" s="100"/>
      <c r="F61" s="115">
        <v>80502</v>
      </c>
      <c r="G61" s="69"/>
      <c r="H61" s="67">
        <v>-146609</v>
      </c>
      <c r="I61" s="104"/>
      <c r="J61" s="68">
        <v>80707</v>
      </c>
      <c r="K61" s="104"/>
      <c r="L61" s="67">
        <v>-143623</v>
      </c>
    </row>
    <row r="62" spans="1:12" ht="7.5" customHeight="1">
      <c r="A62" s="111"/>
      <c r="B62" s="100"/>
      <c r="C62" s="100"/>
      <c r="D62" s="101"/>
      <c r="E62" s="100"/>
      <c r="F62" s="109"/>
      <c r="G62" s="69"/>
      <c r="H62" s="69"/>
      <c r="I62" s="69"/>
      <c r="J62" s="109"/>
      <c r="K62" s="69"/>
      <c r="L62" s="69"/>
    </row>
    <row r="63" spans="1:12" ht="19.5" customHeight="1">
      <c r="A63" s="111" t="s">
        <v>119</v>
      </c>
      <c r="B63" s="100"/>
      <c r="C63" s="100"/>
      <c r="D63" s="101"/>
      <c r="E63" s="100"/>
      <c r="F63" s="109"/>
      <c r="G63" s="69"/>
      <c r="H63" s="69"/>
      <c r="I63" s="69"/>
      <c r="J63" s="109"/>
      <c r="K63" s="69"/>
      <c r="L63" s="69"/>
    </row>
    <row r="64" spans="1:12" ht="19.5" customHeight="1">
      <c r="A64" s="111"/>
      <c r="B64" s="111" t="s">
        <v>114</v>
      </c>
      <c r="C64" s="100"/>
      <c r="D64" s="101"/>
      <c r="E64" s="100"/>
      <c r="F64" s="115">
        <f>SUM(F59:F61)</f>
        <v>-322006</v>
      </c>
      <c r="G64" s="69"/>
      <c r="H64" s="72">
        <f>SUM(H59:H61)</f>
        <v>586436</v>
      </c>
      <c r="I64" s="69"/>
      <c r="J64" s="115">
        <f>SUM(J59:J61)</f>
        <v>-322829</v>
      </c>
      <c r="K64" s="69"/>
      <c r="L64" s="72">
        <f>SUM(L59:L61)</f>
        <v>574494</v>
      </c>
    </row>
    <row r="65" spans="1:12" ht="7.5" customHeight="1">
      <c r="A65" s="111"/>
      <c r="B65" s="100"/>
      <c r="C65" s="100"/>
      <c r="D65" s="101"/>
      <c r="E65" s="100"/>
      <c r="F65" s="109"/>
      <c r="G65" s="69"/>
      <c r="H65" s="69"/>
      <c r="I65" s="69"/>
      <c r="J65" s="109"/>
      <c r="K65" s="69"/>
      <c r="L65" s="69"/>
    </row>
    <row r="66" spans="1:12" ht="19.5" customHeight="1">
      <c r="A66" s="100" t="s">
        <v>120</v>
      </c>
      <c r="B66" s="100"/>
      <c r="C66" s="100"/>
      <c r="D66" s="101"/>
      <c r="E66" s="100"/>
      <c r="F66" s="109"/>
      <c r="G66" s="110"/>
      <c r="H66" s="69"/>
      <c r="I66" s="110"/>
      <c r="J66" s="109"/>
      <c r="K66" s="110"/>
      <c r="L66" s="69"/>
    </row>
    <row r="67" spans="1:12" s="63" customFormat="1" ht="19.5" customHeight="1">
      <c r="A67" s="132"/>
      <c r="B67" s="133" t="s">
        <v>114</v>
      </c>
      <c r="C67" s="133"/>
      <c r="D67" s="136"/>
      <c r="E67" s="133"/>
      <c r="F67" s="102"/>
      <c r="G67" s="103"/>
      <c r="H67" s="76"/>
      <c r="I67" s="103"/>
      <c r="J67" s="102"/>
      <c r="K67" s="103"/>
      <c r="L67" s="76"/>
    </row>
    <row r="68" spans="1:12" s="63" customFormat="1" ht="19.5" customHeight="1">
      <c r="A68" s="132"/>
      <c r="B68" s="107"/>
      <c r="C68" s="132" t="s">
        <v>137</v>
      </c>
      <c r="D68" s="136"/>
      <c r="E68" s="133"/>
      <c r="F68" s="102"/>
      <c r="G68" s="103"/>
      <c r="H68" s="76"/>
      <c r="I68" s="103"/>
      <c r="J68" s="102"/>
      <c r="K68" s="103"/>
      <c r="L68" s="76"/>
    </row>
    <row r="69" spans="1:12" s="63" customFormat="1" ht="19.5" customHeight="1">
      <c r="A69" s="132"/>
      <c r="B69" s="132"/>
      <c r="C69" s="133" t="s">
        <v>122</v>
      </c>
      <c r="D69" s="108">
        <v>12.1</v>
      </c>
      <c r="E69" s="133"/>
      <c r="F69" s="102">
        <v>1714</v>
      </c>
      <c r="G69" s="103"/>
      <c r="H69" s="59">
        <v>-2320</v>
      </c>
      <c r="I69" s="104"/>
      <c r="J69" s="61">
        <v>0</v>
      </c>
      <c r="K69" s="104"/>
      <c r="L69" s="59">
        <v>0</v>
      </c>
    </row>
    <row r="70" spans="1:12" s="63" customFormat="1" ht="19.5" customHeight="1">
      <c r="A70" s="137"/>
      <c r="B70" s="107"/>
      <c r="C70" s="107" t="s">
        <v>123</v>
      </c>
      <c r="D70" s="136"/>
      <c r="E70" s="133"/>
      <c r="F70" s="102"/>
      <c r="G70" s="103"/>
      <c r="H70" s="59"/>
      <c r="I70" s="104"/>
      <c r="J70" s="61"/>
      <c r="K70" s="104"/>
      <c r="L70" s="59"/>
    </row>
    <row r="71" spans="1:12" s="63" customFormat="1" ht="19.5" customHeight="1">
      <c r="A71" s="137"/>
      <c r="B71" s="107"/>
      <c r="C71" s="133" t="s">
        <v>124</v>
      </c>
      <c r="D71" s="136"/>
      <c r="E71" s="133"/>
      <c r="F71" s="102">
        <v>262754</v>
      </c>
      <c r="G71" s="103"/>
      <c r="H71" s="59">
        <v>231935</v>
      </c>
      <c r="I71" s="104"/>
      <c r="J71" s="61">
        <v>0</v>
      </c>
      <c r="K71" s="104"/>
      <c r="L71" s="59">
        <v>0</v>
      </c>
    </row>
    <row r="72" spans="1:12" s="63" customFormat="1" ht="19.5" customHeight="1">
      <c r="A72" s="137"/>
      <c r="B72" s="107"/>
      <c r="C72" s="132" t="s">
        <v>125</v>
      </c>
      <c r="D72" s="136"/>
      <c r="E72" s="133"/>
      <c r="F72" s="102"/>
      <c r="G72" s="103"/>
      <c r="H72" s="59"/>
      <c r="I72" s="104"/>
      <c r="J72" s="61"/>
      <c r="K72" s="104"/>
      <c r="L72" s="59"/>
    </row>
    <row r="73" spans="1:12" s="63" customFormat="1" ht="19.5" customHeight="1">
      <c r="A73" s="137"/>
      <c r="B73" s="107"/>
      <c r="C73" s="133" t="s">
        <v>118</v>
      </c>
      <c r="D73" s="136"/>
      <c r="E73" s="133"/>
      <c r="F73" s="68">
        <v>0</v>
      </c>
      <c r="G73" s="103"/>
      <c r="H73" s="67">
        <v>0</v>
      </c>
      <c r="I73" s="104"/>
      <c r="J73" s="68">
        <v>0</v>
      </c>
      <c r="K73" s="104"/>
      <c r="L73" s="67">
        <v>0</v>
      </c>
    </row>
    <row r="74" spans="1:12" ht="7.5" customHeight="1">
      <c r="A74" s="111"/>
      <c r="B74" s="100"/>
      <c r="C74" s="100"/>
      <c r="D74" s="101"/>
      <c r="E74" s="100"/>
      <c r="F74" s="109"/>
      <c r="G74" s="69"/>
      <c r="H74" s="69"/>
      <c r="I74" s="69"/>
      <c r="J74" s="109"/>
      <c r="K74" s="69"/>
      <c r="L74" s="69"/>
    </row>
    <row r="75" spans="1:12" ht="19.5" customHeight="1">
      <c r="A75" s="111" t="s">
        <v>126</v>
      </c>
      <c r="B75" s="100"/>
      <c r="C75" s="100"/>
      <c r="D75" s="101"/>
      <c r="E75" s="100"/>
      <c r="F75" s="109"/>
      <c r="G75" s="69"/>
      <c r="H75" s="69"/>
      <c r="I75" s="69"/>
      <c r="J75" s="109"/>
      <c r="K75" s="69"/>
      <c r="L75" s="69"/>
    </row>
    <row r="76" spans="1:12" ht="19.5" customHeight="1">
      <c r="A76" s="111"/>
      <c r="B76" s="111" t="s">
        <v>114</v>
      </c>
      <c r="C76" s="100"/>
      <c r="D76" s="101"/>
      <c r="E76" s="100"/>
      <c r="F76" s="115">
        <f>SUM(F67:F73)</f>
        <v>264468</v>
      </c>
      <c r="G76" s="110"/>
      <c r="H76" s="67">
        <f>SUM(H67:H73)</f>
        <v>229615</v>
      </c>
      <c r="I76" s="104"/>
      <c r="J76" s="115">
        <f>SUM(J67:J73)</f>
        <v>0</v>
      </c>
      <c r="K76" s="104"/>
      <c r="L76" s="67">
        <f>SUM(L67:L73)</f>
        <v>0</v>
      </c>
    </row>
    <row r="77" spans="1:12" ht="7.5" customHeight="1">
      <c r="A77" s="111"/>
      <c r="B77" s="100"/>
      <c r="C77" s="100"/>
      <c r="D77" s="101"/>
      <c r="E77" s="100"/>
      <c r="F77" s="109"/>
      <c r="G77" s="69"/>
      <c r="H77" s="69"/>
      <c r="I77" s="69"/>
      <c r="J77" s="109"/>
      <c r="K77" s="69"/>
      <c r="L77" s="69"/>
    </row>
    <row r="78" spans="1:12" ht="19.5" customHeight="1">
      <c r="A78" s="111" t="s">
        <v>127</v>
      </c>
      <c r="B78" s="100"/>
      <c r="C78" s="100"/>
      <c r="D78" s="101"/>
      <c r="E78" s="100"/>
      <c r="F78" s="115">
        <f>SUM(F64,F76)</f>
        <v>-57538</v>
      </c>
      <c r="G78" s="69"/>
      <c r="H78" s="72">
        <f>SUM(H64,H76)</f>
        <v>816051</v>
      </c>
      <c r="I78" s="69"/>
      <c r="J78" s="115">
        <f>SUM(J64,J76)</f>
        <v>-322829</v>
      </c>
      <c r="K78" s="69"/>
      <c r="L78" s="72">
        <f>SUM(L64,L76)</f>
        <v>574494</v>
      </c>
    </row>
    <row r="79" spans="1:12" ht="7.5" customHeight="1">
      <c r="A79" s="111"/>
      <c r="B79" s="100"/>
      <c r="C79" s="100"/>
      <c r="D79" s="101"/>
      <c r="E79" s="100"/>
      <c r="F79" s="109"/>
      <c r="G79" s="69"/>
      <c r="H79" s="69"/>
      <c r="I79" s="69"/>
      <c r="J79" s="109"/>
      <c r="K79" s="69"/>
      <c r="L79" s="69"/>
    </row>
    <row r="80" spans="1:12" ht="19.5" customHeight="1">
      <c r="A80" s="111" t="s">
        <v>128</v>
      </c>
      <c r="B80" s="100"/>
      <c r="C80" s="100"/>
      <c r="D80" s="101"/>
      <c r="E80" s="100"/>
      <c r="F80" s="138">
        <f>SUM(F31+F78)</f>
        <v>4065474</v>
      </c>
      <c r="G80" s="69"/>
      <c r="H80" s="90">
        <f>SUM(H31+H78)</f>
        <v>4438138</v>
      </c>
      <c r="I80" s="69"/>
      <c r="J80" s="138">
        <f>SUM(J31+J78)</f>
        <v>2054371</v>
      </c>
      <c r="K80" s="69"/>
      <c r="L80" s="90">
        <f>SUM(L31+L78)</f>
        <v>3637805</v>
      </c>
    </row>
    <row r="81" spans="1:12" ht="19.5" customHeight="1">
      <c r="A81" s="111"/>
      <c r="B81" s="100"/>
      <c r="C81" s="100"/>
      <c r="D81" s="101"/>
      <c r="E81" s="100"/>
      <c r="F81" s="69"/>
      <c r="G81" s="69"/>
      <c r="H81" s="69"/>
      <c r="I81" s="69"/>
      <c r="J81" s="69"/>
      <c r="K81" s="69"/>
      <c r="L81" s="69"/>
    </row>
    <row r="82" spans="1:12" ht="19.5" customHeight="1">
      <c r="A82" s="111"/>
      <c r="B82" s="100"/>
      <c r="C82" s="100"/>
      <c r="D82" s="101"/>
      <c r="E82" s="100"/>
      <c r="F82" s="69"/>
      <c r="G82" s="69"/>
      <c r="H82" s="69"/>
      <c r="I82" s="69"/>
      <c r="J82" s="69"/>
      <c r="K82" s="69"/>
      <c r="L82" s="69"/>
    </row>
    <row r="83" spans="1:12" ht="19.5" customHeight="1">
      <c r="A83" s="111"/>
      <c r="B83" s="100"/>
      <c r="C83" s="100"/>
      <c r="D83" s="101"/>
      <c r="E83" s="100"/>
      <c r="F83" s="69"/>
      <c r="G83" s="69"/>
      <c r="H83" s="69"/>
      <c r="I83" s="69"/>
      <c r="J83" s="69"/>
      <c r="K83" s="69"/>
      <c r="L83" s="69"/>
    </row>
    <row r="84" spans="1:12" ht="19.5" customHeight="1">
      <c r="A84" s="111"/>
      <c r="B84" s="100"/>
      <c r="C84" s="100"/>
      <c r="D84" s="101"/>
      <c r="E84" s="100"/>
      <c r="F84" s="69"/>
      <c r="G84" s="69"/>
      <c r="H84" s="69"/>
      <c r="I84" s="69"/>
      <c r="J84" s="69"/>
      <c r="K84" s="69"/>
      <c r="L84" s="69"/>
    </row>
    <row r="85" spans="1:12" ht="19.5" customHeight="1" hidden="1">
      <c r="A85" s="111"/>
      <c r="B85" s="100"/>
      <c r="C85" s="100"/>
      <c r="D85" s="101"/>
      <c r="E85" s="100"/>
      <c r="F85" s="69"/>
      <c r="G85" s="69"/>
      <c r="H85" s="69"/>
      <c r="I85" s="69"/>
      <c r="J85" s="69"/>
      <c r="K85" s="69"/>
      <c r="L85" s="69"/>
    </row>
    <row r="86" spans="1:12" ht="19.5" customHeight="1" hidden="1">
      <c r="A86" s="111"/>
      <c r="B86" s="100"/>
      <c r="C86" s="100"/>
      <c r="D86" s="101"/>
      <c r="E86" s="100"/>
      <c r="F86" s="69"/>
      <c r="G86" s="69"/>
      <c r="H86" s="69"/>
      <c r="I86" s="69"/>
      <c r="J86" s="69"/>
      <c r="K86" s="69"/>
      <c r="L86" s="69"/>
    </row>
    <row r="87" spans="1:12" ht="19.5" customHeight="1" hidden="1">
      <c r="A87" s="111"/>
      <c r="B87" s="100"/>
      <c r="C87" s="100"/>
      <c r="D87" s="101"/>
      <c r="E87" s="100"/>
      <c r="F87" s="69"/>
      <c r="G87" s="69"/>
      <c r="H87" s="69"/>
      <c r="I87" s="69"/>
      <c r="J87" s="69"/>
      <c r="K87" s="69"/>
      <c r="L87" s="69"/>
    </row>
    <row r="88" spans="1:12" ht="19.5" customHeight="1">
      <c r="A88" s="111"/>
      <c r="B88" s="100"/>
      <c r="C88" s="100"/>
      <c r="D88" s="101"/>
      <c r="E88" s="100"/>
      <c r="F88" s="69"/>
      <c r="G88" s="69"/>
      <c r="H88" s="69"/>
      <c r="I88" s="69"/>
      <c r="J88" s="69"/>
      <c r="K88" s="69"/>
      <c r="L88" s="69"/>
    </row>
    <row r="89" spans="1:12" ht="19.5" customHeight="1">
      <c r="A89" s="111"/>
      <c r="B89" s="100"/>
      <c r="C89" s="100"/>
      <c r="D89" s="101"/>
      <c r="E89" s="100"/>
      <c r="F89" s="69"/>
      <c r="G89" s="69"/>
      <c r="H89" s="69"/>
      <c r="I89" s="69"/>
      <c r="J89" s="69"/>
      <c r="K89" s="69"/>
      <c r="L89" s="69"/>
    </row>
    <row r="90" spans="1:12" ht="19.5" customHeight="1">
      <c r="A90" s="111"/>
      <c r="B90" s="100"/>
      <c r="C90" s="100"/>
      <c r="D90" s="101"/>
      <c r="E90" s="100"/>
      <c r="F90" s="69"/>
      <c r="G90" s="69"/>
      <c r="H90" s="69"/>
      <c r="I90" s="69"/>
      <c r="J90" s="69"/>
      <c r="K90" s="69"/>
      <c r="L90" s="69"/>
    </row>
    <row r="91" spans="1:12" ht="19.5" customHeight="1">
      <c r="A91" s="111"/>
      <c r="B91" s="100"/>
      <c r="C91" s="100"/>
      <c r="D91" s="101"/>
      <c r="E91" s="100"/>
      <c r="F91" s="69"/>
      <c r="G91" s="69"/>
      <c r="H91" s="69"/>
      <c r="I91" s="69"/>
      <c r="J91" s="69"/>
      <c r="K91" s="69"/>
      <c r="L91" s="69"/>
    </row>
    <row r="92" spans="1:12" ht="19.5" customHeight="1">
      <c r="A92" s="111"/>
      <c r="B92" s="100"/>
      <c r="C92" s="100"/>
      <c r="D92" s="101"/>
      <c r="E92" s="100"/>
      <c r="F92" s="69"/>
      <c r="G92" s="69"/>
      <c r="H92" s="69"/>
      <c r="I92" s="69"/>
      <c r="J92" s="69"/>
      <c r="K92" s="69"/>
      <c r="L92" s="69"/>
    </row>
    <row r="93" spans="1:12" ht="14.25" customHeight="1">
      <c r="A93" s="111"/>
      <c r="B93" s="100"/>
      <c r="C93" s="100"/>
      <c r="D93" s="101"/>
      <c r="E93" s="100"/>
      <c r="F93" s="69"/>
      <c r="G93" s="69"/>
      <c r="H93" s="69"/>
      <c r="I93" s="69"/>
      <c r="J93" s="69"/>
      <c r="K93" s="69"/>
      <c r="L93" s="69"/>
    </row>
    <row r="94" spans="1:12" ht="21.75" customHeight="1">
      <c r="A94" s="117">
        <f>'2-4'!A54</f>
        <v>0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1:12" ht="19.5" customHeight="1">
      <c r="A95" s="111" t="s">
        <v>0</v>
      </c>
      <c r="B95" s="111"/>
      <c r="C95" s="111"/>
      <c r="D95" s="101"/>
      <c r="E95" s="100"/>
      <c r="F95" s="69"/>
      <c r="G95" s="118"/>
      <c r="H95" s="69"/>
      <c r="I95" s="119"/>
      <c r="J95" s="69"/>
      <c r="K95" s="118"/>
      <c r="L95" s="120" t="s">
        <v>5</v>
      </c>
    </row>
    <row r="96" spans="1:12" ht="19.5" customHeight="1">
      <c r="A96" s="111" t="s">
        <v>93</v>
      </c>
      <c r="B96" s="111"/>
      <c r="C96" s="111"/>
      <c r="D96" s="101"/>
      <c r="E96" s="100"/>
      <c r="F96" s="69"/>
      <c r="G96" s="118"/>
      <c r="H96" s="69"/>
      <c r="I96" s="119"/>
      <c r="J96" s="69"/>
      <c r="K96" s="118"/>
      <c r="L96" s="69"/>
    </row>
    <row r="97" spans="1:12" ht="19.5" customHeight="1">
      <c r="A97" s="121">
        <f>A48</f>
        <v>0</v>
      </c>
      <c r="B97" s="121"/>
      <c r="C97" s="121"/>
      <c r="D97" s="122"/>
      <c r="E97" s="123"/>
      <c r="F97" s="72"/>
      <c r="G97" s="124"/>
      <c r="H97" s="72"/>
      <c r="I97" s="125"/>
      <c r="J97" s="72"/>
      <c r="K97" s="124"/>
      <c r="L97" s="72"/>
    </row>
    <row r="98" spans="1:12" ht="19.5" customHeight="1">
      <c r="A98" s="100"/>
      <c r="B98" s="100"/>
      <c r="C98" s="100"/>
      <c r="D98" s="101"/>
      <c r="E98" s="100"/>
      <c r="F98" s="69"/>
      <c r="G98" s="118"/>
      <c r="H98" s="69"/>
      <c r="I98" s="119"/>
      <c r="J98" s="69"/>
      <c r="K98" s="118"/>
      <c r="L98" s="69"/>
    </row>
    <row r="99" spans="1:12" ht="19.5" customHeight="1">
      <c r="A99" s="112"/>
      <c r="B99" s="100"/>
      <c r="C99" s="100"/>
      <c r="D99" s="126"/>
      <c r="E99" s="111"/>
      <c r="F99" s="127" t="s">
        <v>3</v>
      </c>
      <c r="G99" s="127"/>
      <c r="H99" s="127"/>
      <c r="I99" s="128"/>
      <c r="J99" s="127" t="s">
        <v>4</v>
      </c>
      <c r="K99" s="127"/>
      <c r="L99" s="127"/>
    </row>
    <row r="100" spans="1:12" ht="19.5" customHeight="1">
      <c r="A100" s="100"/>
      <c r="B100" s="100"/>
      <c r="C100" s="100"/>
      <c r="D100" s="101"/>
      <c r="E100" s="111"/>
      <c r="F100" s="120" t="s">
        <v>9</v>
      </c>
      <c r="G100" s="111"/>
      <c r="H100" s="120" t="s">
        <v>10</v>
      </c>
      <c r="I100" s="129"/>
      <c r="J100" s="120" t="s">
        <v>9</v>
      </c>
      <c r="K100" s="111"/>
      <c r="L100" s="120" t="s">
        <v>10</v>
      </c>
    </row>
    <row r="101" spans="1:12" ht="19.5" customHeight="1">
      <c r="A101" s="100"/>
      <c r="B101" s="100"/>
      <c r="C101" s="100"/>
      <c r="D101" s="101"/>
      <c r="E101" s="111"/>
      <c r="F101" s="127" t="s">
        <v>12</v>
      </c>
      <c r="G101" s="111"/>
      <c r="H101" s="127" t="s">
        <v>12</v>
      </c>
      <c r="I101" s="129"/>
      <c r="J101" s="127" t="s">
        <v>12</v>
      </c>
      <c r="K101" s="111"/>
      <c r="L101" s="127" t="s">
        <v>12</v>
      </c>
    </row>
    <row r="102" spans="1:12" ht="7.5" customHeight="1">
      <c r="A102" s="111"/>
      <c r="B102" s="100"/>
      <c r="C102" s="100"/>
      <c r="D102" s="101"/>
      <c r="E102" s="100"/>
      <c r="F102" s="109"/>
      <c r="G102" s="69"/>
      <c r="H102" s="69"/>
      <c r="I102" s="69"/>
      <c r="J102" s="109"/>
      <c r="K102" s="69"/>
      <c r="L102" s="69"/>
    </row>
    <row r="103" spans="1:12" ht="19.5" customHeight="1">
      <c r="A103" s="111" t="s">
        <v>129</v>
      </c>
      <c r="B103" s="100"/>
      <c r="C103" s="100"/>
      <c r="D103" s="101"/>
      <c r="E103" s="100"/>
      <c r="F103" s="109"/>
      <c r="G103" s="118"/>
      <c r="H103" s="69"/>
      <c r="I103" s="119"/>
      <c r="J103" s="109"/>
      <c r="K103" s="118"/>
      <c r="L103" s="69"/>
    </row>
    <row r="104" spans="1:12" ht="19.5" customHeight="1">
      <c r="A104" s="112"/>
      <c r="B104" s="100" t="s">
        <v>130</v>
      </c>
      <c r="C104" s="100"/>
      <c r="D104" s="101"/>
      <c r="E104" s="100"/>
      <c r="F104" s="102">
        <f>F107-F105</f>
        <v>4218760</v>
      </c>
      <c r="G104" s="139"/>
      <c r="H104" s="59">
        <v>3720479</v>
      </c>
      <c r="I104" s="139"/>
      <c r="J104" s="102">
        <f>J107</f>
        <v>2377200</v>
      </c>
      <c r="K104" s="139"/>
      <c r="L104" s="59">
        <v>3063311</v>
      </c>
    </row>
    <row r="105" spans="1:12" ht="19.5" customHeight="1">
      <c r="A105" s="112"/>
      <c r="B105" s="100" t="s">
        <v>131</v>
      </c>
      <c r="C105" s="100"/>
      <c r="D105" s="101"/>
      <c r="E105" s="100"/>
      <c r="F105" s="68">
        <v>-95748</v>
      </c>
      <c r="G105" s="139"/>
      <c r="H105" s="67">
        <v>-98392</v>
      </c>
      <c r="I105" s="139"/>
      <c r="J105" s="68">
        <f>J107-J104</f>
        <v>0</v>
      </c>
      <c r="K105" s="139"/>
      <c r="L105" s="67">
        <v>0</v>
      </c>
    </row>
    <row r="106" spans="1:12" ht="7.5" customHeight="1">
      <c r="A106" s="100"/>
      <c r="B106" s="100"/>
      <c r="C106" s="100"/>
      <c r="D106" s="101"/>
      <c r="E106" s="100"/>
      <c r="F106" s="140"/>
      <c r="G106" s="141"/>
      <c r="H106" s="142"/>
      <c r="I106" s="141"/>
      <c r="J106" s="140"/>
      <c r="K106" s="141"/>
      <c r="L106" s="142"/>
    </row>
    <row r="107" spans="1:12" ht="19.5" customHeight="1">
      <c r="A107" s="100"/>
      <c r="B107" s="100"/>
      <c r="C107" s="100"/>
      <c r="D107" s="101"/>
      <c r="E107" s="100"/>
      <c r="F107" s="138">
        <f>F31</f>
        <v>4123012</v>
      </c>
      <c r="G107" s="141"/>
      <c r="H107" s="90">
        <v>3622087</v>
      </c>
      <c r="I107" s="141"/>
      <c r="J107" s="138">
        <f>J31</f>
        <v>2377200</v>
      </c>
      <c r="K107" s="141"/>
      <c r="L107" s="90">
        <v>3063311</v>
      </c>
    </row>
    <row r="108" spans="1:12" ht="19.5" customHeight="1">
      <c r="A108" s="100"/>
      <c r="B108" s="100"/>
      <c r="C108" s="100"/>
      <c r="D108" s="101"/>
      <c r="E108" s="100"/>
      <c r="F108" s="109"/>
      <c r="G108" s="141"/>
      <c r="H108" s="81"/>
      <c r="I108" s="141"/>
      <c r="J108" s="109"/>
      <c r="K108" s="141"/>
      <c r="L108" s="81"/>
    </row>
    <row r="109" spans="1:12" ht="19.5" customHeight="1">
      <c r="A109" s="111" t="s">
        <v>132</v>
      </c>
      <c r="B109" s="100"/>
      <c r="C109" s="100"/>
      <c r="D109" s="101"/>
      <c r="E109" s="100"/>
      <c r="F109" s="140"/>
      <c r="G109" s="141"/>
      <c r="H109" s="142"/>
      <c r="I109" s="141"/>
      <c r="J109" s="140"/>
      <c r="K109" s="141"/>
      <c r="L109" s="142"/>
    </row>
    <row r="110" spans="1:12" ht="19.5" customHeight="1">
      <c r="A110" s="112"/>
      <c r="B110" s="100" t="s">
        <v>130</v>
      </c>
      <c r="C110" s="100"/>
      <c r="D110" s="101"/>
      <c r="E110" s="100"/>
      <c r="F110" s="102">
        <f>F113-F111</f>
        <v>4115426</v>
      </c>
      <c r="G110" s="139"/>
      <c r="H110" s="59">
        <v>4473474</v>
      </c>
      <c r="I110" s="139"/>
      <c r="J110" s="102">
        <f>J113</f>
        <v>2054371</v>
      </c>
      <c r="K110" s="139"/>
      <c r="L110" s="59">
        <v>3637805</v>
      </c>
    </row>
    <row r="111" spans="1:12" ht="19.5" customHeight="1">
      <c r="A111" s="112"/>
      <c r="B111" s="100" t="s">
        <v>131</v>
      </c>
      <c r="C111" s="100"/>
      <c r="D111" s="101"/>
      <c r="E111" s="100"/>
      <c r="F111" s="68">
        <v>-49952</v>
      </c>
      <c r="G111" s="139"/>
      <c r="H111" s="67">
        <v>-35336</v>
      </c>
      <c r="I111" s="139"/>
      <c r="J111" s="68">
        <f>J113-J110</f>
        <v>0</v>
      </c>
      <c r="K111" s="139"/>
      <c r="L111" s="67">
        <v>0</v>
      </c>
    </row>
    <row r="112" spans="1:12" ht="7.5" customHeight="1">
      <c r="A112" s="100"/>
      <c r="B112" s="100"/>
      <c r="C112" s="100"/>
      <c r="D112" s="101"/>
      <c r="E112" s="100"/>
      <c r="F112" s="109"/>
      <c r="G112" s="141"/>
      <c r="H112" s="81"/>
      <c r="I112" s="141"/>
      <c r="J112" s="140"/>
      <c r="K112" s="141"/>
      <c r="L112" s="142"/>
    </row>
    <row r="113" spans="1:12" ht="19.5" customHeight="1">
      <c r="A113" s="100"/>
      <c r="B113" s="100"/>
      <c r="C113" s="100"/>
      <c r="D113" s="101"/>
      <c r="E113" s="100"/>
      <c r="F113" s="138">
        <f>F80</f>
        <v>4065474</v>
      </c>
      <c r="G113" s="141"/>
      <c r="H113" s="90">
        <v>4438138</v>
      </c>
      <c r="I113" s="141"/>
      <c r="J113" s="138">
        <f>J80</f>
        <v>2054371</v>
      </c>
      <c r="K113" s="141"/>
      <c r="L113" s="90">
        <v>3637805</v>
      </c>
    </row>
    <row r="114" spans="1:12" ht="19.5" customHeight="1">
      <c r="A114" s="100"/>
      <c r="B114" s="100"/>
      <c r="C114" s="100"/>
      <c r="D114" s="129"/>
      <c r="E114" s="111"/>
      <c r="F114" s="143"/>
      <c r="G114" s="111"/>
      <c r="H114" s="144"/>
      <c r="I114" s="129"/>
      <c r="J114" s="143"/>
      <c r="K114" s="111"/>
      <c r="L114" s="144"/>
    </row>
    <row r="115" spans="1:12" ht="19.5" customHeight="1">
      <c r="A115" s="111" t="s">
        <v>133</v>
      </c>
      <c r="B115" s="100"/>
      <c r="C115" s="100"/>
      <c r="D115" s="101"/>
      <c r="E115" s="69"/>
      <c r="F115" s="109"/>
      <c r="G115" s="69"/>
      <c r="H115" s="81"/>
      <c r="I115" s="69"/>
      <c r="J115" s="109"/>
      <c r="K115" s="69"/>
      <c r="L115" s="81"/>
    </row>
    <row r="116" spans="1:12" ht="19.5" customHeight="1">
      <c r="A116" s="111"/>
      <c r="B116" s="100" t="s">
        <v>134</v>
      </c>
      <c r="C116" s="100"/>
      <c r="D116" s="101"/>
      <c r="E116" s="100"/>
      <c r="F116" s="145">
        <f>F104/3730000</f>
        <v>1.131034852546917</v>
      </c>
      <c r="G116" s="146"/>
      <c r="H116" s="147">
        <f>H104/3730000</f>
        <v>0.99744745308311</v>
      </c>
      <c r="I116" s="146"/>
      <c r="J116" s="145">
        <f>J104/3730000</f>
        <v>0.6373190348525469</v>
      </c>
      <c r="K116" s="148"/>
      <c r="L116" s="147">
        <f>L104/3730000</f>
        <v>0.8212630026809653</v>
      </c>
    </row>
    <row r="117" spans="1:12" ht="19.5" customHeight="1">
      <c r="A117" s="42"/>
      <c r="F117" s="95"/>
      <c r="G117" s="43"/>
      <c r="H117" s="95"/>
      <c r="I117" s="44"/>
      <c r="J117" s="95"/>
      <c r="K117" s="43"/>
      <c r="L117" s="95"/>
    </row>
    <row r="118" spans="1:12" ht="19.5" customHeight="1">
      <c r="A118" s="42"/>
      <c r="F118" s="95"/>
      <c r="G118" s="43"/>
      <c r="H118" s="95"/>
      <c r="I118" s="44"/>
      <c r="J118" s="95"/>
      <c r="K118" s="43"/>
      <c r="L118" s="95"/>
    </row>
    <row r="119" spans="1:12" ht="19.5" customHeight="1">
      <c r="A119" s="42"/>
      <c r="F119" s="95"/>
      <c r="G119" s="43"/>
      <c r="H119" s="95"/>
      <c r="I119" s="44"/>
      <c r="J119" s="95"/>
      <c r="K119" s="43"/>
      <c r="L119" s="95"/>
    </row>
    <row r="120" spans="1:12" ht="19.5" customHeight="1">
      <c r="A120" s="42"/>
      <c r="F120" s="95"/>
      <c r="G120" s="43"/>
      <c r="H120" s="95"/>
      <c r="I120" s="44"/>
      <c r="J120" s="95"/>
      <c r="K120" s="43"/>
      <c r="L120" s="95"/>
    </row>
    <row r="121" spans="1:12" ht="19.5" customHeight="1">
      <c r="A121" s="42"/>
      <c r="F121" s="95"/>
      <c r="G121" s="43"/>
      <c r="H121" s="95"/>
      <c r="I121" s="44"/>
      <c r="J121" s="95"/>
      <c r="K121" s="43"/>
      <c r="L121" s="95"/>
    </row>
    <row r="122" spans="1:12" ht="19.5" customHeight="1">
      <c r="A122" s="42"/>
      <c r="F122" s="95"/>
      <c r="G122" s="43"/>
      <c r="H122" s="95"/>
      <c r="I122" s="44"/>
      <c r="J122" s="95"/>
      <c r="K122" s="43"/>
      <c r="L122" s="95"/>
    </row>
    <row r="123" spans="1:12" ht="19.5" customHeight="1">
      <c r="A123" s="42"/>
      <c r="F123" s="95"/>
      <c r="G123" s="43"/>
      <c r="H123" s="95"/>
      <c r="I123" s="44"/>
      <c r="J123" s="95"/>
      <c r="K123" s="43"/>
      <c r="L123" s="95"/>
    </row>
    <row r="124" spans="1:12" ht="19.5" customHeight="1">
      <c r="A124" s="42"/>
      <c r="F124" s="95"/>
      <c r="G124" s="43"/>
      <c r="H124" s="95"/>
      <c r="I124" s="44"/>
      <c r="J124" s="95"/>
      <c r="K124" s="43"/>
      <c r="L124" s="95"/>
    </row>
    <row r="125" spans="1:12" ht="19.5" customHeight="1">
      <c r="A125" s="42"/>
      <c r="F125" s="95"/>
      <c r="G125" s="43"/>
      <c r="H125" s="95"/>
      <c r="I125" s="44"/>
      <c r="J125" s="95"/>
      <c r="K125" s="43"/>
      <c r="L125" s="95"/>
    </row>
    <row r="126" spans="1:12" ht="19.5" customHeight="1">
      <c r="A126" s="42"/>
      <c r="F126" s="95"/>
      <c r="G126" s="43"/>
      <c r="H126" s="95"/>
      <c r="I126" s="44"/>
      <c r="J126" s="95"/>
      <c r="K126" s="43"/>
      <c r="L126" s="95"/>
    </row>
    <row r="127" spans="1:12" ht="19.5" customHeight="1">
      <c r="A127" s="42"/>
      <c r="F127" s="95"/>
      <c r="G127" s="43"/>
      <c r="H127" s="95"/>
      <c r="I127" s="44"/>
      <c r="J127" s="95"/>
      <c r="K127" s="43"/>
      <c r="L127" s="95"/>
    </row>
    <row r="128" spans="1:12" ht="19.5" customHeight="1">
      <c r="A128" s="42"/>
      <c r="F128" s="95"/>
      <c r="G128" s="43"/>
      <c r="H128" s="95"/>
      <c r="I128" s="44"/>
      <c r="J128" s="95"/>
      <c r="K128" s="43"/>
      <c r="L128" s="95"/>
    </row>
    <row r="129" spans="1:12" ht="19.5" customHeight="1">
      <c r="A129" s="42"/>
      <c r="F129" s="95"/>
      <c r="G129" s="43"/>
      <c r="H129" s="95"/>
      <c r="I129" s="44"/>
      <c r="J129" s="95"/>
      <c r="K129" s="43"/>
      <c r="L129" s="95"/>
    </row>
    <row r="130" spans="1:12" ht="19.5" customHeight="1">
      <c r="A130" s="42"/>
      <c r="F130" s="95"/>
      <c r="G130" s="43"/>
      <c r="H130" s="95"/>
      <c r="I130" s="44"/>
      <c r="J130" s="95"/>
      <c r="K130" s="43"/>
      <c r="L130" s="95"/>
    </row>
    <row r="131" spans="1:12" ht="19.5" customHeight="1" hidden="1">
      <c r="A131" s="42"/>
      <c r="F131" s="95"/>
      <c r="G131" s="43"/>
      <c r="H131" s="95"/>
      <c r="I131" s="44"/>
      <c r="J131" s="95"/>
      <c r="K131" s="43"/>
      <c r="L131" s="95"/>
    </row>
    <row r="132" spans="1:12" ht="19.5" customHeight="1" hidden="1">
      <c r="A132" s="42"/>
      <c r="F132" s="95"/>
      <c r="G132" s="43"/>
      <c r="H132" s="95"/>
      <c r="I132" s="44"/>
      <c r="J132" s="95"/>
      <c r="K132" s="43"/>
      <c r="L132" s="95"/>
    </row>
    <row r="133" spans="1:12" ht="19.5" customHeight="1" hidden="1">
      <c r="A133" s="42"/>
      <c r="F133" s="95"/>
      <c r="G133" s="43"/>
      <c r="H133" s="95"/>
      <c r="I133" s="44"/>
      <c r="J133" s="95"/>
      <c r="K133" s="43"/>
      <c r="L133" s="95"/>
    </row>
    <row r="134" spans="1:12" ht="19.5" customHeight="1">
      <c r="A134" s="42"/>
      <c r="F134" s="95"/>
      <c r="G134" s="43"/>
      <c r="H134" s="95"/>
      <c r="I134" s="44"/>
      <c r="J134" s="95"/>
      <c r="K134" s="43"/>
      <c r="L134" s="95"/>
    </row>
    <row r="135" spans="1:12" ht="19.5" customHeight="1">
      <c r="A135" s="42"/>
      <c r="F135" s="95"/>
      <c r="G135" s="43"/>
      <c r="H135" s="95"/>
      <c r="I135" s="44"/>
      <c r="J135" s="95"/>
      <c r="K135" s="43"/>
      <c r="L135" s="95"/>
    </row>
    <row r="136" spans="1:12" ht="19.5" customHeight="1">
      <c r="A136" s="42"/>
      <c r="F136" s="95"/>
      <c r="G136" s="43"/>
      <c r="H136" s="95"/>
      <c r="I136" s="44"/>
      <c r="J136" s="95"/>
      <c r="K136" s="43"/>
      <c r="L136" s="95"/>
    </row>
    <row r="137" spans="1:12" ht="19.5" customHeight="1">
      <c r="A137" s="42"/>
      <c r="F137" s="95"/>
      <c r="G137" s="43"/>
      <c r="H137" s="95"/>
      <c r="I137" s="44"/>
      <c r="J137" s="95"/>
      <c r="K137" s="43"/>
      <c r="L137" s="95"/>
    </row>
    <row r="138" spans="1:12" ht="19.5" customHeight="1">
      <c r="A138" s="42"/>
      <c r="F138" s="95"/>
      <c r="G138" s="43"/>
      <c r="H138" s="95"/>
      <c r="I138" s="44"/>
      <c r="J138" s="95"/>
      <c r="K138" s="43"/>
      <c r="L138" s="95"/>
    </row>
    <row r="139" spans="1:12" ht="19.5" customHeight="1">
      <c r="A139" s="42"/>
      <c r="F139" s="95"/>
      <c r="G139" s="43"/>
      <c r="H139" s="95"/>
      <c r="I139" s="44"/>
      <c r="J139" s="95"/>
      <c r="K139" s="43"/>
      <c r="L139" s="95"/>
    </row>
    <row r="140" spans="1:12" ht="6" customHeight="1">
      <c r="A140" s="42"/>
      <c r="F140" s="95"/>
      <c r="G140" s="43"/>
      <c r="H140" s="95"/>
      <c r="I140" s="44"/>
      <c r="J140" s="95"/>
      <c r="K140" s="43"/>
      <c r="L140" s="95"/>
    </row>
    <row r="141" spans="1:12" ht="21.75" customHeight="1">
      <c r="A141" s="77">
        <f>A94</f>
        <v>0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</sheetData>
  <sheetProtection selectLockedCells="1" selectUnlockedCells="1"/>
  <mergeCells count="9">
    <mergeCell ref="F5:H5"/>
    <mergeCell ref="J5:L5"/>
    <mergeCell ref="A45:L45"/>
    <mergeCell ref="F50:H50"/>
    <mergeCell ref="J50:L50"/>
    <mergeCell ref="A94:L94"/>
    <mergeCell ref="F99:H99"/>
    <mergeCell ref="J99:L99"/>
    <mergeCell ref="A141:L141"/>
  </mergeCells>
  <printOptions/>
  <pageMargins left="0.8" right="0.5" top="0.5" bottom="0.6000000000000001" header="0.5118055555555555" footer="0.4"/>
  <pageSetup firstPageNumber="8" useFirstPageNumber="1" horizontalDpi="300" verticalDpi="300" orientation="portrait" paperSize="9" scale="95"/>
  <headerFooter alignWithMargins="0">
    <oddFooter>&amp;R&amp;"Browallia New,Regular"&amp;13&amp;P</oddFooter>
  </headerFooter>
  <rowBreaks count="2" manualBreakCount="2">
    <brk id="45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D42"/>
  <sheetViews>
    <sheetView zoomScale="90" zoomScaleNormal="90" zoomScaleSheetLayoutView="80" workbookViewId="0" topLeftCell="A22">
      <selection activeCell="Z38" sqref="Z38"/>
    </sheetView>
  </sheetViews>
  <sheetFormatPr defaultColWidth="7.00390625" defaultRowHeight="19.5" customHeight="1"/>
  <cols>
    <col min="1" max="1" width="1.12109375" style="149" customWidth="1"/>
    <col min="2" max="2" width="1.37890625" style="149" customWidth="1"/>
    <col min="3" max="3" width="31.75390625" style="149" customWidth="1"/>
    <col min="4" max="4" width="6.625" style="84" customWidth="1"/>
    <col min="5" max="5" width="0.5" style="150" customWidth="1"/>
    <col min="6" max="6" width="8.75390625" style="84" customWidth="1"/>
    <col min="7" max="7" width="0.5" style="150" customWidth="1"/>
    <col min="8" max="8" width="8.00390625" style="84" customWidth="1"/>
    <col min="9" max="9" width="0.5" style="150" customWidth="1"/>
    <col min="10" max="10" width="8.75390625" style="84" customWidth="1"/>
    <col min="11" max="11" width="0.5" style="150" customWidth="1"/>
    <col min="12" max="12" width="8.25390625" style="84" customWidth="1"/>
    <col min="13" max="13" width="0.5" style="84" customWidth="1"/>
    <col min="14" max="14" width="12.125" style="84" customWidth="1"/>
    <col min="15" max="15" width="0.5" style="84" customWidth="1"/>
    <col min="16" max="16" width="11.25390625" style="84" customWidth="1"/>
    <col min="17" max="17" width="0.5" style="84" customWidth="1"/>
    <col min="18" max="18" width="11.625" style="84" customWidth="1"/>
    <col min="19" max="19" width="0.5" style="84" customWidth="1"/>
    <col min="20" max="20" width="13.50390625" style="84" customWidth="1"/>
    <col min="21" max="21" width="0.5" style="84" customWidth="1"/>
    <col min="22" max="22" width="11.25390625" style="84" customWidth="1"/>
    <col min="23" max="23" width="0.5" style="84" customWidth="1"/>
    <col min="24" max="24" width="11.875" style="84" customWidth="1"/>
    <col min="25" max="25" width="0.5" style="150" customWidth="1"/>
    <col min="26" max="26" width="10.625" style="84" customWidth="1"/>
    <col min="27" max="27" width="0.5" style="150" customWidth="1"/>
    <col min="28" max="28" width="11.625" style="150" customWidth="1"/>
    <col min="29" max="29" width="0.5" style="150" customWidth="1"/>
    <col min="30" max="30" width="10.625" style="84" customWidth="1"/>
    <col min="31" max="16384" width="8.50390625" style="149" customWidth="1"/>
  </cols>
  <sheetData>
    <row r="1" spans="1:30" ht="19.5" customHeight="1">
      <c r="A1" s="42" t="s">
        <v>0</v>
      </c>
      <c r="B1" s="151"/>
      <c r="C1" s="151"/>
      <c r="AD1" s="152" t="s">
        <v>5</v>
      </c>
    </row>
    <row r="2" spans="1:3" ht="19.5" customHeight="1">
      <c r="A2" s="42" t="s">
        <v>138</v>
      </c>
      <c r="B2" s="151"/>
      <c r="C2" s="151"/>
    </row>
    <row r="3" spans="1:30" ht="19.5" customHeight="1">
      <c r="A3" s="8">
        <f>'8-10 (9m)'!A3</f>
        <v>0</v>
      </c>
      <c r="B3" s="153"/>
      <c r="C3" s="153"/>
      <c r="D3" s="47"/>
      <c r="E3" s="154"/>
      <c r="F3" s="47"/>
      <c r="G3" s="154"/>
      <c r="H3" s="47"/>
      <c r="I3" s="154"/>
      <c r="J3" s="47"/>
      <c r="K3" s="15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54"/>
      <c r="Z3" s="47"/>
      <c r="AA3" s="154"/>
      <c r="AB3" s="154"/>
      <c r="AC3" s="154"/>
      <c r="AD3" s="47"/>
    </row>
    <row r="5" spans="1:30" s="161" customFormat="1" ht="19.5" customHeight="1">
      <c r="A5" s="155"/>
      <c r="B5" s="156"/>
      <c r="C5" s="156"/>
      <c r="D5" s="157"/>
      <c r="E5" s="156"/>
      <c r="F5" s="158"/>
      <c r="G5" s="159"/>
      <c r="H5" s="158"/>
      <c r="I5" s="159"/>
      <c r="J5" s="158"/>
      <c r="K5" s="159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158"/>
      <c r="W5" s="159"/>
      <c r="X5" s="158"/>
      <c r="Y5" s="159"/>
      <c r="Z5" s="159"/>
      <c r="AA5" s="159"/>
      <c r="AB5" s="158"/>
      <c r="AC5" s="159"/>
      <c r="AD5" s="160" t="s">
        <v>139</v>
      </c>
    </row>
    <row r="6" spans="1:30" s="161" customFormat="1" ht="19.5" customHeight="1">
      <c r="A6" s="155"/>
      <c r="B6" s="156"/>
      <c r="C6" s="156"/>
      <c r="D6" s="157"/>
      <c r="E6" s="156"/>
      <c r="F6" s="162" t="s">
        <v>140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63"/>
      <c r="AC6" s="156"/>
      <c r="AD6" s="164"/>
    </row>
    <row r="7" spans="5:30" s="161" customFormat="1" ht="19.5" customHeight="1">
      <c r="E7" s="165"/>
      <c r="G7" s="165"/>
      <c r="H7" s="166"/>
      <c r="I7" s="165"/>
      <c r="N7" s="167" t="s">
        <v>88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  <c r="Z7" s="168"/>
      <c r="AA7" s="165"/>
      <c r="AB7" s="166"/>
      <c r="AC7" s="165"/>
      <c r="AD7" s="166"/>
    </row>
    <row r="8" spans="5:30" s="161" customFormat="1" ht="19.5" customHeight="1">
      <c r="E8" s="165"/>
      <c r="G8" s="165"/>
      <c r="H8" s="166"/>
      <c r="I8" s="165"/>
      <c r="N8" s="169"/>
      <c r="O8" s="157"/>
      <c r="P8" s="167" t="s">
        <v>112</v>
      </c>
      <c r="Q8" s="167"/>
      <c r="R8" s="167"/>
      <c r="S8" s="167"/>
      <c r="T8" s="167"/>
      <c r="U8" s="167"/>
      <c r="V8" s="167"/>
      <c r="W8" s="168"/>
      <c r="X8" s="168"/>
      <c r="Y8" s="166"/>
      <c r="Z8" s="166"/>
      <c r="AA8" s="166"/>
      <c r="AB8" s="166"/>
      <c r="AC8" s="165"/>
      <c r="AD8" s="166"/>
    </row>
    <row r="9" spans="5:30" s="161" customFormat="1" ht="19.5" customHeight="1">
      <c r="E9" s="165"/>
      <c r="Q9" s="157"/>
      <c r="S9" s="157"/>
      <c r="T9" s="157"/>
      <c r="U9" s="157"/>
      <c r="V9" s="156" t="s">
        <v>141</v>
      </c>
      <c r="W9" s="168"/>
      <c r="X9" s="168"/>
      <c r="Y9" s="166"/>
      <c r="Z9" s="166"/>
      <c r="AA9" s="166"/>
      <c r="AB9" s="166"/>
      <c r="AC9" s="165"/>
      <c r="AD9" s="166"/>
    </row>
    <row r="10" spans="4:30" s="161" customFormat="1" ht="19.5" customHeight="1">
      <c r="D10" s="166"/>
      <c r="E10" s="165"/>
      <c r="G10" s="165"/>
      <c r="H10" s="166"/>
      <c r="I10" s="165"/>
      <c r="J10" s="170"/>
      <c r="K10" s="170"/>
      <c r="L10" s="170"/>
      <c r="N10" s="156" t="s">
        <v>142</v>
      </c>
      <c r="O10" s="157"/>
      <c r="P10" s="171" t="s">
        <v>143</v>
      </c>
      <c r="R10" s="156" t="s">
        <v>144</v>
      </c>
      <c r="T10" s="156" t="s">
        <v>145</v>
      </c>
      <c r="U10" s="157"/>
      <c r="V10" s="156" t="s">
        <v>146</v>
      </c>
      <c r="W10" s="157"/>
      <c r="X10" s="157"/>
      <c r="Y10" s="166"/>
      <c r="Z10" s="166"/>
      <c r="AA10" s="166"/>
      <c r="AB10" s="166"/>
      <c r="AC10" s="165"/>
      <c r="AD10" s="166"/>
    </row>
    <row r="11" spans="4:30" s="161" customFormat="1" ht="19.5" customHeight="1">
      <c r="D11" s="172"/>
      <c r="E11" s="165"/>
      <c r="F11" s="166"/>
      <c r="G11" s="165"/>
      <c r="H11" s="166"/>
      <c r="I11" s="165"/>
      <c r="J11" s="173" t="s">
        <v>84</v>
      </c>
      <c r="K11" s="173"/>
      <c r="L11" s="173"/>
      <c r="N11" s="166" t="s">
        <v>144</v>
      </c>
      <c r="P11" s="174" t="s">
        <v>147</v>
      </c>
      <c r="R11" s="174" t="s">
        <v>148</v>
      </c>
      <c r="T11" s="166" t="s">
        <v>149</v>
      </c>
      <c r="U11" s="165"/>
      <c r="V11" s="156" t="s">
        <v>150</v>
      </c>
      <c r="W11" s="165"/>
      <c r="X11" s="156" t="s">
        <v>151</v>
      </c>
      <c r="Y11" s="165"/>
      <c r="Z11" s="166" t="s">
        <v>152</v>
      </c>
      <c r="AA11" s="165"/>
      <c r="AB11" s="166"/>
      <c r="AC11" s="165"/>
      <c r="AD11" s="166"/>
    </row>
    <row r="12" spans="4:30" s="161" customFormat="1" ht="19.5" customHeight="1">
      <c r="D12" s="172"/>
      <c r="E12" s="165"/>
      <c r="F12" s="172" t="s">
        <v>153</v>
      </c>
      <c r="G12" s="165"/>
      <c r="H12" s="172" t="s">
        <v>154</v>
      </c>
      <c r="I12" s="165"/>
      <c r="J12" s="172" t="s">
        <v>155</v>
      </c>
      <c r="K12" s="165"/>
      <c r="L12" s="166" t="s">
        <v>156</v>
      </c>
      <c r="M12" s="166"/>
      <c r="N12" s="166" t="s">
        <v>157</v>
      </c>
      <c r="P12" s="174" t="s">
        <v>158</v>
      </c>
      <c r="R12" s="174" t="s">
        <v>159</v>
      </c>
      <c r="T12" s="166" t="s">
        <v>160</v>
      </c>
      <c r="U12" s="165"/>
      <c r="V12" s="166" t="s">
        <v>161</v>
      </c>
      <c r="W12" s="165"/>
      <c r="X12" s="166" t="s">
        <v>162</v>
      </c>
      <c r="Y12" s="165"/>
      <c r="Z12" s="166" t="s">
        <v>163</v>
      </c>
      <c r="AA12" s="165"/>
      <c r="AB12" s="166" t="s">
        <v>164</v>
      </c>
      <c r="AC12" s="165"/>
      <c r="AD12" s="166" t="s">
        <v>165</v>
      </c>
    </row>
    <row r="13" spans="4:30" s="161" customFormat="1" ht="19.5" customHeight="1">
      <c r="D13" s="172"/>
      <c r="E13" s="165"/>
      <c r="F13" s="172" t="s">
        <v>166</v>
      </c>
      <c r="G13" s="165"/>
      <c r="H13" s="172" t="s">
        <v>167</v>
      </c>
      <c r="I13" s="165"/>
      <c r="J13" s="172" t="s">
        <v>168</v>
      </c>
      <c r="K13" s="165"/>
      <c r="L13" s="166" t="s">
        <v>169</v>
      </c>
      <c r="M13" s="166"/>
      <c r="N13" s="166" t="s">
        <v>170</v>
      </c>
      <c r="P13" s="174" t="s">
        <v>171</v>
      </c>
      <c r="R13" s="174" t="s">
        <v>172</v>
      </c>
      <c r="T13" s="166" t="s">
        <v>173</v>
      </c>
      <c r="U13" s="165"/>
      <c r="V13" s="166" t="s">
        <v>174</v>
      </c>
      <c r="W13" s="165"/>
      <c r="X13" s="166" t="s">
        <v>175</v>
      </c>
      <c r="Y13" s="165"/>
      <c r="Z13" s="166" t="s">
        <v>176</v>
      </c>
      <c r="AA13" s="165"/>
      <c r="AB13" s="166" t="s">
        <v>177</v>
      </c>
      <c r="AC13" s="165"/>
      <c r="AD13" s="166" t="s">
        <v>76</v>
      </c>
    </row>
    <row r="14" spans="4:30" s="161" customFormat="1" ht="19.5" customHeight="1">
      <c r="D14" s="173" t="s">
        <v>11</v>
      </c>
      <c r="E14" s="165"/>
      <c r="F14" s="175" t="s">
        <v>12</v>
      </c>
      <c r="G14" s="176"/>
      <c r="H14" s="175" t="s">
        <v>12</v>
      </c>
      <c r="I14" s="165"/>
      <c r="J14" s="175" t="s">
        <v>12</v>
      </c>
      <c r="K14" s="176"/>
      <c r="L14" s="175" t="s">
        <v>12</v>
      </c>
      <c r="M14" s="177"/>
      <c r="N14" s="175" t="s">
        <v>12</v>
      </c>
      <c r="P14" s="178" t="s">
        <v>12</v>
      </c>
      <c r="R14" s="178" t="s">
        <v>12</v>
      </c>
      <c r="T14" s="175" t="s">
        <v>12</v>
      </c>
      <c r="U14" s="165"/>
      <c r="V14" s="175" t="s">
        <v>12</v>
      </c>
      <c r="W14" s="165"/>
      <c r="X14" s="175" t="s">
        <v>12</v>
      </c>
      <c r="Y14" s="165"/>
      <c r="Z14" s="175" t="s">
        <v>12</v>
      </c>
      <c r="AA14" s="165"/>
      <c r="AB14" s="175" t="s">
        <v>12</v>
      </c>
      <c r="AC14" s="165"/>
      <c r="AD14" s="175" t="s">
        <v>12</v>
      </c>
    </row>
    <row r="15" spans="4:30" s="161" customFormat="1" ht="7.5" customHeight="1">
      <c r="D15" s="177"/>
      <c r="E15" s="165"/>
      <c r="F15" s="177"/>
      <c r="G15" s="176"/>
      <c r="H15" s="177"/>
      <c r="I15" s="165"/>
      <c r="J15" s="177"/>
      <c r="K15" s="176"/>
      <c r="L15" s="177"/>
      <c r="M15" s="177"/>
      <c r="N15" s="177"/>
      <c r="T15" s="177"/>
      <c r="U15" s="165"/>
      <c r="V15" s="177"/>
      <c r="W15" s="165"/>
      <c r="X15" s="177"/>
      <c r="Y15" s="165"/>
      <c r="Z15" s="165"/>
      <c r="AA15" s="165"/>
      <c r="AB15" s="177"/>
      <c r="AC15" s="165"/>
      <c r="AD15" s="177"/>
    </row>
    <row r="16" spans="1:30" s="181" customFormat="1" ht="19.5" customHeight="1">
      <c r="A16" s="179" t="s">
        <v>178</v>
      </c>
      <c r="B16" s="180"/>
      <c r="D16" s="182"/>
      <c r="E16" s="182"/>
      <c r="F16" s="183">
        <v>373000</v>
      </c>
      <c r="G16" s="183"/>
      <c r="H16" s="183">
        <v>3680616</v>
      </c>
      <c r="I16" s="183"/>
      <c r="J16" s="183">
        <v>37300</v>
      </c>
      <c r="K16" s="183"/>
      <c r="L16" s="183">
        <v>20063524</v>
      </c>
      <c r="M16" s="183"/>
      <c r="N16" s="183">
        <v>-693532</v>
      </c>
      <c r="O16" s="161"/>
      <c r="P16" s="183">
        <v>-17078</v>
      </c>
      <c r="Q16" s="161"/>
      <c r="R16" s="183">
        <v>5454</v>
      </c>
      <c r="S16" s="161"/>
      <c r="T16" s="183">
        <v>-164322</v>
      </c>
      <c r="U16" s="184"/>
      <c r="V16" s="183">
        <v>433</v>
      </c>
      <c r="W16" s="184"/>
      <c r="X16" s="183">
        <f>SUM(N16:V16)</f>
        <v>-869045</v>
      </c>
      <c r="Y16" s="184"/>
      <c r="Z16" s="183">
        <f>SUM(F16,H16,J16,L16,X16)</f>
        <v>23285395</v>
      </c>
      <c r="AA16" s="184"/>
      <c r="AB16" s="183">
        <v>1503799</v>
      </c>
      <c r="AC16" s="183"/>
      <c r="AD16" s="183">
        <f>SUM(Z16:AB16)</f>
        <v>24789194</v>
      </c>
    </row>
    <row r="17" spans="1:30" s="181" customFormat="1" ht="6" customHeight="1">
      <c r="A17" s="179"/>
      <c r="B17" s="179"/>
      <c r="D17" s="183"/>
      <c r="E17" s="182"/>
      <c r="F17" s="183"/>
      <c r="G17" s="183"/>
      <c r="H17" s="183"/>
      <c r="I17" s="183"/>
      <c r="J17" s="183"/>
      <c r="K17" s="183"/>
      <c r="L17" s="183"/>
      <c r="M17" s="183"/>
      <c r="N17" s="183"/>
      <c r="O17" s="161"/>
      <c r="P17" s="183"/>
      <c r="Q17" s="161"/>
      <c r="R17" s="183"/>
      <c r="S17" s="161"/>
      <c r="T17" s="183"/>
      <c r="U17" s="184"/>
      <c r="V17" s="183"/>
      <c r="W17" s="184"/>
      <c r="X17" s="184"/>
      <c r="Y17" s="184"/>
      <c r="Z17" s="184"/>
      <c r="AA17" s="184"/>
      <c r="AB17" s="183"/>
      <c r="AC17" s="183"/>
      <c r="AD17" s="183"/>
    </row>
    <row r="18" spans="1:30" s="181" customFormat="1" ht="19.5" customHeight="1">
      <c r="A18" s="179" t="s">
        <v>179</v>
      </c>
      <c r="B18" s="180"/>
      <c r="D18" s="182"/>
      <c r="E18" s="182"/>
      <c r="F18" s="169"/>
      <c r="G18" s="169"/>
      <c r="H18" s="169"/>
      <c r="I18" s="169"/>
      <c r="J18" s="169"/>
      <c r="K18" s="169"/>
      <c r="L18" s="169"/>
      <c r="M18" s="169"/>
      <c r="N18" s="169"/>
      <c r="O18" s="161"/>
      <c r="P18" s="169"/>
      <c r="Q18" s="161"/>
      <c r="R18" s="169"/>
      <c r="S18" s="161"/>
      <c r="T18" s="169"/>
      <c r="U18" s="169"/>
      <c r="V18" s="169"/>
      <c r="W18" s="169"/>
      <c r="X18" s="169"/>
      <c r="Y18" s="169"/>
      <c r="Z18" s="184"/>
      <c r="AA18" s="169"/>
      <c r="AB18" s="169"/>
      <c r="AC18" s="169"/>
      <c r="AD18" s="183"/>
    </row>
    <row r="19" spans="1:30" s="181" customFormat="1" ht="19.5" customHeight="1">
      <c r="A19" s="181" t="s">
        <v>180</v>
      </c>
      <c r="B19" s="180"/>
      <c r="D19" s="185"/>
      <c r="E19" s="182"/>
      <c r="F19" s="169">
        <v>0</v>
      </c>
      <c r="G19" s="161"/>
      <c r="H19" s="169">
        <v>0</v>
      </c>
      <c r="I19" s="161"/>
      <c r="J19" s="169">
        <v>0</v>
      </c>
      <c r="K19" s="161"/>
      <c r="L19" s="169">
        <v>0</v>
      </c>
      <c r="M19" s="161"/>
      <c r="N19" s="169">
        <v>0</v>
      </c>
      <c r="O19" s="161"/>
      <c r="P19" s="184">
        <v>0</v>
      </c>
      <c r="Q19" s="161"/>
      <c r="R19" s="184">
        <v>0</v>
      </c>
      <c r="S19" s="161"/>
      <c r="T19" s="184">
        <v>0</v>
      </c>
      <c r="U19" s="161"/>
      <c r="V19" s="184">
        <v>0</v>
      </c>
      <c r="W19" s="161"/>
      <c r="X19" s="183">
        <f aca="true" t="shared" si="0" ref="X19:X22">SUM(N19:V19)</f>
        <v>0</v>
      </c>
      <c r="Y19" s="161"/>
      <c r="Z19" s="183">
        <f aca="true" t="shared" si="1" ref="Z19:Z22">SUM(F19,H19,J19,L19,X19)</f>
        <v>0</v>
      </c>
      <c r="AA19" s="161"/>
      <c r="AB19" s="186">
        <v>-25534</v>
      </c>
      <c r="AC19" s="161"/>
      <c r="AD19" s="183">
        <f aca="true" t="shared" si="2" ref="AD19:AD22">SUM(Z19:AB19)</f>
        <v>-25534</v>
      </c>
    </row>
    <row r="20" spans="1:30" s="181" customFormat="1" ht="19.5" customHeight="1">
      <c r="A20" s="181" t="s">
        <v>181</v>
      </c>
      <c r="B20" s="180"/>
      <c r="D20" s="187"/>
      <c r="E20" s="182"/>
      <c r="F20" s="169">
        <v>0</v>
      </c>
      <c r="G20" s="169"/>
      <c r="H20" s="169">
        <v>0</v>
      </c>
      <c r="I20" s="169"/>
      <c r="J20" s="169">
        <v>0</v>
      </c>
      <c r="K20" s="169"/>
      <c r="L20" s="169">
        <v>0</v>
      </c>
      <c r="M20" s="169"/>
      <c r="N20" s="169">
        <v>0</v>
      </c>
      <c r="O20" s="161"/>
      <c r="P20" s="169">
        <v>0</v>
      </c>
      <c r="Q20" s="161"/>
      <c r="R20" s="169">
        <v>0</v>
      </c>
      <c r="S20" s="161"/>
      <c r="T20" s="169">
        <v>0</v>
      </c>
      <c r="U20" s="169"/>
      <c r="V20" s="184">
        <v>0</v>
      </c>
      <c r="W20" s="169"/>
      <c r="X20" s="183">
        <f t="shared" si="0"/>
        <v>0</v>
      </c>
      <c r="Y20" s="169"/>
      <c r="Z20" s="183">
        <f t="shared" si="1"/>
        <v>0</v>
      </c>
      <c r="AA20" s="169"/>
      <c r="AB20" s="188">
        <v>384625</v>
      </c>
      <c r="AC20" s="169"/>
      <c r="AD20" s="183">
        <f t="shared" si="2"/>
        <v>384625</v>
      </c>
    </row>
    <row r="21" spans="1:30" s="181" customFormat="1" ht="19.5" customHeight="1">
      <c r="A21" s="181" t="s">
        <v>182</v>
      </c>
      <c r="B21" s="180"/>
      <c r="D21" s="185">
        <v>21</v>
      </c>
      <c r="E21" s="182"/>
      <c r="F21" s="169">
        <v>0</v>
      </c>
      <c r="G21" s="169"/>
      <c r="H21" s="169">
        <v>0</v>
      </c>
      <c r="I21" s="169"/>
      <c r="J21" s="169">
        <v>0</v>
      </c>
      <c r="K21" s="169"/>
      <c r="L21" s="169">
        <v>-1119000</v>
      </c>
      <c r="M21" s="169"/>
      <c r="N21" s="169">
        <v>0</v>
      </c>
      <c r="O21" s="161"/>
      <c r="P21" s="169">
        <v>0</v>
      </c>
      <c r="Q21" s="161"/>
      <c r="R21" s="169">
        <v>0</v>
      </c>
      <c r="S21" s="161"/>
      <c r="T21" s="169">
        <v>0</v>
      </c>
      <c r="U21" s="169"/>
      <c r="V21" s="169">
        <v>0</v>
      </c>
      <c r="W21" s="169"/>
      <c r="X21" s="183">
        <f t="shared" si="0"/>
        <v>0</v>
      </c>
      <c r="Y21" s="169"/>
      <c r="Z21" s="183">
        <f t="shared" si="1"/>
        <v>-1119000</v>
      </c>
      <c r="AA21" s="169"/>
      <c r="AB21" s="169">
        <v>0</v>
      </c>
      <c r="AC21" s="169"/>
      <c r="AD21" s="183">
        <f t="shared" si="2"/>
        <v>-1119000</v>
      </c>
    </row>
    <row r="22" spans="1:30" s="181" customFormat="1" ht="19.5" customHeight="1">
      <c r="A22" s="181" t="s">
        <v>183</v>
      </c>
      <c r="B22" s="180"/>
      <c r="D22" s="187"/>
      <c r="E22" s="182"/>
      <c r="F22" s="189">
        <v>0</v>
      </c>
      <c r="G22" s="169"/>
      <c r="H22" s="189">
        <v>0</v>
      </c>
      <c r="I22" s="169"/>
      <c r="J22" s="189">
        <v>0</v>
      </c>
      <c r="K22" s="169"/>
      <c r="L22" s="189">
        <v>3720479</v>
      </c>
      <c r="M22" s="169"/>
      <c r="N22" s="189">
        <v>0</v>
      </c>
      <c r="O22" s="161"/>
      <c r="P22" s="189">
        <v>0</v>
      </c>
      <c r="Q22" s="161"/>
      <c r="R22" s="189">
        <v>585646</v>
      </c>
      <c r="S22" s="161"/>
      <c r="T22" s="189">
        <v>169669</v>
      </c>
      <c r="U22" s="169"/>
      <c r="V22" s="190">
        <v>-2320</v>
      </c>
      <c r="W22" s="169"/>
      <c r="X22" s="190">
        <f t="shared" si="0"/>
        <v>752995</v>
      </c>
      <c r="Y22" s="169"/>
      <c r="Z22" s="190">
        <f t="shared" si="1"/>
        <v>4473474</v>
      </c>
      <c r="AA22" s="169"/>
      <c r="AB22" s="189">
        <v>-35336</v>
      </c>
      <c r="AC22" s="169"/>
      <c r="AD22" s="191">
        <f t="shared" si="2"/>
        <v>4438138</v>
      </c>
    </row>
    <row r="23" spans="1:30" s="181" customFormat="1" ht="6" customHeight="1">
      <c r="A23" s="192"/>
      <c r="D23" s="182"/>
      <c r="E23" s="193"/>
      <c r="F23" s="169"/>
      <c r="G23" s="169"/>
      <c r="H23" s="169"/>
      <c r="I23" s="169"/>
      <c r="J23" s="169"/>
      <c r="K23" s="169"/>
      <c r="L23" s="169"/>
      <c r="M23" s="169"/>
      <c r="N23" s="169"/>
      <c r="O23" s="161"/>
      <c r="P23" s="169"/>
      <c r="Q23" s="161"/>
      <c r="R23" s="169"/>
      <c r="S23" s="161"/>
      <c r="T23" s="169"/>
      <c r="U23" s="169"/>
      <c r="V23" s="169"/>
      <c r="W23" s="169"/>
      <c r="X23" s="169"/>
      <c r="Y23" s="169"/>
      <c r="Z23" s="169"/>
      <c r="AA23" s="169"/>
      <c r="AB23" s="194"/>
      <c r="AC23" s="194"/>
      <c r="AD23" s="194"/>
    </row>
    <row r="24" spans="1:30" s="181" customFormat="1" ht="19.5" customHeight="1">
      <c r="A24" s="179" t="s">
        <v>184</v>
      </c>
      <c r="D24" s="182"/>
      <c r="E24" s="193"/>
      <c r="F24" s="195">
        <f>SUM(F16:F22)</f>
        <v>373000</v>
      </c>
      <c r="G24" s="169"/>
      <c r="H24" s="195">
        <f>SUM(H16:H22)</f>
        <v>3680616</v>
      </c>
      <c r="I24" s="169"/>
      <c r="J24" s="195">
        <f>SUM(J16:J22)</f>
        <v>37300</v>
      </c>
      <c r="K24" s="169"/>
      <c r="L24" s="195">
        <f>SUM(L16:L22)</f>
        <v>22665003</v>
      </c>
      <c r="M24" s="169"/>
      <c r="N24" s="195">
        <f>SUM(N16:N22)</f>
        <v>-693532</v>
      </c>
      <c r="O24" s="161"/>
      <c r="P24" s="195">
        <f>SUM(P16:P22)</f>
        <v>-17078</v>
      </c>
      <c r="Q24" s="161"/>
      <c r="R24" s="195">
        <f>SUM(R16:R22)</f>
        <v>591100</v>
      </c>
      <c r="S24" s="161"/>
      <c r="T24" s="195">
        <f>SUM(T16:T22)</f>
        <v>5347</v>
      </c>
      <c r="U24" s="169"/>
      <c r="V24" s="195">
        <f>SUM(V16:V22)</f>
        <v>-1887</v>
      </c>
      <c r="W24" s="169"/>
      <c r="X24" s="195">
        <f>SUM(X16:X22)</f>
        <v>-116050</v>
      </c>
      <c r="Y24" s="169"/>
      <c r="Z24" s="195">
        <f>SUM(Z16:Z22)</f>
        <v>26639869</v>
      </c>
      <c r="AA24" s="169"/>
      <c r="AB24" s="195">
        <f>SUM(AB16:AB22)</f>
        <v>1827554</v>
      </c>
      <c r="AC24" s="194"/>
      <c r="AD24" s="195">
        <f>SUM(AD16:AD22)</f>
        <v>28467423</v>
      </c>
    </row>
    <row r="25" spans="1:30" s="161" customFormat="1" ht="19.5" customHeight="1">
      <c r="A25" s="196"/>
      <c r="D25" s="169"/>
      <c r="E25" s="197"/>
      <c r="F25" s="198"/>
      <c r="G25" s="169"/>
      <c r="H25" s="198"/>
      <c r="I25" s="169"/>
      <c r="J25" s="198"/>
      <c r="K25" s="169"/>
      <c r="L25" s="198"/>
      <c r="M25" s="198"/>
      <c r="N25" s="198"/>
      <c r="T25" s="198"/>
      <c r="U25" s="169"/>
      <c r="V25" s="198"/>
      <c r="W25" s="169"/>
      <c r="X25" s="198"/>
      <c r="Y25" s="169"/>
      <c r="Z25" s="198"/>
      <c r="AA25" s="169"/>
      <c r="AB25" s="198"/>
      <c r="AC25" s="194"/>
      <c r="AD25" s="198"/>
    </row>
    <row r="26" spans="1:30" s="161" customFormat="1" ht="19.5" customHeight="1">
      <c r="A26" s="196" t="s">
        <v>185</v>
      </c>
      <c r="B26" s="196"/>
      <c r="C26" s="181"/>
      <c r="D26" s="169"/>
      <c r="E26" s="169"/>
      <c r="F26" s="199">
        <v>373000</v>
      </c>
      <c r="G26" s="169"/>
      <c r="H26" s="199">
        <v>3680616</v>
      </c>
      <c r="I26" s="169"/>
      <c r="J26" s="199">
        <v>37300</v>
      </c>
      <c r="K26" s="169"/>
      <c r="L26" s="199">
        <v>24149090</v>
      </c>
      <c r="M26" s="169"/>
      <c r="N26" s="199">
        <v>-693532</v>
      </c>
      <c r="P26" s="199">
        <v>-17101</v>
      </c>
      <c r="R26" s="199">
        <v>295575</v>
      </c>
      <c r="T26" s="199">
        <v>-8247</v>
      </c>
      <c r="U26" s="169"/>
      <c r="V26" s="199">
        <v>-5184</v>
      </c>
      <c r="W26" s="169"/>
      <c r="X26" s="200">
        <f>SUM(N26:V26)</f>
        <v>-428489</v>
      </c>
      <c r="Y26" s="169"/>
      <c r="Z26" s="200">
        <f>SUM(F26,H26,J26,L26,X26)</f>
        <v>27811517</v>
      </c>
      <c r="AA26" s="169"/>
      <c r="AB26" s="199">
        <v>1815361</v>
      </c>
      <c r="AC26" s="169"/>
      <c r="AD26" s="201">
        <f>SUM(Z26:AB26)</f>
        <v>29626878</v>
      </c>
    </row>
    <row r="27" spans="1:30" s="161" customFormat="1" ht="7.5" customHeight="1">
      <c r="A27" s="179"/>
      <c r="B27" s="180"/>
      <c r="C27" s="181"/>
      <c r="D27" s="169"/>
      <c r="E27" s="169"/>
      <c r="F27" s="199"/>
      <c r="G27" s="169"/>
      <c r="H27" s="199"/>
      <c r="I27" s="169"/>
      <c r="J27" s="199"/>
      <c r="K27" s="169"/>
      <c r="L27" s="199"/>
      <c r="M27" s="169"/>
      <c r="N27" s="199"/>
      <c r="P27" s="199"/>
      <c r="R27" s="199"/>
      <c r="T27" s="199"/>
      <c r="U27" s="169"/>
      <c r="V27" s="199"/>
      <c r="W27" s="169"/>
      <c r="X27" s="199"/>
      <c r="Y27" s="169"/>
      <c r="Z27" s="199"/>
      <c r="AA27" s="169"/>
      <c r="AB27" s="199"/>
      <c r="AC27" s="169"/>
      <c r="AD27" s="199"/>
    </row>
    <row r="28" spans="1:30" s="161" customFormat="1" ht="19.5" customHeight="1">
      <c r="A28" s="196" t="s">
        <v>186</v>
      </c>
      <c r="B28" s="202"/>
      <c r="D28" s="169"/>
      <c r="E28" s="169"/>
      <c r="F28" s="199"/>
      <c r="G28" s="169"/>
      <c r="H28" s="199"/>
      <c r="I28" s="169"/>
      <c r="J28" s="199"/>
      <c r="K28" s="169"/>
      <c r="L28" s="199"/>
      <c r="M28" s="169"/>
      <c r="N28" s="199"/>
      <c r="P28" s="199"/>
      <c r="R28" s="199"/>
      <c r="T28" s="199"/>
      <c r="U28" s="169"/>
      <c r="V28" s="199"/>
      <c r="W28" s="169"/>
      <c r="X28" s="199"/>
      <c r="Y28" s="169"/>
      <c r="Z28" s="200"/>
      <c r="AA28" s="169"/>
      <c r="AB28" s="199"/>
      <c r="AC28" s="169"/>
      <c r="AD28" s="199"/>
    </row>
    <row r="29" spans="1:30" s="161" customFormat="1" ht="19.5" customHeight="1">
      <c r="A29" s="155" t="s">
        <v>187</v>
      </c>
      <c r="B29" s="202"/>
      <c r="D29" s="169"/>
      <c r="E29" s="169"/>
      <c r="F29" s="199">
        <v>0</v>
      </c>
      <c r="G29" s="169"/>
      <c r="H29" s="199">
        <v>0</v>
      </c>
      <c r="I29" s="169"/>
      <c r="J29" s="199">
        <v>0</v>
      </c>
      <c r="K29" s="169"/>
      <c r="L29" s="199">
        <v>0</v>
      </c>
      <c r="M29" s="169"/>
      <c r="N29" s="199">
        <v>0</v>
      </c>
      <c r="P29" s="199">
        <v>0</v>
      </c>
      <c r="R29" s="199">
        <v>0</v>
      </c>
      <c r="T29" s="199">
        <v>0</v>
      </c>
      <c r="U29" s="169"/>
      <c r="V29" s="199">
        <v>0</v>
      </c>
      <c r="W29" s="169"/>
      <c r="X29" s="200">
        <f aca="true" t="shared" si="3" ref="X29:X32">SUM(N29:V29)</f>
        <v>0</v>
      </c>
      <c r="Y29" s="169"/>
      <c r="Z29" s="200">
        <f aca="true" t="shared" si="4" ref="Z29:Z32">SUM(F29,H29,J29,L29,X29)</f>
        <v>0</v>
      </c>
      <c r="AA29" s="169"/>
      <c r="AB29" s="199">
        <v>368532</v>
      </c>
      <c r="AC29" s="169"/>
      <c r="AD29" s="201">
        <f aca="true" t="shared" si="5" ref="AD29:AD32">SUM(Z29:AB29)</f>
        <v>368532</v>
      </c>
    </row>
    <row r="30" spans="1:30" s="161" customFormat="1" ht="19.5" customHeight="1">
      <c r="A30" s="155" t="s">
        <v>188</v>
      </c>
      <c r="B30" s="202"/>
      <c r="D30" s="203">
        <v>12.1</v>
      </c>
      <c r="E30" s="169"/>
      <c r="F30" s="199">
        <v>0</v>
      </c>
      <c r="G30" s="169"/>
      <c r="H30" s="199">
        <v>0</v>
      </c>
      <c r="I30" s="169"/>
      <c r="J30" s="199">
        <v>0</v>
      </c>
      <c r="K30" s="169"/>
      <c r="L30" s="199">
        <v>0</v>
      </c>
      <c r="M30" s="169"/>
      <c r="N30" s="199">
        <v>-71481</v>
      </c>
      <c r="P30" s="199">
        <v>0</v>
      </c>
      <c r="R30" s="199">
        <v>0</v>
      </c>
      <c r="T30" s="199">
        <v>0</v>
      </c>
      <c r="U30" s="169"/>
      <c r="V30" s="199">
        <v>0</v>
      </c>
      <c r="W30" s="169"/>
      <c r="X30" s="200">
        <f t="shared" si="3"/>
        <v>-71481</v>
      </c>
      <c r="Y30" s="169"/>
      <c r="Z30" s="200">
        <f t="shared" si="4"/>
        <v>-71481</v>
      </c>
      <c r="AA30" s="169"/>
      <c r="AB30" s="199">
        <v>548238</v>
      </c>
      <c r="AC30" s="169"/>
      <c r="AD30" s="201">
        <f t="shared" si="5"/>
        <v>476757</v>
      </c>
    </row>
    <row r="31" spans="1:30" s="161" customFormat="1" ht="19.5" customHeight="1">
      <c r="A31" s="155" t="s">
        <v>182</v>
      </c>
      <c r="B31" s="202"/>
      <c r="D31" s="204">
        <v>21</v>
      </c>
      <c r="E31" s="169"/>
      <c r="F31" s="199">
        <v>0</v>
      </c>
      <c r="G31" s="169"/>
      <c r="H31" s="199">
        <v>0</v>
      </c>
      <c r="I31" s="169"/>
      <c r="J31" s="199">
        <v>0</v>
      </c>
      <c r="K31" s="169"/>
      <c r="L31" s="199">
        <v>-1119000</v>
      </c>
      <c r="M31" s="169"/>
      <c r="N31" s="199">
        <v>0</v>
      </c>
      <c r="P31" s="199">
        <v>0</v>
      </c>
      <c r="R31" s="199">
        <v>0</v>
      </c>
      <c r="T31" s="199">
        <v>0</v>
      </c>
      <c r="U31" s="169"/>
      <c r="V31" s="199">
        <v>0</v>
      </c>
      <c r="W31" s="169"/>
      <c r="X31" s="200">
        <f t="shared" si="3"/>
        <v>0</v>
      </c>
      <c r="Y31" s="169"/>
      <c r="Z31" s="200">
        <f t="shared" si="4"/>
        <v>-1119000</v>
      </c>
      <c r="AA31" s="169"/>
      <c r="AB31" s="199">
        <v>0</v>
      </c>
      <c r="AC31" s="169"/>
      <c r="AD31" s="201">
        <f t="shared" si="5"/>
        <v>-1119000</v>
      </c>
    </row>
    <row r="32" spans="1:30" s="161" customFormat="1" ht="19.5" customHeight="1">
      <c r="A32" s="155" t="s">
        <v>183</v>
      </c>
      <c r="B32" s="202"/>
      <c r="D32" s="203"/>
      <c r="E32" s="169"/>
      <c r="F32" s="205">
        <v>0</v>
      </c>
      <c r="G32" s="169"/>
      <c r="H32" s="205">
        <v>0</v>
      </c>
      <c r="I32" s="169"/>
      <c r="J32" s="205">
        <v>0</v>
      </c>
      <c r="K32" s="169"/>
      <c r="L32" s="205">
        <v>4218760</v>
      </c>
      <c r="M32" s="169"/>
      <c r="N32" s="205">
        <v>0</v>
      </c>
      <c r="P32" s="205">
        <v>0</v>
      </c>
      <c r="R32" s="205">
        <v>-322243</v>
      </c>
      <c r="T32" s="205">
        <v>217195</v>
      </c>
      <c r="U32" s="169"/>
      <c r="V32" s="206">
        <v>1714</v>
      </c>
      <c r="W32" s="169"/>
      <c r="X32" s="206">
        <f t="shared" si="3"/>
        <v>-103334</v>
      </c>
      <c r="Y32" s="169"/>
      <c r="Z32" s="206">
        <f t="shared" si="4"/>
        <v>4115426</v>
      </c>
      <c r="AA32" s="169"/>
      <c r="AB32" s="205">
        <v>-49952</v>
      </c>
      <c r="AC32" s="169"/>
      <c r="AD32" s="207">
        <f t="shared" si="5"/>
        <v>4065474</v>
      </c>
    </row>
    <row r="33" spans="1:30" s="161" customFormat="1" ht="7.5" customHeight="1">
      <c r="A33" s="208"/>
      <c r="D33" s="198"/>
      <c r="E33" s="197"/>
      <c r="F33" s="209"/>
      <c r="G33" s="198"/>
      <c r="H33" s="209"/>
      <c r="I33" s="198"/>
      <c r="J33" s="209"/>
      <c r="K33" s="198"/>
      <c r="L33" s="209"/>
      <c r="M33" s="198"/>
      <c r="N33" s="209"/>
      <c r="P33" s="209"/>
      <c r="R33" s="209"/>
      <c r="T33" s="209"/>
      <c r="U33" s="198"/>
      <c r="V33" s="209"/>
      <c r="W33" s="198"/>
      <c r="X33" s="209"/>
      <c r="Y33" s="198"/>
      <c r="Z33" s="209"/>
      <c r="AA33" s="198"/>
      <c r="AB33" s="210"/>
      <c r="AC33" s="194"/>
      <c r="AD33" s="210"/>
    </row>
    <row r="34" spans="1:30" s="161" customFormat="1" ht="19.5" customHeight="1">
      <c r="A34" s="196" t="s">
        <v>189</v>
      </c>
      <c r="D34" s="169"/>
      <c r="E34" s="197"/>
      <c r="F34" s="211">
        <f>SUM(F26:F32)</f>
        <v>373000</v>
      </c>
      <c r="G34" s="169"/>
      <c r="H34" s="211">
        <f>SUM(H26:H32)</f>
        <v>3680616</v>
      </c>
      <c r="I34" s="169"/>
      <c r="J34" s="211">
        <f>SUM(J26:J32)</f>
        <v>37300</v>
      </c>
      <c r="K34" s="169"/>
      <c r="L34" s="211">
        <f>SUM(L26:L32)</f>
        <v>27248850</v>
      </c>
      <c r="M34" s="198"/>
      <c r="N34" s="211">
        <f>SUM(N26:N32)</f>
        <v>-765013</v>
      </c>
      <c r="P34" s="211">
        <f>SUM(P26:P32)</f>
        <v>-17101</v>
      </c>
      <c r="R34" s="211">
        <f>SUM(R26:R32)</f>
        <v>-26668</v>
      </c>
      <c r="T34" s="211">
        <f>SUM(T26:T32)</f>
        <v>208948</v>
      </c>
      <c r="U34" s="169"/>
      <c r="V34" s="211">
        <f>SUM(V26:V32)</f>
        <v>-3470</v>
      </c>
      <c r="W34" s="169"/>
      <c r="X34" s="211">
        <f>SUM(X26:X32)</f>
        <v>-603304</v>
      </c>
      <c r="Y34" s="169"/>
      <c r="Z34" s="211">
        <f>SUM(Z26:Z32)</f>
        <v>30736462</v>
      </c>
      <c r="AA34" s="169"/>
      <c r="AB34" s="211">
        <f>SUM(AB26:AB32)</f>
        <v>2682179</v>
      </c>
      <c r="AC34" s="194"/>
      <c r="AD34" s="211">
        <f>SUM(AD26:AD32)</f>
        <v>33418641</v>
      </c>
    </row>
    <row r="35" spans="1:30" s="161" customFormat="1" ht="19.5" customHeight="1">
      <c r="A35" s="196"/>
      <c r="D35" s="169"/>
      <c r="E35" s="197"/>
      <c r="F35" s="198"/>
      <c r="G35" s="169"/>
      <c r="H35" s="198"/>
      <c r="I35" s="169"/>
      <c r="J35" s="198"/>
      <c r="K35" s="169"/>
      <c r="L35" s="198"/>
      <c r="M35" s="198"/>
      <c r="N35" s="198"/>
      <c r="T35" s="198"/>
      <c r="U35" s="169"/>
      <c r="V35" s="198"/>
      <c r="W35" s="169"/>
      <c r="X35" s="198"/>
      <c r="Y35" s="169"/>
      <c r="Z35" s="198"/>
      <c r="AA35" s="169"/>
      <c r="AB35" s="198"/>
      <c r="AC35" s="194"/>
      <c r="AD35" s="198"/>
    </row>
    <row r="36" spans="4:30" s="212" customFormat="1" ht="19.5" customHeight="1">
      <c r="D36" s="213"/>
      <c r="E36" s="214"/>
      <c r="F36" s="213"/>
      <c r="G36" s="214"/>
      <c r="H36" s="213"/>
      <c r="I36" s="214"/>
      <c r="J36" s="213"/>
      <c r="K36" s="214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4"/>
      <c r="Z36" s="213"/>
      <c r="AA36" s="214"/>
      <c r="AB36" s="214"/>
      <c r="AC36" s="214"/>
      <c r="AD36" s="213"/>
    </row>
    <row r="37" spans="4:30" s="212" customFormat="1" ht="19.5" customHeight="1">
      <c r="D37" s="213"/>
      <c r="E37" s="214"/>
      <c r="F37" s="213"/>
      <c r="G37" s="214"/>
      <c r="H37" s="213"/>
      <c r="I37" s="214"/>
      <c r="J37" s="213"/>
      <c r="K37" s="214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4"/>
      <c r="Z37" s="213"/>
      <c r="AA37" s="214"/>
      <c r="AB37" s="214"/>
      <c r="AC37" s="214"/>
      <c r="AD37" s="213"/>
    </row>
    <row r="38" spans="4:30" s="212" customFormat="1" ht="19.5" customHeight="1">
      <c r="D38" s="213"/>
      <c r="E38" s="214"/>
      <c r="F38" s="213"/>
      <c r="G38" s="214"/>
      <c r="H38" s="213"/>
      <c r="I38" s="214"/>
      <c r="J38" s="213"/>
      <c r="K38" s="214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4"/>
      <c r="Z38" s="213"/>
      <c r="AA38" s="214"/>
      <c r="AB38" s="214"/>
      <c r="AC38" s="214"/>
      <c r="AD38" s="213"/>
    </row>
    <row r="39" spans="4:30" s="212" customFormat="1" ht="19.5" customHeight="1">
      <c r="D39" s="213"/>
      <c r="E39" s="214"/>
      <c r="F39" s="213"/>
      <c r="G39" s="214"/>
      <c r="H39" s="213"/>
      <c r="I39" s="214"/>
      <c r="J39" s="213"/>
      <c r="K39" s="214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4"/>
      <c r="Z39" s="213"/>
      <c r="AA39" s="214"/>
      <c r="AB39" s="214"/>
      <c r="AC39" s="214"/>
      <c r="AD39" s="213"/>
    </row>
    <row r="40" spans="4:30" s="212" customFormat="1" ht="19.5" customHeight="1">
      <c r="D40" s="213"/>
      <c r="E40" s="214"/>
      <c r="F40" s="213"/>
      <c r="G40" s="214"/>
      <c r="H40" s="213"/>
      <c r="I40" s="214"/>
      <c r="J40" s="213"/>
      <c r="K40" s="214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4"/>
      <c r="Z40" s="213"/>
      <c r="AA40" s="214"/>
      <c r="AB40" s="214"/>
      <c r="AC40" s="214"/>
      <c r="AD40" s="213"/>
    </row>
    <row r="41" spans="4:30" s="212" customFormat="1" ht="6" customHeight="1">
      <c r="D41" s="213"/>
      <c r="E41" s="214"/>
      <c r="F41" s="213"/>
      <c r="G41" s="214"/>
      <c r="H41" s="213"/>
      <c r="I41" s="214"/>
      <c r="J41" s="213"/>
      <c r="K41" s="21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4"/>
      <c r="Z41" s="213"/>
      <c r="AA41" s="214"/>
      <c r="AB41" s="214"/>
      <c r="AC41" s="214"/>
      <c r="AD41" s="213"/>
    </row>
    <row r="42" spans="1:30" ht="21.75" customHeight="1">
      <c r="A42" s="46">
        <f>'2-4'!A54</f>
        <v>0</v>
      </c>
      <c r="B42" s="215"/>
      <c r="C42" s="216"/>
      <c r="D42" s="47"/>
      <c r="E42" s="154"/>
      <c r="F42" s="47"/>
      <c r="G42" s="154"/>
      <c r="H42" s="47"/>
      <c r="I42" s="154"/>
      <c r="J42" s="47"/>
      <c r="K42" s="154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154"/>
      <c r="Z42" s="47"/>
      <c r="AA42" s="154"/>
      <c r="AB42" s="154"/>
      <c r="AC42" s="154"/>
      <c r="AD42" s="47"/>
    </row>
  </sheetData>
  <sheetProtection selectLockedCells="1" selectUnlockedCells="1"/>
  <mergeCells count="4">
    <mergeCell ref="F6:Z6"/>
    <mergeCell ref="N7:X7"/>
    <mergeCell ref="P8:V8"/>
    <mergeCell ref="J11:L11"/>
  </mergeCells>
  <printOptions/>
  <pageMargins left="0.4" right="0.4" top="0.5" bottom="0.6000000000000001" header="0.5118055555555555" footer="0.4"/>
  <pageSetup firstPageNumber="11" useFirstPageNumber="1" horizontalDpi="300" verticalDpi="300" orientation="landscape" paperSize="9" scale="70"/>
  <headerFooter alignWithMargins="0"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35"/>
  <sheetViews>
    <sheetView zoomScale="90" zoomScaleNormal="90" zoomScaleSheetLayoutView="100" workbookViewId="0" topLeftCell="A1">
      <selection activeCell="A1" sqref="A1"/>
    </sheetView>
  </sheetViews>
  <sheetFormatPr defaultColWidth="7.00390625" defaultRowHeight="15.75" customHeight="1"/>
  <cols>
    <col min="1" max="2" width="1.4921875" style="38" customWidth="1"/>
    <col min="3" max="3" width="34.125" style="38" customWidth="1"/>
    <col min="4" max="4" width="8.00390625" style="217" customWidth="1"/>
    <col min="5" max="5" width="0.74609375" style="39" customWidth="1"/>
    <col min="6" max="6" width="11.00390625" style="39" customWidth="1"/>
    <col min="7" max="7" width="0.74609375" style="217" customWidth="1"/>
    <col min="8" max="8" width="14.00390625" style="38" customWidth="1"/>
    <col min="9" max="9" width="0.74609375" style="38" customWidth="1"/>
    <col min="10" max="10" width="10.625" style="217" customWidth="1"/>
    <col min="11" max="11" width="0.74609375" style="217" customWidth="1"/>
    <col min="12" max="12" width="11.875" style="217" customWidth="1"/>
    <col min="13" max="13" width="0.74609375" style="217" customWidth="1"/>
    <col min="14" max="14" width="13.375" style="217" customWidth="1"/>
    <col min="15" max="15" width="0.74609375" style="217" customWidth="1"/>
    <col min="16" max="16" width="12.625" style="217" customWidth="1"/>
    <col min="17" max="17" width="0.74609375" style="217" customWidth="1"/>
    <col min="18" max="18" width="12.875" style="217" customWidth="1"/>
    <col min="19" max="19" width="0.74609375" style="217" customWidth="1"/>
    <col min="20" max="20" width="12.50390625" style="217" customWidth="1"/>
    <col min="21" max="16384" width="8.50390625" style="41" customWidth="1"/>
  </cols>
  <sheetData>
    <row r="1" spans="1:20" ht="19.5" customHeight="1">
      <c r="A1" s="42" t="s">
        <v>0</v>
      </c>
      <c r="B1" s="42"/>
      <c r="C1" s="42"/>
      <c r="H1" s="42"/>
      <c r="I1" s="42"/>
      <c r="J1" s="42"/>
      <c r="K1" s="42"/>
      <c r="L1" s="38"/>
      <c r="M1" s="38"/>
      <c r="N1" s="38"/>
      <c r="O1" s="38"/>
      <c r="P1" s="38"/>
      <c r="Q1" s="38"/>
      <c r="R1" s="38"/>
      <c r="S1" s="38"/>
      <c r="T1" s="152" t="s">
        <v>5</v>
      </c>
    </row>
    <row r="2" spans="1:20" ht="19.5" customHeight="1">
      <c r="A2" s="42" t="s">
        <v>138</v>
      </c>
      <c r="B2" s="42"/>
      <c r="C2" s="42"/>
      <c r="H2" s="42"/>
      <c r="I2" s="42"/>
      <c r="J2" s="42"/>
      <c r="K2" s="42"/>
      <c r="L2" s="38"/>
      <c r="M2" s="38"/>
      <c r="N2" s="38"/>
      <c r="O2" s="38"/>
      <c r="P2" s="38"/>
      <c r="Q2" s="38"/>
      <c r="R2" s="38"/>
      <c r="S2" s="38"/>
      <c r="T2" s="38"/>
    </row>
    <row r="3" spans="1:20" ht="19.5" customHeight="1">
      <c r="A3" s="8">
        <f>'8-10 (9m)'!A3</f>
        <v>0</v>
      </c>
      <c r="B3" s="8"/>
      <c r="C3" s="8"/>
      <c r="D3" s="218"/>
      <c r="E3" s="45"/>
      <c r="F3" s="45"/>
      <c r="G3" s="218"/>
      <c r="H3" s="8"/>
      <c r="I3" s="8"/>
      <c r="J3" s="8"/>
      <c r="K3" s="8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42"/>
      <c r="B4" s="42"/>
      <c r="C4" s="42"/>
      <c r="H4" s="42"/>
      <c r="I4" s="42"/>
      <c r="J4" s="42"/>
      <c r="K4" s="42"/>
      <c r="L4" s="38"/>
      <c r="M4" s="38"/>
      <c r="N4" s="38"/>
      <c r="O4" s="38"/>
      <c r="P4" s="38"/>
      <c r="Q4" s="38"/>
      <c r="R4" s="38"/>
      <c r="S4" s="38"/>
      <c r="T4" s="38"/>
    </row>
    <row r="5" spans="1:20" s="226" customFormat="1" ht="19.5" customHeight="1">
      <c r="A5" s="219"/>
      <c r="B5" s="219"/>
      <c r="C5" s="219"/>
      <c r="D5" s="220"/>
      <c r="E5" s="221"/>
      <c r="F5" s="222"/>
      <c r="G5" s="223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3"/>
      <c r="T5" s="225" t="s">
        <v>4</v>
      </c>
    </row>
    <row r="6" spans="1:20" s="226" customFormat="1" ht="19.5" customHeight="1">
      <c r="A6" s="219"/>
      <c r="B6" s="219"/>
      <c r="C6" s="219"/>
      <c r="D6" s="220"/>
      <c r="E6" s="221"/>
      <c r="F6" s="220"/>
      <c r="G6" s="221"/>
      <c r="H6" s="219"/>
      <c r="I6" s="219"/>
      <c r="M6" s="227"/>
      <c r="N6" s="228" t="s">
        <v>88</v>
      </c>
      <c r="O6" s="228"/>
      <c r="P6" s="228"/>
      <c r="Q6" s="228"/>
      <c r="R6" s="228"/>
      <c r="S6" s="221"/>
      <c r="T6" s="229"/>
    </row>
    <row r="7" spans="1:20" s="226" customFormat="1" ht="19.5" customHeight="1">
      <c r="A7" s="219"/>
      <c r="B7" s="219"/>
      <c r="C7" s="219"/>
      <c r="D7" s="220"/>
      <c r="E7" s="221"/>
      <c r="F7" s="220"/>
      <c r="G7" s="221"/>
      <c r="H7" s="219"/>
      <c r="I7" s="219"/>
      <c r="M7" s="227"/>
      <c r="N7" s="230" t="s">
        <v>112</v>
      </c>
      <c r="O7" s="230"/>
      <c r="P7" s="230"/>
      <c r="Q7" s="227"/>
      <c r="R7" s="227"/>
      <c r="S7" s="221"/>
      <c r="T7" s="229"/>
    </row>
    <row r="8" spans="1:20" s="226" customFormat="1" ht="19.5" customHeight="1">
      <c r="A8" s="219"/>
      <c r="B8" s="219"/>
      <c r="C8" s="219"/>
      <c r="D8" s="220"/>
      <c r="E8" s="221"/>
      <c r="F8" s="220"/>
      <c r="G8" s="221"/>
      <c r="H8" s="219"/>
      <c r="I8" s="219"/>
      <c r="J8" s="227"/>
      <c r="K8" s="227"/>
      <c r="L8" s="227"/>
      <c r="M8" s="227"/>
      <c r="N8" s="229" t="s">
        <v>143</v>
      </c>
      <c r="O8" s="227"/>
      <c r="P8" s="229" t="s">
        <v>144</v>
      </c>
      <c r="Q8" s="227"/>
      <c r="R8" s="227"/>
      <c r="S8" s="221"/>
      <c r="T8" s="229"/>
    </row>
    <row r="9" spans="1:20" s="226" customFormat="1" ht="19.5" customHeight="1">
      <c r="A9" s="219"/>
      <c r="B9" s="219"/>
      <c r="C9" s="219"/>
      <c r="D9" s="220"/>
      <c r="E9" s="221"/>
      <c r="F9" s="220"/>
      <c r="G9" s="221"/>
      <c r="H9" s="219"/>
      <c r="I9" s="219"/>
      <c r="J9" s="231" t="s">
        <v>84</v>
      </c>
      <c r="K9" s="231"/>
      <c r="L9" s="231"/>
      <c r="M9" s="227"/>
      <c r="N9" s="229" t="s">
        <v>147</v>
      </c>
      <c r="O9" s="227"/>
      <c r="P9" s="229" t="s">
        <v>148</v>
      </c>
      <c r="Q9" s="227"/>
      <c r="R9" s="229" t="s">
        <v>151</v>
      </c>
      <c r="S9" s="221"/>
      <c r="T9" s="229"/>
    </row>
    <row r="10" spans="1:20" s="226" customFormat="1" ht="19.5" customHeight="1">
      <c r="A10" s="232"/>
      <c r="B10" s="219"/>
      <c r="C10" s="219"/>
      <c r="D10" s="220"/>
      <c r="E10" s="221"/>
      <c r="F10" s="229" t="s">
        <v>190</v>
      </c>
      <c r="G10" s="229"/>
      <c r="H10" s="229"/>
      <c r="I10" s="229"/>
      <c r="J10" s="229" t="s">
        <v>155</v>
      </c>
      <c r="K10" s="229"/>
      <c r="L10" s="229"/>
      <c r="M10" s="229"/>
      <c r="N10" s="229" t="s">
        <v>158</v>
      </c>
      <c r="O10" s="229"/>
      <c r="P10" s="229" t="s">
        <v>159</v>
      </c>
      <c r="Q10" s="229"/>
      <c r="R10" s="229" t="s">
        <v>162</v>
      </c>
      <c r="S10" s="229"/>
      <c r="T10" s="229" t="s">
        <v>165</v>
      </c>
    </row>
    <row r="11" spans="1:20" s="226" customFormat="1" ht="19.5" customHeight="1">
      <c r="A11" s="232"/>
      <c r="B11" s="219"/>
      <c r="C11" s="219"/>
      <c r="D11" s="220"/>
      <c r="E11" s="221"/>
      <c r="F11" s="229" t="s">
        <v>166</v>
      </c>
      <c r="G11" s="229"/>
      <c r="H11" s="229" t="s">
        <v>191</v>
      </c>
      <c r="I11" s="229"/>
      <c r="J11" s="229" t="s">
        <v>168</v>
      </c>
      <c r="K11" s="229"/>
      <c r="L11" s="229" t="s">
        <v>87</v>
      </c>
      <c r="M11" s="229"/>
      <c r="N11" s="229" t="s">
        <v>171</v>
      </c>
      <c r="O11" s="229"/>
      <c r="P11" s="229" t="s">
        <v>172</v>
      </c>
      <c r="Q11" s="229"/>
      <c r="R11" s="229" t="s">
        <v>175</v>
      </c>
      <c r="S11" s="229"/>
      <c r="T11" s="229" t="s">
        <v>76</v>
      </c>
    </row>
    <row r="12" spans="1:20" s="226" customFormat="1" ht="19.5" customHeight="1">
      <c r="A12" s="232"/>
      <c r="B12" s="219"/>
      <c r="C12" s="219"/>
      <c r="D12" s="233" t="s">
        <v>11</v>
      </c>
      <c r="E12" s="221"/>
      <c r="F12" s="234" t="s">
        <v>12</v>
      </c>
      <c r="G12" s="229"/>
      <c r="H12" s="234" t="s">
        <v>12</v>
      </c>
      <c r="I12" s="229"/>
      <c r="J12" s="234" t="s">
        <v>12</v>
      </c>
      <c r="K12" s="229"/>
      <c r="L12" s="234" t="s">
        <v>12</v>
      </c>
      <c r="M12" s="235"/>
      <c r="N12" s="234" t="s">
        <v>12</v>
      </c>
      <c r="O12" s="235"/>
      <c r="P12" s="234" t="s">
        <v>12</v>
      </c>
      <c r="Q12" s="235"/>
      <c r="R12" s="236" t="s">
        <v>12</v>
      </c>
      <c r="S12" s="229"/>
      <c r="T12" s="234" t="s">
        <v>12</v>
      </c>
    </row>
    <row r="13" spans="1:19" s="226" customFormat="1" ht="6" customHeight="1">
      <c r="A13" s="232"/>
      <c r="B13" s="219"/>
      <c r="C13" s="219"/>
      <c r="D13" s="220"/>
      <c r="E13" s="221"/>
      <c r="F13" s="219"/>
      <c r="G13" s="221"/>
      <c r="H13" s="220"/>
      <c r="I13" s="220"/>
      <c r="J13" s="219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20" s="181" customFormat="1" ht="19.5" customHeight="1">
      <c r="A14" s="237" t="s">
        <v>178</v>
      </c>
      <c r="B14" s="180"/>
      <c r="D14" s="182"/>
      <c r="E14" s="182"/>
      <c r="F14" s="238">
        <v>373000</v>
      </c>
      <c r="G14" s="238"/>
      <c r="H14" s="238">
        <v>3680616</v>
      </c>
      <c r="I14" s="239"/>
      <c r="J14" s="238">
        <v>37300</v>
      </c>
      <c r="K14" s="238"/>
      <c r="L14" s="238">
        <v>14598557</v>
      </c>
      <c r="M14" s="238"/>
      <c r="N14" s="238">
        <v>-18383</v>
      </c>
      <c r="O14" s="238"/>
      <c r="P14" s="240">
        <v>0</v>
      </c>
      <c r="Q14" s="238"/>
      <c r="R14" s="238">
        <f>SUM(N14:P14)</f>
        <v>-18383</v>
      </c>
      <c r="S14" s="238"/>
      <c r="T14" s="238">
        <v>18671090</v>
      </c>
    </row>
    <row r="15" spans="1:20" s="181" customFormat="1" ht="6" customHeight="1">
      <c r="A15" s="179"/>
      <c r="B15" s="179"/>
      <c r="D15" s="183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61"/>
      <c r="P15" s="183"/>
      <c r="Q15" s="161"/>
      <c r="R15" s="183"/>
      <c r="S15" s="161"/>
      <c r="T15" s="183"/>
    </row>
    <row r="16" spans="1:20" s="245" customFormat="1" ht="19.5" customHeight="1">
      <c r="A16" s="237" t="s">
        <v>179</v>
      </c>
      <c r="B16" s="241"/>
      <c r="C16" s="242"/>
      <c r="D16" s="243"/>
      <c r="E16" s="244"/>
      <c r="F16" s="238"/>
      <c r="G16" s="238"/>
      <c r="H16" s="238"/>
      <c r="I16" s="239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</row>
    <row r="17" spans="1:20" s="245" customFormat="1" ht="19.5" customHeight="1">
      <c r="A17" s="242" t="s">
        <v>182</v>
      </c>
      <c r="B17" s="242"/>
      <c r="C17" s="242"/>
      <c r="D17" s="243">
        <v>21</v>
      </c>
      <c r="E17" s="244"/>
      <c r="F17" s="246">
        <v>0</v>
      </c>
      <c r="G17" s="247"/>
      <c r="H17" s="246">
        <v>0</v>
      </c>
      <c r="I17" s="247"/>
      <c r="J17" s="246">
        <v>0</v>
      </c>
      <c r="K17" s="247"/>
      <c r="L17" s="246">
        <v>-1119000</v>
      </c>
      <c r="M17" s="246"/>
      <c r="N17" s="246">
        <v>0</v>
      </c>
      <c r="O17" s="246"/>
      <c r="P17" s="240">
        <v>0</v>
      </c>
      <c r="Q17" s="246"/>
      <c r="R17" s="240">
        <f aca="true" t="shared" si="0" ref="R17:R18">SUM(N17:P17)</f>
        <v>0</v>
      </c>
      <c r="S17" s="247"/>
      <c r="T17" s="248">
        <f aca="true" t="shared" si="1" ref="T17:T18">SUM(F17:L17,R17)</f>
        <v>-1119000</v>
      </c>
    </row>
    <row r="18" spans="1:20" s="245" customFormat="1" ht="19.5" customHeight="1">
      <c r="A18" s="242" t="s">
        <v>128</v>
      </c>
      <c r="C18" s="242"/>
      <c r="D18" s="243"/>
      <c r="E18" s="244"/>
      <c r="F18" s="249">
        <v>0</v>
      </c>
      <c r="G18" s="247"/>
      <c r="H18" s="249">
        <v>0</v>
      </c>
      <c r="I18" s="246"/>
      <c r="J18" s="249">
        <v>0</v>
      </c>
      <c r="K18" s="250"/>
      <c r="L18" s="249">
        <f>'8-10 (9m)'!L104</f>
        <v>3063311</v>
      </c>
      <c r="M18" s="246"/>
      <c r="N18" s="249">
        <v>0</v>
      </c>
      <c r="O18" s="246"/>
      <c r="P18" s="251">
        <f>'8-10 (9m)'!L78</f>
        <v>574494</v>
      </c>
      <c r="Q18" s="252"/>
      <c r="R18" s="251">
        <f t="shared" si="0"/>
        <v>574494</v>
      </c>
      <c r="S18" s="252"/>
      <c r="T18" s="251">
        <f t="shared" si="1"/>
        <v>3637805</v>
      </c>
    </row>
    <row r="19" spans="1:20" s="245" customFormat="1" ht="6" customHeight="1">
      <c r="A19" s="242"/>
      <c r="B19" s="242"/>
      <c r="C19" s="242"/>
      <c r="D19" s="243"/>
      <c r="E19" s="244"/>
      <c r="F19" s="246"/>
      <c r="G19" s="247"/>
      <c r="H19" s="246"/>
      <c r="I19" s="247"/>
      <c r="J19" s="246"/>
      <c r="K19" s="247"/>
      <c r="L19" s="246"/>
      <c r="M19" s="246"/>
      <c r="N19" s="246"/>
      <c r="O19" s="246"/>
      <c r="P19" s="246"/>
      <c r="Q19" s="246"/>
      <c r="R19" s="246"/>
      <c r="S19" s="247"/>
      <c r="T19" s="246"/>
    </row>
    <row r="20" spans="1:20" s="245" customFormat="1" ht="19.5" customHeight="1">
      <c r="A20" s="237" t="s">
        <v>184</v>
      </c>
      <c r="B20" s="242"/>
      <c r="C20" s="253"/>
      <c r="D20" s="220"/>
      <c r="E20" s="221"/>
      <c r="F20" s="254">
        <f>SUM(F14:F18)</f>
        <v>373000</v>
      </c>
      <c r="G20" s="247"/>
      <c r="H20" s="254">
        <f>SUM(H14:H18)</f>
        <v>3680616</v>
      </c>
      <c r="I20" s="247"/>
      <c r="J20" s="254">
        <f>SUM(J14:J18)</f>
        <v>37300</v>
      </c>
      <c r="K20" s="247"/>
      <c r="L20" s="254">
        <f>SUM(L14:L18)</f>
        <v>16542868</v>
      </c>
      <c r="M20" s="246"/>
      <c r="N20" s="254">
        <f>SUM(N14:N18)</f>
        <v>-18383</v>
      </c>
      <c r="O20" s="246"/>
      <c r="P20" s="254">
        <f>SUM(P14:P18)</f>
        <v>574494</v>
      </c>
      <c r="Q20" s="246"/>
      <c r="R20" s="254">
        <f>SUM(R14:R18)</f>
        <v>556111</v>
      </c>
      <c r="S20" s="247"/>
      <c r="T20" s="254">
        <f>SUM(T14:T18)</f>
        <v>21189895</v>
      </c>
    </row>
    <row r="21" spans="1:20" s="245" customFormat="1" ht="19.5" customHeight="1">
      <c r="A21" s="232"/>
      <c r="B21" s="219"/>
      <c r="C21" s="219"/>
      <c r="D21" s="220"/>
      <c r="E21" s="221"/>
      <c r="F21" s="219"/>
      <c r="G21" s="221"/>
      <c r="H21" s="220"/>
      <c r="I21" s="220"/>
      <c r="J21" s="219"/>
      <c r="K21" s="221"/>
      <c r="L21" s="221"/>
      <c r="M21" s="221"/>
      <c r="N21" s="221"/>
      <c r="O21" s="221"/>
      <c r="P21" s="221"/>
      <c r="Q21" s="221"/>
      <c r="R21" s="221"/>
      <c r="S21" s="221"/>
      <c r="T21" s="226"/>
    </row>
    <row r="22" spans="1:20" s="245" customFormat="1" ht="19.5" customHeight="1">
      <c r="A22" s="232" t="s">
        <v>185</v>
      </c>
      <c r="B22" s="241"/>
      <c r="C22" s="219"/>
      <c r="D22" s="220"/>
      <c r="E22" s="221"/>
      <c r="F22" s="255">
        <v>373000</v>
      </c>
      <c r="G22" s="226"/>
      <c r="H22" s="255">
        <v>3680616</v>
      </c>
      <c r="I22" s="219"/>
      <c r="J22" s="255">
        <v>37300</v>
      </c>
      <c r="K22" s="226"/>
      <c r="L22" s="255">
        <v>16837417</v>
      </c>
      <c r="M22" s="226"/>
      <c r="N22" s="255">
        <v>-18383</v>
      </c>
      <c r="O22" s="226"/>
      <c r="P22" s="256">
        <v>276202</v>
      </c>
      <c r="Q22" s="226"/>
      <c r="R22" s="255">
        <f>SUM(N22:P22)</f>
        <v>257819</v>
      </c>
      <c r="S22" s="226"/>
      <c r="T22" s="255">
        <f>SUM(F22,H22,J22,L22,R22)</f>
        <v>21186152</v>
      </c>
    </row>
    <row r="23" spans="1:20" s="245" customFormat="1" ht="7.5" customHeight="1">
      <c r="A23" s="237"/>
      <c r="B23" s="241"/>
      <c r="C23" s="219"/>
      <c r="D23" s="220"/>
      <c r="E23" s="221"/>
      <c r="F23" s="255"/>
      <c r="G23" s="226"/>
      <c r="H23" s="255"/>
      <c r="I23" s="219"/>
      <c r="J23" s="255"/>
      <c r="K23" s="226"/>
      <c r="L23" s="255"/>
      <c r="M23" s="226"/>
      <c r="N23" s="255"/>
      <c r="O23" s="226"/>
      <c r="P23" s="257"/>
      <c r="Q23" s="226"/>
      <c r="R23" s="255"/>
      <c r="S23" s="226"/>
      <c r="T23" s="255"/>
    </row>
    <row r="24" spans="1:20" s="245" customFormat="1" ht="19.5" customHeight="1">
      <c r="A24" s="232" t="s">
        <v>186</v>
      </c>
      <c r="B24" s="258"/>
      <c r="C24" s="219"/>
      <c r="D24" s="259">
        <v>21</v>
      </c>
      <c r="E24" s="221"/>
      <c r="F24" s="255"/>
      <c r="G24" s="226"/>
      <c r="H24" s="255"/>
      <c r="I24" s="226"/>
      <c r="J24" s="255"/>
      <c r="K24" s="226"/>
      <c r="L24" s="255"/>
      <c r="M24" s="226"/>
      <c r="N24" s="255"/>
      <c r="O24" s="226"/>
      <c r="P24" s="257"/>
      <c r="Q24" s="226"/>
      <c r="R24" s="255"/>
      <c r="S24" s="226"/>
      <c r="T24" s="255"/>
    </row>
    <row r="25" spans="1:20" s="226" customFormat="1" ht="19.5" customHeight="1">
      <c r="A25" s="219" t="s">
        <v>182</v>
      </c>
      <c r="B25" s="258"/>
      <c r="C25" s="219"/>
      <c r="D25" s="220"/>
      <c r="E25" s="221"/>
      <c r="F25" s="256">
        <v>0</v>
      </c>
      <c r="G25" s="260"/>
      <c r="H25" s="256">
        <v>0</v>
      </c>
      <c r="I25" s="261"/>
      <c r="J25" s="256">
        <v>0</v>
      </c>
      <c r="L25" s="255">
        <v>-1119000</v>
      </c>
      <c r="N25" s="256">
        <v>0</v>
      </c>
      <c r="P25" s="256">
        <v>0</v>
      </c>
      <c r="R25" s="256">
        <f>SUM(N25:P25)</f>
        <v>0</v>
      </c>
      <c r="T25" s="255">
        <f aca="true" t="shared" si="2" ref="T25:T26">SUM(F25:L25,R25)</f>
        <v>-1119000</v>
      </c>
    </row>
    <row r="26" spans="1:20" s="226" customFormat="1" ht="19.5" customHeight="1">
      <c r="A26" s="219" t="s">
        <v>183</v>
      </c>
      <c r="C26" s="219"/>
      <c r="D26" s="220"/>
      <c r="E26" s="221"/>
      <c r="F26" s="262">
        <v>0</v>
      </c>
      <c r="G26" s="260"/>
      <c r="H26" s="262">
        <v>0</v>
      </c>
      <c r="I26" s="261"/>
      <c r="J26" s="262">
        <v>0</v>
      </c>
      <c r="K26" s="221"/>
      <c r="L26" s="262">
        <v>2377200</v>
      </c>
      <c r="M26" s="261"/>
      <c r="N26" s="262">
        <v>0</v>
      </c>
      <c r="O26" s="261"/>
      <c r="P26" s="262">
        <v>-322829</v>
      </c>
      <c r="Q26" s="261"/>
      <c r="R26" s="262">
        <f>SUM(N26:Q26)</f>
        <v>-322829</v>
      </c>
      <c r="S26" s="221"/>
      <c r="T26" s="263">
        <f t="shared" si="2"/>
        <v>2054371</v>
      </c>
    </row>
    <row r="27" spans="1:20" s="226" customFormat="1" ht="7.5" customHeight="1">
      <c r="A27" s="219"/>
      <c r="B27" s="219"/>
      <c r="C27" s="219"/>
      <c r="D27" s="220"/>
      <c r="E27" s="221"/>
      <c r="F27" s="256"/>
      <c r="G27" s="260"/>
      <c r="H27" s="256"/>
      <c r="I27" s="260"/>
      <c r="J27" s="256"/>
      <c r="K27" s="260"/>
      <c r="L27" s="256"/>
      <c r="M27" s="261"/>
      <c r="N27" s="256"/>
      <c r="O27" s="261"/>
      <c r="P27" s="256"/>
      <c r="Q27" s="261"/>
      <c r="R27" s="256"/>
      <c r="S27" s="260"/>
      <c r="T27" s="256"/>
    </row>
    <row r="28" spans="1:20" s="226" customFormat="1" ht="19.5" customHeight="1">
      <c r="A28" s="232" t="s">
        <v>189</v>
      </c>
      <c r="B28" s="219"/>
      <c r="C28" s="219"/>
      <c r="D28" s="220"/>
      <c r="E28" s="221"/>
      <c r="F28" s="264">
        <f>SUM(F22:F26)</f>
        <v>373000</v>
      </c>
      <c r="G28" s="260"/>
      <c r="H28" s="264">
        <f>SUM(H22:H26)</f>
        <v>3680616</v>
      </c>
      <c r="I28" s="260"/>
      <c r="J28" s="264">
        <f>SUM(J22:J26)</f>
        <v>37300</v>
      </c>
      <c r="K28" s="260"/>
      <c r="L28" s="264">
        <f>SUM(L22:L26)</f>
        <v>18095617</v>
      </c>
      <c r="M28" s="261"/>
      <c r="N28" s="264">
        <f>SUM(N22:N26)</f>
        <v>-18383</v>
      </c>
      <c r="O28" s="261"/>
      <c r="P28" s="264">
        <f>SUM(P22:P27)</f>
        <v>-46627</v>
      </c>
      <c r="Q28" s="261"/>
      <c r="R28" s="264">
        <f>SUM(N28:Q28)</f>
        <v>-65010</v>
      </c>
      <c r="S28" s="260"/>
      <c r="T28" s="264">
        <f>SUM(T22:T26)</f>
        <v>22121523</v>
      </c>
    </row>
    <row r="29" spans="1:20" s="226" customFormat="1" ht="19.5" customHeight="1">
      <c r="A29" s="232"/>
      <c r="B29" s="219"/>
      <c r="C29" s="219"/>
      <c r="D29" s="217"/>
      <c r="E29" s="39"/>
      <c r="F29" s="261"/>
      <c r="G29" s="260"/>
      <c r="H29" s="261"/>
      <c r="I29" s="260"/>
      <c r="J29" s="261"/>
      <c r="K29" s="260"/>
      <c r="L29" s="261"/>
      <c r="M29" s="261"/>
      <c r="N29" s="261"/>
      <c r="O29" s="261"/>
      <c r="P29" s="261"/>
      <c r="Q29" s="261"/>
      <c r="R29" s="261"/>
      <c r="S29" s="260"/>
      <c r="T29" s="261"/>
    </row>
    <row r="30" spans="1:20" s="226" customFormat="1" ht="19.5" customHeight="1">
      <c r="A30" s="232"/>
      <c r="B30" s="219"/>
      <c r="C30" s="219"/>
      <c r="D30" s="217"/>
      <c r="E30" s="39"/>
      <c r="F30" s="261"/>
      <c r="G30" s="260"/>
      <c r="H30" s="261"/>
      <c r="I30" s="260"/>
      <c r="J30" s="261"/>
      <c r="K30" s="260"/>
      <c r="L30" s="261"/>
      <c r="M30" s="261"/>
      <c r="N30" s="261"/>
      <c r="O30" s="261"/>
      <c r="P30" s="261"/>
      <c r="Q30" s="261"/>
      <c r="R30" s="261"/>
      <c r="S30" s="260"/>
      <c r="T30" s="261"/>
    </row>
    <row r="31" spans="1:20" s="226" customFormat="1" ht="19.5" customHeight="1">
      <c r="A31" s="232"/>
      <c r="B31" s="219"/>
      <c r="C31" s="219"/>
      <c r="D31" s="217"/>
      <c r="E31" s="39"/>
      <c r="F31" s="261"/>
      <c r="G31" s="260"/>
      <c r="H31" s="261"/>
      <c r="I31" s="260"/>
      <c r="J31" s="261"/>
      <c r="K31" s="260"/>
      <c r="L31" s="261"/>
      <c r="M31" s="261"/>
      <c r="N31" s="261"/>
      <c r="O31" s="261"/>
      <c r="P31" s="261"/>
      <c r="Q31" s="261"/>
      <c r="R31" s="261"/>
      <c r="S31" s="260"/>
      <c r="T31" s="261"/>
    </row>
    <row r="32" spans="1:20" s="226" customFormat="1" ht="19.5" customHeight="1">
      <c r="A32" s="232"/>
      <c r="B32" s="219"/>
      <c r="C32" s="219"/>
      <c r="D32" s="217"/>
      <c r="E32" s="39"/>
      <c r="F32" s="261"/>
      <c r="G32" s="260"/>
      <c r="H32" s="261"/>
      <c r="I32" s="260"/>
      <c r="J32" s="261"/>
      <c r="K32" s="260"/>
      <c r="L32" s="261"/>
      <c r="M32" s="261"/>
      <c r="N32" s="261"/>
      <c r="O32" s="261"/>
      <c r="P32" s="261"/>
      <c r="Q32" s="261"/>
      <c r="R32" s="261"/>
      <c r="S32" s="260"/>
      <c r="T32" s="261"/>
    </row>
    <row r="33" spans="1:20" s="226" customFormat="1" ht="19.5" customHeight="1">
      <c r="A33" s="232"/>
      <c r="B33" s="219"/>
      <c r="C33" s="219"/>
      <c r="D33" s="217"/>
      <c r="E33" s="39"/>
      <c r="F33" s="261"/>
      <c r="G33" s="260"/>
      <c r="H33" s="261"/>
      <c r="I33" s="260"/>
      <c r="J33" s="261"/>
      <c r="K33" s="260"/>
      <c r="L33" s="261"/>
      <c r="M33" s="261"/>
      <c r="N33" s="261"/>
      <c r="O33" s="261"/>
      <c r="P33" s="261"/>
      <c r="Q33" s="261"/>
      <c r="R33" s="261"/>
      <c r="S33" s="260"/>
      <c r="T33" s="261"/>
    </row>
    <row r="34" spans="1:20" s="226" customFormat="1" ht="12.75" customHeight="1">
      <c r="A34" s="232"/>
      <c r="B34" s="219"/>
      <c r="C34" s="219"/>
      <c r="D34" s="217"/>
      <c r="E34" s="39"/>
      <c r="F34" s="261"/>
      <c r="G34" s="260"/>
      <c r="H34" s="261"/>
      <c r="I34" s="260"/>
      <c r="J34" s="261"/>
      <c r="K34" s="260"/>
      <c r="L34" s="261"/>
      <c r="M34" s="261"/>
      <c r="N34" s="261"/>
      <c r="O34" s="261"/>
      <c r="P34" s="261"/>
      <c r="Q34" s="261"/>
      <c r="R34" s="261"/>
      <c r="S34" s="260"/>
      <c r="T34" s="261"/>
    </row>
    <row r="35" spans="1:20" s="226" customFormat="1" ht="21.75" customHeight="1">
      <c r="A35" s="46">
        <f>'2-4'!A54</f>
        <v>0</v>
      </c>
      <c r="B35" s="46"/>
      <c r="C35" s="46"/>
      <c r="D35" s="218"/>
      <c r="E35" s="4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</row>
  </sheetData>
  <sheetProtection selectLockedCells="1" selectUnlockedCells="1"/>
  <mergeCells count="3">
    <mergeCell ref="N6:R6"/>
    <mergeCell ref="N7:P7"/>
    <mergeCell ref="J9:L9"/>
  </mergeCells>
  <printOptions/>
  <pageMargins left="0.5" right="0.5" top="0.5" bottom="0.6000000000000001" header="0.5118055555555555" footer="0.4"/>
  <pageSetup firstPageNumber="12" useFirstPageNumber="1" fitToHeight="0" fitToWidth="1" horizontalDpi="300" verticalDpi="300" orientation="landscape" paperSize="9"/>
  <headerFooter alignWithMargins="0">
    <oddFooter>&amp;R&amp;"Browallia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157"/>
  <sheetViews>
    <sheetView tabSelected="1" zoomScaleSheetLayoutView="110" workbookViewId="0" topLeftCell="A1">
      <selection activeCell="A1" sqref="A1"/>
    </sheetView>
  </sheetViews>
  <sheetFormatPr defaultColWidth="7.00390625" defaultRowHeight="19.5" customHeight="1"/>
  <cols>
    <col min="1" max="2" width="1.12109375" style="38" customWidth="1"/>
    <col min="3" max="3" width="44.75390625" style="38" customWidth="1"/>
    <col min="4" max="4" width="7.625" style="39" customWidth="1"/>
    <col min="5" max="5" width="0.6171875" style="38" customWidth="1"/>
    <col min="6" max="6" width="10.75390625" style="40" customWidth="1"/>
    <col min="7" max="7" width="0.6171875" style="38" customWidth="1"/>
    <col min="8" max="8" width="10.75390625" style="40" customWidth="1"/>
    <col min="9" max="9" width="0.6171875" style="39" customWidth="1"/>
    <col min="10" max="10" width="10.75390625" style="40" customWidth="1"/>
    <col min="11" max="11" width="0.6171875" style="38" customWidth="1"/>
    <col min="12" max="12" width="10.75390625" style="40" customWidth="1"/>
    <col min="13" max="16384" width="8.50390625" style="41" customWidth="1"/>
  </cols>
  <sheetData>
    <row r="1" spans="1:12" ht="19.5" customHeight="1">
      <c r="A1" s="42" t="s">
        <v>0</v>
      </c>
      <c r="B1" s="42"/>
      <c r="C1" s="42"/>
      <c r="G1" s="43"/>
      <c r="I1" s="44"/>
      <c r="K1" s="43"/>
      <c r="L1" s="18" t="s">
        <v>5</v>
      </c>
    </row>
    <row r="2" spans="1:11" ht="19.5" customHeight="1">
      <c r="A2" s="42" t="s">
        <v>192</v>
      </c>
      <c r="B2" s="42"/>
      <c r="C2" s="42"/>
      <c r="G2" s="43"/>
      <c r="I2" s="44"/>
      <c r="K2" s="43"/>
    </row>
    <row r="3" spans="1:12" ht="19.5" customHeight="1">
      <c r="A3" s="8">
        <f>'8-10 (9m)'!A3</f>
        <v>0</v>
      </c>
      <c r="B3" s="8"/>
      <c r="C3" s="8"/>
      <c r="D3" s="45"/>
      <c r="E3" s="46"/>
      <c r="F3" s="47"/>
      <c r="G3" s="48"/>
      <c r="H3" s="47"/>
      <c r="I3" s="49"/>
      <c r="J3" s="47"/>
      <c r="K3" s="48"/>
      <c r="L3" s="47"/>
    </row>
    <row r="4" spans="7:11" ht="19.5" customHeight="1">
      <c r="G4" s="43"/>
      <c r="I4" s="44"/>
      <c r="K4" s="43"/>
    </row>
    <row r="5" spans="1:12" ht="19.5" customHeight="1">
      <c r="A5" s="41"/>
      <c r="D5" s="53"/>
      <c r="E5" s="42"/>
      <c r="F5" s="51" t="s">
        <v>3</v>
      </c>
      <c r="G5" s="51"/>
      <c r="H5" s="51"/>
      <c r="I5" s="52"/>
      <c r="J5" s="51" t="s">
        <v>4</v>
      </c>
      <c r="K5" s="51"/>
      <c r="L5" s="51"/>
    </row>
    <row r="6" spans="4:12" ht="19.5" customHeight="1">
      <c r="D6" s="53"/>
      <c r="E6" s="42"/>
      <c r="F6" s="18" t="s">
        <v>9</v>
      </c>
      <c r="G6" s="42"/>
      <c r="H6" s="18" t="s">
        <v>10</v>
      </c>
      <c r="I6" s="53"/>
      <c r="J6" s="18" t="s">
        <v>9</v>
      </c>
      <c r="K6" s="42"/>
      <c r="L6" s="18" t="s">
        <v>10</v>
      </c>
    </row>
    <row r="7" spans="4:12" ht="19.5" customHeight="1">
      <c r="D7" s="266" t="s">
        <v>11</v>
      </c>
      <c r="E7" s="42"/>
      <c r="F7" s="51" t="s">
        <v>12</v>
      </c>
      <c r="G7" s="42"/>
      <c r="H7" s="51" t="s">
        <v>12</v>
      </c>
      <c r="I7" s="53"/>
      <c r="J7" s="51" t="s">
        <v>12</v>
      </c>
      <c r="K7" s="42"/>
      <c r="L7" s="51" t="s">
        <v>12</v>
      </c>
    </row>
    <row r="8" spans="4:12" ht="6" customHeight="1">
      <c r="D8" s="267"/>
      <c r="E8" s="42"/>
      <c r="F8" s="96"/>
      <c r="G8" s="42"/>
      <c r="H8" s="18"/>
      <c r="I8" s="53"/>
      <c r="J8" s="96"/>
      <c r="K8" s="42"/>
      <c r="L8" s="18"/>
    </row>
    <row r="9" spans="1:11" ht="19.5" customHeight="1">
      <c r="A9" s="42" t="s">
        <v>193</v>
      </c>
      <c r="F9" s="55"/>
      <c r="G9" s="43"/>
      <c r="I9" s="44"/>
      <c r="J9" s="55"/>
      <c r="K9" s="43"/>
    </row>
    <row r="10" spans="1:12" ht="19.5" customHeight="1">
      <c r="A10" s="38" t="s">
        <v>194</v>
      </c>
      <c r="F10" s="21">
        <f>'8-10 (9m)'!F28</f>
        <v>4181904</v>
      </c>
      <c r="G10" s="268"/>
      <c r="H10" s="84">
        <v>3634134</v>
      </c>
      <c r="I10" s="268"/>
      <c r="J10" s="21">
        <f>'8-10 (9m)'!J28</f>
        <v>2383910</v>
      </c>
      <c r="K10" s="268"/>
      <c r="L10" s="84">
        <v>3063311</v>
      </c>
    </row>
    <row r="11" spans="1:12" ht="19.5" customHeight="1">
      <c r="A11" s="38" t="s">
        <v>195</v>
      </c>
      <c r="F11" s="21"/>
      <c r="G11" s="268"/>
      <c r="H11" s="84"/>
      <c r="I11" s="56"/>
      <c r="J11" s="21"/>
      <c r="K11" s="268"/>
      <c r="L11" s="84"/>
    </row>
    <row r="12" spans="1:12" ht="19.5" customHeight="1">
      <c r="A12" s="38" t="s">
        <v>196</v>
      </c>
      <c r="F12" s="21"/>
      <c r="G12" s="268"/>
      <c r="H12" s="84"/>
      <c r="I12" s="56"/>
      <c r="J12" s="21"/>
      <c r="K12" s="268"/>
      <c r="L12" s="84"/>
    </row>
    <row r="13" spans="1:12" s="5" customFormat="1" ht="19.5" customHeight="1">
      <c r="A13" s="1" t="s">
        <v>197</v>
      </c>
      <c r="B13" s="1" t="s">
        <v>198</v>
      </c>
      <c r="C13" s="1"/>
      <c r="D13" s="2"/>
      <c r="E13" s="1"/>
      <c r="F13" s="21">
        <v>2108037</v>
      </c>
      <c r="G13" s="268"/>
      <c r="H13" s="84">
        <v>2015848</v>
      </c>
      <c r="I13" s="268"/>
      <c r="J13" s="21">
        <v>71985</v>
      </c>
      <c r="K13" s="268"/>
      <c r="L13" s="84">
        <v>81334</v>
      </c>
    </row>
    <row r="14" spans="1:12" s="5" customFormat="1" ht="19.5" customHeight="1">
      <c r="A14" s="1"/>
      <c r="B14" s="1" t="s">
        <v>199</v>
      </c>
      <c r="C14" s="1"/>
      <c r="D14" s="2"/>
      <c r="E14" s="1"/>
      <c r="F14" s="21">
        <v>9333</v>
      </c>
      <c r="G14" s="268"/>
      <c r="H14" s="84">
        <v>4779</v>
      </c>
      <c r="I14" s="268"/>
      <c r="J14" s="21">
        <v>0</v>
      </c>
      <c r="K14" s="268"/>
      <c r="L14" s="84">
        <v>585</v>
      </c>
    </row>
    <row r="15" spans="1:12" s="5" customFormat="1" ht="19.5" customHeight="1">
      <c r="A15" s="1"/>
      <c r="B15" s="1" t="s">
        <v>200</v>
      </c>
      <c r="C15" s="1"/>
      <c r="D15" s="2"/>
      <c r="E15" s="1"/>
      <c r="F15" s="21">
        <v>-11945</v>
      </c>
      <c r="G15" s="268"/>
      <c r="H15" s="84">
        <v>-62140</v>
      </c>
      <c r="I15" s="268"/>
      <c r="J15" s="21">
        <v>0</v>
      </c>
      <c r="K15" s="268"/>
      <c r="L15" s="84">
        <v>0</v>
      </c>
    </row>
    <row r="16" spans="1:12" s="5" customFormat="1" ht="19.5" customHeight="1">
      <c r="A16" s="1"/>
      <c r="B16" s="1" t="s">
        <v>201</v>
      </c>
      <c r="C16" s="1"/>
      <c r="D16" s="2"/>
      <c r="E16" s="1"/>
      <c r="F16" s="21">
        <v>-11648</v>
      </c>
      <c r="G16" s="268"/>
      <c r="H16" s="84">
        <v>-27480</v>
      </c>
      <c r="I16" s="268"/>
      <c r="J16" s="21">
        <v>-275377</v>
      </c>
      <c r="K16" s="268"/>
      <c r="L16" s="84">
        <v>-309030</v>
      </c>
    </row>
    <row r="17" spans="1:12" s="5" customFormat="1" ht="19.5" customHeight="1">
      <c r="A17" s="1"/>
      <c r="B17" s="1" t="s">
        <v>202</v>
      </c>
      <c r="C17" s="1"/>
      <c r="D17" s="26">
        <v>12.2</v>
      </c>
      <c r="E17" s="1"/>
      <c r="F17" s="21">
        <v>0</v>
      </c>
      <c r="G17" s="268"/>
      <c r="H17" s="84">
        <v>0</v>
      </c>
      <c r="I17" s="268"/>
      <c r="J17" s="21">
        <v>-2705602</v>
      </c>
      <c r="K17" s="268"/>
      <c r="L17" s="84">
        <v>-3502597</v>
      </c>
    </row>
    <row r="18" spans="1:12" s="5" customFormat="1" ht="19.5" customHeight="1">
      <c r="A18" s="1"/>
      <c r="B18" s="1" t="s">
        <v>203</v>
      </c>
      <c r="C18" s="1"/>
      <c r="D18" s="2"/>
      <c r="E18" s="1"/>
      <c r="F18" s="21">
        <v>1092509</v>
      </c>
      <c r="G18" s="268"/>
      <c r="H18" s="84">
        <v>1261806</v>
      </c>
      <c r="I18" s="268"/>
      <c r="J18" s="21">
        <v>602463</v>
      </c>
      <c r="K18" s="268"/>
      <c r="L18" s="84">
        <v>632758</v>
      </c>
    </row>
    <row r="19" spans="1:12" s="5" customFormat="1" ht="19.5" customHeight="1">
      <c r="A19" s="1"/>
      <c r="B19" s="1" t="s">
        <v>204</v>
      </c>
      <c r="C19" s="1"/>
      <c r="D19" s="2"/>
      <c r="E19" s="1"/>
      <c r="F19" s="21">
        <v>12182</v>
      </c>
      <c r="G19" s="268"/>
      <c r="H19" s="84">
        <v>7571</v>
      </c>
      <c r="I19" s="268"/>
      <c r="J19" s="21">
        <v>8971</v>
      </c>
      <c r="K19" s="268"/>
      <c r="L19" s="84">
        <v>6153</v>
      </c>
    </row>
    <row r="20" spans="1:12" s="5" customFormat="1" ht="19.5" customHeight="1">
      <c r="A20" s="1"/>
      <c r="B20" s="1" t="s">
        <v>205</v>
      </c>
      <c r="C20" s="1"/>
      <c r="D20" s="26">
        <v>12.1</v>
      </c>
      <c r="E20" s="1"/>
      <c r="F20" s="21">
        <v>26918</v>
      </c>
      <c r="G20" s="268"/>
      <c r="H20" s="84">
        <v>18852</v>
      </c>
      <c r="I20" s="268"/>
      <c r="J20" s="21">
        <v>0</v>
      </c>
      <c r="K20" s="268"/>
      <c r="L20" s="84">
        <v>0</v>
      </c>
    </row>
    <row r="21" spans="1:12" s="5" customFormat="1" ht="19.5" customHeight="1">
      <c r="A21" s="1"/>
      <c r="B21" s="1" t="s">
        <v>206</v>
      </c>
      <c r="C21" s="1"/>
      <c r="D21" s="26"/>
      <c r="E21" s="1"/>
      <c r="F21" s="21">
        <v>0</v>
      </c>
      <c r="G21" s="268"/>
      <c r="H21" s="84">
        <v>-8759</v>
      </c>
      <c r="I21" s="268"/>
      <c r="J21" s="21">
        <v>0</v>
      </c>
      <c r="K21" s="268"/>
      <c r="L21" s="84">
        <v>0</v>
      </c>
    </row>
    <row r="22" spans="1:12" s="5" customFormat="1" ht="19.5" customHeight="1">
      <c r="A22" s="1"/>
      <c r="B22" s="1" t="s">
        <v>207</v>
      </c>
      <c r="C22" s="1"/>
      <c r="D22" s="26"/>
      <c r="E22" s="1"/>
      <c r="F22" s="21">
        <v>0</v>
      </c>
      <c r="G22" s="268"/>
      <c r="H22" s="84">
        <v>0</v>
      </c>
      <c r="I22" s="268"/>
      <c r="J22" s="21">
        <v>0</v>
      </c>
      <c r="K22" s="268"/>
      <c r="L22" s="84">
        <v>59</v>
      </c>
    </row>
    <row r="23" spans="1:12" s="5" customFormat="1" ht="19.5" customHeight="1">
      <c r="A23" s="1"/>
      <c r="B23" s="1" t="s">
        <v>208</v>
      </c>
      <c r="C23" s="1"/>
      <c r="D23" s="26"/>
      <c r="E23" s="1"/>
      <c r="F23" s="21">
        <v>-2506</v>
      </c>
      <c r="G23" s="268"/>
      <c r="H23" s="84">
        <v>39293</v>
      </c>
      <c r="I23" s="268"/>
      <c r="J23" s="21">
        <v>993</v>
      </c>
      <c r="K23" s="268"/>
      <c r="L23" s="84">
        <v>-806</v>
      </c>
    </row>
    <row r="24" spans="1:12" s="5" customFormat="1" ht="19.5" customHeight="1">
      <c r="A24" s="1"/>
      <c r="B24" s="1" t="s">
        <v>209</v>
      </c>
      <c r="C24" s="1"/>
      <c r="D24" s="2"/>
      <c r="E24" s="1"/>
      <c r="F24" s="21">
        <v>-123275</v>
      </c>
      <c r="G24" s="268"/>
      <c r="H24" s="84">
        <v>0</v>
      </c>
      <c r="I24" s="268"/>
      <c r="J24" s="21">
        <v>0</v>
      </c>
      <c r="K24" s="268"/>
      <c r="L24" s="84">
        <v>0</v>
      </c>
    </row>
    <row r="25" spans="1:12" s="5" customFormat="1" ht="19.5" customHeight="1">
      <c r="A25" s="1"/>
      <c r="B25" s="269" t="s">
        <v>210</v>
      </c>
      <c r="C25" s="269"/>
      <c r="D25" s="2">
        <v>13</v>
      </c>
      <c r="E25" s="1"/>
      <c r="F25" s="21">
        <v>2204</v>
      </c>
      <c r="G25" s="268"/>
      <c r="H25" s="84" t="s">
        <v>56</v>
      </c>
      <c r="I25" s="268"/>
      <c r="J25" s="21">
        <v>1286</v>
      </c>
      <c r="K25" s="268"/>
      <c r="L25" s="84">
        <v>0</v>
      </c>
    </row>
    <row r="26" spans="1:12" s="5" customFormat="1" ht="19.5" customHeight="1">
      <c r="A26" s="1"/>
      <c r="B26" s="1" t="s">
        <v>211</v>
      </c>
      <c r="C26" s="1"/>
      <c r="D26" s="2">
        <v>13</v>
      </c>
      <c r="E26" s="1"/>
      <c r="F26" s="21">
        <v>3226</v>
      </c>
      <c r="G26" s="268"/>
      <c r="H26" s="84">
        <v>1192</v>
      </c>
      <c r="I26" s="268"/>
      <c r="J26" s="21">
        <v>0</v>
      </c>
      <c r="K26" s="268"/>
      <c r="L26" s="84" t="s">
        <v>56</v>
      </c>
    </row>
    <row r="27" spans="1:12" s="5" customFormat="1" ht="19.5" customHeight="1">
      <c r="A27" s="1"/>
      <c r="B27" s="1" t="s">
        <v>212</v>
      </c>
      <c r="C27" s="1"/>
      <c r="D27" s="2"/>
      <c r="E27" s="1"/>
      <c r="F27" s="21">
        <v>3624</v>
      </c>
      <c r="G27" s="268"/>
      <c r="H27" s="84">
        <v>18920</v>
      </c>
      <c r="I27" s="268"/>
      <c r="J27" s="21">
        <v>0</v>
      </c>
      <c r="K27" s="268"/>
      <c r="L27" s="84">
        <v>0</v>
      </c>
    </row>
    <row r="28" spans="1:12" s="5" customFormat="1" ht="19.5" customHeight="1">
      <c r="A28" s="1"/>
      <c r="B28" s="1" t="s">
        <v>213</v>
      </c>
      <c r="C28" s="1"/>
      <c r="D28" s="2"/>
      <c r="E28" s="1"/>
      <c r="F28" s="21">
        <v>70517</v>
      </c>
      <c r="G28" s="268"/>
      <c r="H28" s="84">
        <v>-2324</v>
      </c>
      <c r="I28" s="268"/>
      <c r="J28" s="21">
        <v>-68593</v>
      </c>
      <c r="K28" s="268"/>
      <c r="L28" s="84">
        <v>-26659</v>
      </c>
    </row>
    <row r="29" spans="1:12" s="5" customFormat="1" ht="19.5" customHeight="1">
      <c r="A29" s="1"/>
      <c r="B29" s="1" t="s">
        <v>214</v>
      </c>
      <c r="C29" s="1"/>
      <c r="D29" s="2"/>
      <c r="E29" s="1"/>
      <c r="F29" s="21"/>
      <c r="G29" s="268"/>
      <c r="H29" s="84"/>
      <c r="I29" s="268"/>
      <c r="J29" s="21"/>
      <c r="K29" s="268"/>
      <c r="L29" s="84"/>
    </row>
    <row r="30" spans="1:12" s="5" customFormat="1" ht="19.5" customHeight="1">
      <c r="A30" s="1"/>
      <c r="B30" s="1"/>
      <c r="C30" s="1" t="s">
        <v>215</v>
      </c>
      <c r="D30" s="2">
        <v>17</v>
      </c>
      <c r="E30" s="1"/>
      <c r="F30" s="21">
        <v>133838</v>
      </c>
      <c r="G30" s="268"/>
      <c r="H30" s="84">
        <v>0</v>
      </c>
      <c r="I30" s="268"/>
      <c r="J30" s="21">
        <v>0</v>
      </c>
      <c r="K30" s="268"/>
      <c r="L30" s="84">
        <v>0</v>
      </c>
    </row>
    <row r="31" spans="1:12" s="5" customFormat="1" ht="19.5" customHeight="1">
      <c r="A31" s="1"/>
      <c r="B31" s="1" t="s">
        <v>216</v>
      </c>
      <c r="C31" s="1"/>
      <c r="D31" s="26"/>
      <c r="E31" s="1"/>
      <c r="F31" s="21"/>
      <c r="G31" s="268"/>
      <c r="H31" s="84"/>
      <c r="I31" s="268"/>
      <c r="J31" s="21"/>
      <c r="K31" s="268"/>
      <c r="L31" s="84"/>
    </row>
    <row r="32" spans="1:12" s="5" customFormat="1" ht="19.5" customHeight="1">
      <c r="A32" s="1"/>
      <c r="B32" s="1"/>
      <c r="C32" s="1" t="s">
        <v>217</v>
      </c>
      <c r="D32" s="26">
        <v>22.6</v>
      </c>
      <c r="E32" s="1"/>
      <c r="F32" s="25">
        <v>0</v>
      </c>
      <c r="G32" s="268"/>
      <c r="H32" s="47">
        <v>0</v>
      </c>
      <c r="I32" s="268"/>
      <c r="J32" s="25">
        <v>-45408</v>
      </c>
      <c r="K32" s="268"/>
      <c r="L32" s="47">
        <v>-42449</v>
      </c>
    </row>
    <row r="33" spans="6:10" ht="6" customHeight="1">
      <c r="F33" s="55"/>
      <c r="G33" s="56"/>
      <c r="J33" s="55"/>
    </row>
    <row r="34" spans="2:10" s="41" customFormat="1" ht="19.5" customHeight="1">
      <c r="B34" s="38" t="s">
        <v>218</v>
      </c>
      <c r="C34" s="38"/>
      <c r="D34" s="39"/>
      <c r="E34" s="38"/>
      <c r="F34" s="270"/>
      <c r="J34" s="270"/>
    </row>
    <row r="35" spans="3:12" ht="19.5" customHeight="1">
      <c r="C35" s="38" t="s">
        <v>219</v>
      </c>
      <c r="F35" s="21">
        <f>SUM(F10:F32)</f>
        <v>7494918</v>
      </c>
      <c r="G35" s="40"/>
      <c r="H35" s="40">
        <f>SUM(H10:H32)</f>
        <v>6901692</v>
      </c>
      <c r="I35" s="43"/>
      <c r="J35" s="55">
        <f>SUM(J10:J32)</f>
        <v>-25372</v>
      </c>
      <c r="K35" s="44"/>
      <c r="L35" s="40">
        <f>SUM(L10:L32)</f>
        <v>-97341</v>
      </c>
    </row>
    <row r="36" spans="2:12" ht="19.5" customHeight="1">
      <c r="B36" s="38" t="s">
        <v>220</v>
      </c>
      <c r="D36" s="53"/>
      <c r="E36" s="42"/>
      <c r="F36" s="271"/>
      <c r="G36" s="89"/>
      <c r="H36" s="272"/>
      <c r="I36" s="273"/>
      <c r="J36" s="271"/>
      <c r="K36" s="89"/>
      <c r="L36" s="272"/>
    </row>
    <row r="37" spans="2:12" ht="19.5" customHeight="1">
      <c r="B37" s="41"/>
      <c r="C37" s="38" t="s">
        <v>221</v>
      </c>
      <c r="D37" s="53"/>
      <c r="E37" s="42"/>
      <c r="F37" s="274">
        <v>-97433</v>
      </c>
      <c r="G37" s="89"/>
      <c r="H37" s="275">
        <v>565453</v>
      </c>
      <c r="I37" s="276"/>
      <c r="J37" s="277">
        <v>132010</v>
      </c>
      <c r="K37" s="276"/>
      <c r="L37" s="275">
        <v>9464</v>
      </c>
    </row>
    <row r="38" spans="2:12" ht="19.5" customHeight="1">
      <c r="B38" s="41"/>
      <c r="C38" s="38" t="s">
        <v>222</v>
      </c>
      <c r="D38" s="53"/>
      <c r="E38" s="42"/>
      <c r="F38" s="274">
        <v>-18505</v>
      </c>
      <c r="G38" s="89"/>
      <c r="H38" s="275">
        <v>-260969</v>
      </c>
      <c r="I38" s="276"/>
      <c r="J38" s="277">
        <v>3369</v>
      </c>
      <c r="K38" s="276"/>
      <c r="L38" s="275">
        <v>-89824</v>
      </c>
    </row>
    <row r="39" spans="2:12" ht="19.5" customHeight="1">
      <c r="B39" s="41"/>
      <c r="C39" s="38" t="s">
        <v>223</v>
      </c>
      <c r="D39" s="53"/>
      <c r="E39" s="42"/>
      <c r="F39" s="274">
        <v>-748177</v>
      </c>
      <c r="G39" s="89"/>
      <c r="H39" s="275">
        <v>5729</v>
      </c>
      <c r="I39" s="276"/>
      <c r="J39" s="277">
        <v>-27696</v>
      </c>
      <c r="K39" s="276"/>
      <c r="L39" s="275">
        <v>37165</v>
      </c>
    </row>
    <row r="40" spans="2:12" ht="19.5" customHeight="1">
      <c r="B40" s="41"/>
      <c r="C40" s="38" t="s">
        <v>224</v>
      </c>
      <c r="D40" s="53"/>
      <c r="E40" s="42"/>
      <c r="F40" s="274">
        <v>-37081</v>
      </c>
      <c r="G40" s="89"/>
      <c r="H40" s="275">
        <v>76912</v>
      </c>
      <c r="I40" s="276"/>
      <c r="J40" s="277">
        <v>-258</v>
      </c>
      <c r="K40" s="276"/>
      <c r="L40" s="275">
        <v>7584</v>
      </c>
    </row>
    <row r="41" spans="2:12" ht="19.5" customHeight="1">
      <c r="B41" s="41"/>
      <c r="C41" s="38" t="s">
        <v>225</v>
      </c>
      <c r="D41" s="53"/>
      <c r="E41" s="42"/>
      <c r="F41" s="274">
        <v>76938</v>
      </c>
      <c r="G41" s="89"/>
      <c r="H41" s="275">
        <v>-127725</v>
      </c>
      <c r="I41" s="276"/>
      <c r="J41" s="277">
        <v>-74989</v>
      </c>
      <c r="K41" s="276"/>
      <c r="L41" s="275">
        <v>-97592</v>
      </c>
    </row>
    <row r="42" spans="2:12" ht="19.5" customHeight="1">
      <c r="B42" s="41"/>
      <c r="C42" s="38" t="s">
        <v>226</v>
      </c>
      <c r="D42" s="53"/>
      <c r="E42" s="42"/>
      <c r="F42" s="274">
        <v>87120</v>
      </c>
      <c r="G42" s="56"/>
      <c r="H42" s="275">
        <v>90903</v>
      </c>
      <c r="I42" s="268"/>
      <c r="J42" s="277">
        <v>25868</v>
      </c>
      <c r="K42" s="268"/>
      <c r="L42" s="84">
        <v>21021</v>
      </c>
    </row>
    <row r="43" spans="2:12" ht="19.5" customHeight="1">
      <c r="B43" s="41"/>
      <c r="C43" s="38" t="s">
        <v>227</v>
      </c>
      <c r="D43" s="53"/>
      <c r="E43" s="42"/>
      <c r="F43" s="278">
        <v>16895</v>
      </c>
      <c r="G43" s="89"/>
      <c r="H43" s="279">
        <v>-95</v>
      </c>
      <c r="I43" s="276"/>
      <c r="J43" s="278">
        <v>0</v>
      </c>
      <c r="K43" s="276"/>
      <c r="L43" s="279">
        <v>-97</v>
      </c>
    </row>
    <row r="44" spans="1:12" ht="6" customHeight="1">
      <c r="A44" s="41"/>
      <c r="D44" s="53"/>
      <c r="E44" s="42"/>
      <c r="F44" s="271"/>
      <c r="G44" s="89"/>
      <c r="H44" s="272"/>
      <c r="I44" s="273"/>
      <c r="J44" s="271"/>
      <c r="K44" s="89"/>
      <c r="L44" s="272"/>
    </row>
    <row r="45" spans="2:12" s="41" customFormat="1" ht="19.5" customHeight="1">
      <c r="B45" s="38" t="s">
        <v>228</v>
      </c>
      <c r="D45" s="53"/>
      <c r="E45" s="42"/>
      <c r="F45" s="274">
        <f>SUM(F35:F43)</f>
        <v>6774675</v>
      </c>
      <c r="G45" s="89"/>
      <c r="H45" s="280">
        <f>SUM(H35:H43)</f>
        <v>7251900</v>
      </c>
      <c r="I45" s="273"/>
      <c r="J45" s="274">
        <f>SUM(J35:J43)</f>
        <v>32932</v>
      </c>
      <c r="K45" s="89"/>
      <c r="L45" s="280">
        <f>SUM(L35:L43)</f>
        <v>-209620</v>
      </c>
    </row>
    <row r="46" spans="3:12" s="41" customFormat="1" ht="19.5" customHeight="1">
      <c r="C46" s="38" t="s">
        <v>229</v>
      </c>
      <c r="D46" s="53"/>
      <c r="E46" s="42"/>
      <c r="F46" s="278">
        <v>-45845.600000000006</v>
      </c>
      <c r="G46" s="89"/>
      <c r="H46" s="279">
        <v>-27073</v>
      </c>
      <c r="I46" s="89"/>
      <c r="J46" s="278">
        <v>-5164</v>
      </c>
      <c r="K46" s="273"/>
      <c r="L46" s="279">
        <v>-8674</v>
      </c>
    </row>
    <row r="47" spans="1:12" ht="6" customHeight="1">
      <c r="A47" s="41"/>
      <c r="D47" s="53"/>
      <c r="E47" s="42"/>
      <c r="F47" s="271"/>
      <c r="G47" s="89"/>
      <c r="H47" s="272"/>
      <c r="I47" s="273"/>
      <c r="J47" s="271"/>
      <c r="K47" s="89"/>
      <c r="L47" s="272"/>
    </row>
    <row r="48" spans="1:12" ht="19.5" customHeight="1">
      <c r="A48" s="42" t="s">
        <v>230</v>
      </c>
      <c r="C48" s="41"/>
      <c r="D48" s="53"/>
      <c r="E48" s="42"/>
      <c r="F48" s="278">
        <f>SUM(F45:F46)</f>
        <v>6728829.4</v>
      </c>
      <c r="G48" s="89"/>
      <c r="H48" s="279">
        <f>SUM(H45:H46)</f>
        <v>7224827</v>
      </c>
      <c r="I48" s="273"/>
      <c r="J48" s="278">
        <f>SUM(J45:J46)</f>
        <v>27768</v>
      </c>
      <c r="K48" s="89"/>
      <c r="L48" s="279">
        <f>SUM(L45:L46)</f>
        <v>-218294</v>
      </c>
    </row>
    <row r="49" spans="2:11" ht="19.5" customHeight="1">
      <c r="B49" s="42"/>
      <c r="C49" s="41"/>
      <c r="D49" s="53"/>
      <c r="E49" s="42"/>
      <c r="G49" s="42"/>
      <c r="I49" s="53"/>
      <c r="K49" s="42"/>
    </row>
    <row r="50" spans="2:11" ht="19.5" customHeight="1">
      <c r="B50" s="42"/>
      <c r="C50" s="41"/>
      <c r="D50" s="53"/>
      <c r="E50" s="42"/>
      <c r="G50" s="42"/>
      <c r="I50" s="53"/>
      <c r="K50" s="42"/>
    </row>
    <row r="51" spans="2:11" ht="15" customHeight="1">
      <c r="B51" s="42"/>
      <c r="C51" s="41"/>
      <c r="D51" s="53"/>
      <c r="E51" s="42"/>
      <c r="G51" s="42"/>
      <c r="I51" s="53"/>
      <c r="K51" s="42"/>
    </row>
    <row r="52" spans="1:12" ht="21.75" customHeight="1">
      <c r="A52" s="77">
        <f>'2-4'!A54</f>
        <v>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ht="19.5" customHeight="1">
      <c r="A53" s="42" t="s">
        <v>0</v>
      </c>
      <c r="B53" s="42"/>
      <c r="C53" s="42"/>
      <c r="G53" s="43"/>
      <c r="I53" s="44"/>
      <c r="K53" s="43"/>
      <c r="L53" s="18" t="s">
        <v>5</v>
      </c>
    </row>
    <row r="54" spans="1:11" ht="19.5" customHeight="1">
      <c r="A54" s="42" t="s">
        <v>231</v>
      </c>
      <c r="B54" s="42"/>
      <c r="C54" s="42"/>
      <c r="G54" s="43"/>
      <c r="I54" s="44"/>
      <c r="K54" s="43"/>
    </row>
    <row r="55" spans="1:12" ht="19.5" customHeight="1">
      <c r="A55" s="8">
        <f>'8-10 (9m)'!A3</f>
        <v>0</v>
      </c>
      <c r="B55" s="8"/>
      <c r="C55" s="8"/>
      <c r="D55" s="45"/>
      <c r="E55" s="46"/>
      <c r="F55" s="47"/>
      <c r="G55" s="48"/>
      <c r="H55" s="47"/>
      <c r="I55" s="49"/>
      <c r="J55" s="47"/>
      <c r="K55" s="48"/>
      <c r="L55" s="47"/>
    </row>
    <row r="56" spans="7:11" ht="12" customHeight="1">
      <c r="G56" s="43"/>
      <c r="I56" s="44"/>
      <c r="K56" s="43"/>
    </row>
    <row r="57" spans="1:12" ht="18" customHeight="1">
      <c r="A57" s="41"/>
      <c r="D57" s="53"/>
      <c r="E57" s="42"/>
      <c r="F57" s="51" t="s">
        <v>3</v>
      </c>
      <c r="G57" s="51"/>
      <c r="H57" s="51"/>
      <c r="I57" s="52"/>
      <c r="J57" s="51" t="s">
        <v>4</v>
      </c>
      <c r="K57" s="51"/>
      <c r="L57" s="51"/>
    </row>
    <row r="58" spans="4:12" ht="18" customHeight="1">
      <c r="D58" s="53"/>
      <c r="E58" s="42"/>
      <c r="F58" s="18" t="s">
        <v>9</v>
      </c>
      <c r="G58" s="42"/>
      <c r="H58" s="18" t="s">
        <v>10</v>
      </c>
      <c r="I58" s="53"/>
      <c r="J58" s="18" t="s">
        <v>9</v>
      </c>
      <c r="K58" s="42"/>
      <c r="L58" s="18" t="s">
        <v>10</v>
      </c>
    </row>
    <row r="59" spans="4:12" ht="18" customHeight="1">
      <c r="D59" s="266" t="s">
        <v>11</v>
      </c>
      <c r="E59" s="42"/>
      <c r="F59" s="51" t="s">
        <v>12</v>
      </c>
      <c r="G59" s="42"/>
      <c r="H59" s="51" t="s">
        <v>12</v>
      </c>
      <c r="I59" s="53"/>
      <c r="J59" s="51" t="s">
        <v>12</v>
      </c>
      <c r="K59" s="42"/>
      <c r="L59" s="51" t="s">
        <v>12</v>
      </c>
    </row>
    <row r="60" spans="1:12" ht="18" customHeight="1">
      <c r="A60" s="42" t="s">
        <v>232</v>
      </c>
      <c r="D60" s="53"/>
      <c r="E60" s="42"/>
      <c r="F60" s="55"/>
      <c r="G60" s="42"/>
      <c r="H60" s="18"/>
      <c r="I60" s="53"/>
      <c r="J60" s="55"/>
      <c r="K60" s="42"/>
      <c r="L60" s="18"/>
    </row>
    <row r="61" spans="1:12" s="5" customFormat="1" ht="18" customHeight="1">
      <c r="A61" s="1" t="s">
        <v>16</v>
      </c>
      <c r="C61" s="1"/>
      <c r="D61" s="2"/>
      <c r="E61" s="6"/>
      <c r="F61" s="55">
        <v>28437</v>
      </c>
      <c r="G61" s="276"/>
      <c r="H61" s="275">
        <v>28233</v>
      </c>
      <c r="I61" s="276"/>
      <c r="J61" s="55">
        <v>33716</v>
      </c>
      <c r="K61" s="276"/>
      <c r="L61" s="275">
        <v>5000</v>
      </c>
    </row>
    <row r="62" spans="1:12" s="5" customFormat="1" ht="18" customHeight="1">
      <c r="A62" s="1" t="s">
        <v>233</v>
      </c>
      <c r="C62" s="1"/>
      <c r="D62" s="26">
        <v>22.4</v>
      </c>
      <c r="E62" s="6"/>
      <c r="F62" s="55">
        <v>0</v>
      </c>
      <c r="G62" s="276"/>
      <c r="H62" s="275">
        <v>0</v>
      </c>
      <c r="I62" s="276"/>
      <c r="J62" s="55">
        <v>100000</v>
      </c>
      <c r="K62" s="276"/>
      <c r="L62" s="275">
        <v>670000</v>
      </c>
    </row>
    <row r="63" spans="1:12" s="5" customFormat="1" ht="18" customHeight="1">
      <c r="A63" s="1" t="s">
        <v>234</v>
      </c>
      <c r="C63" s="1"/>
      <c r="D63" s="26">
        <v>22.4</v>
      </c>
      <c r="E63" s="6"/>
      <c r="F63" s="55">
        <v>0</v>
      </c>
      <c r="G63" s="276"/>
      <c r="H63" s="275">
        <v>0</v>
      </c>
      <c r="I63" s="276"/>
      <c r="J63" s="55">
        <v>-947074</v>
      </c>
      <c r="K63" s="276"/>
      <c r="L63" s="275">
        <v>-1745000</v>
      </c>
    </row>
    <row r="64" spans="1:12" s="5" customFormat="1" ht="18" customHeight="1">
      <c r="A64" s="1" t="s">
        <v>235</v>
      </c>
      <c r="C64" s="1"/>
      <c r="D64" s="26">
        <v>22.4</v>
      </c>
      <c r="E64" s="6"/>
      <c r="F64" s="55">
        <v>0</v>
      </c>
      <c r="G64" s="276"/>
      <c r="H64" s="275">
        <v>0</v>
      </c>
      <c r="I64" s="276"/>
      <c r="J64" s="55">
        <v>2270000</v>
      </c>
      <c r="K64" s="276"/>
      <c r="L64" s="275">
        <v>2194000</v>
      </c>
    </row>
    <row r="65" spans="1:12" s="5" customFormat="1" ht="18" customHeight="1">
      <c r="A65" s="1" t="s">
        <v>236</v>
      </c>
      <c r="C65" s="1"/>
      <c r="D65" s="26">
        <v>22.4</v>
      </c>
      <c r="E65" s="6"/>
      <c r="F65" s="55">
        <v>0</v>
      </c>
      <c r="G65" s="276"/>
      <c r="H65" s="275">
        <v>0</v>
      </c>
      <c r="I65" s="276"/>
      <c r="J65" s="55">
        <v>-344511</v>
      </c>
      <c r="K65" s="276"/>
      <c r="L65" s="275">
        <v>-165000</v>
      </c>
    </row>
    <row r="66" spans="1:12" s="5" customFormat="1" ht="18" customHeight="1">
      <c r="A66" s="1" t="s">
        <v>237</v>
      </c>
      <c r="C66" s="1"/>
      <c r="D66" s="26"/>
      <c r="E66" s="6"/>
      <c r="F66" s="55"/>
      <c r="G66" s="276"/>
      <c r="H66" s="275"/>
      <c r="I66" s="276"/>
      <c r="J66" s="55"/>
      <c r="K66" s="276"/>
      <c r="L66" s="275"/>
    </row>
    <row r="67" spans="1:12" s="5" customFormat="1" ht="18" customHeight="1">
      <c r="A67" s="1"/>
      <c r="B67" s="5" t="s">
        <v>238</v>
      </c>
      <c r="C67" s="1"/>
      <c r="D67" s="2"/>
      <c r="E67" s="6"/>
      <c r="F67" s="55">
        <v>0</v>
      </c>
      <c r="G67" s="276"/>
      <c r="H67" s="275">
        <v>-5134071</v>
      </c>
      <c r="I67" s="276"/>
      <c r="J67" s="55">
        <v>0</v>
      </c>
      <c r="K67" s="276"/>
      <c r="L67" s="275">
        <v>-5134071</v>
      </c>
    </row>
    <row r="68" spans="1:12" s="5" customFormat="1" ht="18" customHeight="1">
      <c r="A68" s="1" t="s">
        <v>239</v>
      </c>
      <c r="C68" s="1"/>
      <c r="D68" s="26"/>
      <c r="E68" s="6"/>
      <c r="F68" s="55">
        <v>0</v>
      </c>
      <c r="G68" s="276"/>
      <c r="H68" s="275">
        <v>403</v>
      </c>
      <c r="I68" s="276"/>
      <c r="J68" s="55">
        <v>0</v>
      </c>
      <c r="K68" s="276"/>
      <c r="L68" s="275">
        <v>0</v>
      </c>
    </row>
    <row r="69" spans="1:12" s="5" customFormat="1" ht="18" customHeight="1">
      <c r="A69" s="1" t="s">
        <v>240</v>
      </c>
      <c r="C69" s="1"/>
      <c r="D69" s="26"/>
      <c r="E69" s="6"/>
      <c r="F69" s="55">
        <v>0</v>
      </c>
      <c r="G69" s="276"/>
      <c r="H69" s="275">
        <v>-348095</v>
      </c>
      <c r="I69" s="276"/>
      <c r="J69" s="55">
        <v>0</v>
      </c>
      <c r="K69" s="276"/>
      <c r="L69" s="275">
        <v>0</v>
      </c>
    </row>
    <row r="70" spans="1:12" s="5" customFormat="1" ht="18" customHeight="1">
      <c r="A70" s="1" t="s">
        <v>241</v>
      </c>
      <c r="C70" s="1"/>
      <c r="D70" s="26">
        <v>12.1</v>
      </c>
      <c r="E70" s="6"/>
      <c r="F70" s="55">
        <v>0</v>
      </c>
      <c r="G70" s="276"/>
      <c r="H70" s="275">
        <v>0</v>
      </c>
      <c r="I70" s="276"/>
      <c r="J70" s="55">
        <v>-1744542</v>
      </c>
      <c r="K70" s="276"/>
      <c r="L70" s="275">
        <v>-3564030</v>
      </c>
    </row>
    <row r="71" spans="1:12" s="5" customFormat="1" ht="18" customHeight="1">
      <c r="A71" s="1" t="s">
        <v>242</v>
      </c>
      <c r="C71" s="1"/>
      <c r="D71" s="26"/>
      <c r="E71" s="6"/>
      <c r="F71" s="55">
        <v>0</v>
      </c>
      <c r="G71" s="276"/>
      <c r="H71" s="275">
        <v>0</v>
      </c>
      <c r="I71" s="276"/>
      <c r="J71" s="55">
        <v>0</v>
      </c>
      <c r="K71" s="276"/>
      <c r="L71" s="275">
        <v>191</v>
      </c>
    </row>
    <row r="72" spans="1:12" s="5" customFormat="1" ht="18" customHeight="1">
      <c r="A72" s="1" t="s">
        <v>243</v>
      </c>
      <c r="C72" s="1"/>
      <c r="D72" s="26">
        <v>12.1</v>
      </c>
      <c r="E72" s="6"/>
      <c r="F72" s="55">
        <v>-21990</v>
      </c>
      <c r="G72" s="276"/>
      <c r="H72" s="275">
        <v>-1474000</v>
      </c>
      <c r="I72" s="276"/>
      <c r="J72" s="55">
        <v>0</v>
      </c>
      <c r="K72" s="276"/>
      <c r="L72" s="275">
        <v>0</v>
      </c>
    </row>
    <row r="73" spans="1:12" s="5" customFormat="1" ht="18" customHeight="1">
      <c r="A73" s="1" t="s">
        <v>244</v>
      </c>
      <c r="C73" s="1"/>
      <c r="D73" s="26"/>
      <c r="E73" s="6"/>
      <c r="F73" s="55">
        <v>0</v>
      </c>
      <c r="G73" s="276"/>
      <c r="H73" s="275">
        <v>-20000</v>
      </c>
      <c r="I73" s="276"/>
      <c r="J73" s="55">
        <v>0</v>
      </c>
      <c r="K73" s="276"/>
      <c r="L73" s="275">
        <v>0</v>
      </c>
    </row>
    <row r="74" spans="1:12" s="5" customFormat="1" ht="18" customHeight="1">
      <c r="A74" s="1" t="s">
        <v>245</v>
      </c>
      <c r="C74" s="1"/>
      <c r="D74" s="26">
        <v>12.1</v>
      </c>
      <c r="E74" s="6"/>
      <c r="F74" s="55">
        <v>-35000</v>
      </c>
      <c r="G74" s="276"/>
      <c r="H74" s="275">
        <v>-2186</v>
      </c>
      <c r="I74" s="276"/>
      <c r="J74" s="55">
        <v>0</v>
      </c>
      <c r="K74" s="276"/>
      <c r="L74" s="275">
        <v>-2186</v>
      </c>
    </row>
    <row r="75" spans="1:12" s="5" customFormat="1" ht="18" customHeight="1">
      <c r="A75" s="1" t="s">
        <v>246</v>
      </c>
      <c r="C75" s="1"/>
      <c r="D75" s="2"/>
      <c r="E75" s="6"/>
      <c r="F75" s="55">
        <v>-444</v>
      </c>
      <c r="G75" s="276"/>
      <c r="H75" s="275">
        <v>0</v>
      </c>
      <c r="I75" s="276"/>
      <c r="J75" s="55">
        <v>-444</v>
      </c>
      <c r="K75" s="276"/>
      <c r="L75" s="275">
        <v>0</v>
      </c>
    </row>
    <row r="76" spans="1:12" s="5" customFormat="1" ht="18" customHeight="1">
      <c r="A76" s="1" t="s">
        <v>247</v>
      </c>
      <c r="C76" s="1"/>
      <c r="D76" s="2"/>
      <c r="E76" s="6"/>
      <c r="F76" s="55">
        <v>-3876767</v>
      </c>
      <c r="G76" s="276"/>
      <c r="H76" s="275">
        <v>-5052909</v>
      </c>
      <c r="I76" s="276"/>
      <c r="J76" s="55">
        <v>-25018</v>
      </c>
      <c r="K76" s="276"/>
      <c r="L76" s="275">
        <v>-877785</v>
      </c>
    </row>
    <row r="77" spans="1:12" s="5" customFormat="1" ht="18" customHeight="1">
      <c r="A77" s="1" t="s">
        <v>248</v>
      </c>
      <c r="C77" s="1"/>
      <c r="D77" s="2"/>
      <c r="E77" s="6"/>
      <c r="F77" s="55">
        <v>6794</v>
      </c>
      <c r="G77" s="276"/>
      <c r="H77" s="275">
        <v>16411</v>
      </c>
      <c r="I77" s="276"/>
      <c r="J77" s="55">
        <v>3294</v>
      </c>
      <c r="K77" s="276"/>
      <c r="L77" s="275">
        <v>7363</v>
      </c>
    </row>
    <row r="78" spans="1:12" s="5" customFormat="1" ht="18" customHeight="1">
      <c r="A78" s="1" t="s">
        <v>249</v>
      </c>
      <c r="C78" s="1"/>
      <c r="D78" s="2"/>
      <c r="E78" s="6"/>
      <c r="F78" s="55">
        <v>-47228</v>
      </c>
      <c r="G78" s="276"/>
      <c r="H78" s="275">
        <v>-18982</v>
      </c>
      <c r="I78" s="276"/>
      <c r="J78" s="55">
        <v>-2284</v>
      </c>
      <c r="K78" s="276"/>
      <c r="L78" s="275">
        <v>-1590</v>
      </c>
    </row>
    <row r="79" spans="1:12" s="5" customFormat="1" ht="18" customHeight="1">
      <c r="A79" s="1" t="s">
        <v>250</v>
      </c>
      <c r="C79" s="1"/>
      <c r="D79" s="26">
        <v>22.6</v>
      </c>
      <c r="E79" s="6"/>
      <c r="F79" s="55">
        <v>0</v>
      </c>
      <c r="G79" s="276"/>
      <c r="H79" s="275">
        <v>0</v>
      </c>
      <c r="I79" s="276"/>
      <c r="J79" s="55">
        <v>78615</v>
      </c>
      <c r="K79" s="276"/>
      <c r="L79" s="275">
        <v>59525</v>
      </c>
    </row>
    <row r="80" spans="1:12" s="5" customFormat="1" ht="18" customHeight="1">
      <c r="A80" s="1" t="s">
        <v>251</v>
      </c>
      <c r="C80" s="1"/>
      <c r="D80" s="26">
        <v>12.1</v>
      </c>
      <c r="E80" s="6"/>
      <c r="F80" s="55">
        <v>1460</v>
      </c>
      <c r="G80" s="276"/>
      <c r="H80" s="275">
        <v>0</v>
      </c>
      <c r="I80" s="276"/>
      <c r="J80" s="55">
        <v>2353432</v>
      </c>
      <c r="K80" s="276"/>
      <c r="L80" s="275">
        <v>3502597</v>
      </c>
    </row>
    <row r="81" spans="1:12" s="5" customFormat="1" ht="18" customHeight="1">
      <c r="A81" s="1" t="s">
        <v>252</v>
      </c>
      <c r="C81" s="1"/>
      <c r="D81" s="2"/>
      <c r="E81" s="6"/>
      <c r="F81" s="55">
        <v>4478</v>
      </c>
      <c r="G81" s="276"/>
      <c r="H81" s="275">
        <v>27480</v>
      </c>
      <c r="I81" s="276"/>
      <c r="J81" s="55">
        <v>128496</v>
      </c>
      <c r="K81" s="276"/>
      <c r="L81" s="275">
        <v>291658</v>
      </c>
    </row>
    <row r="82" spans="1:12" s="5" customFormat="1" ht="18" customHeight="1">
      <c r="A82" s="1" t="s">
        <v>253</v>
      </c>
      <c r="C82" s="1"/>
      <c r="D82" s="2"/>
      <c r="E82" s="6"/>
      <c r="F82" s="55">
        <v>38000</v>
      </c>
      <c r="G82" s="276"/>
      <c r="H82" s="275">
        <v>0</v>
      </c>
      <c r="I82" s="276"/>
      <c r="J82" s="55">
        <v>0</v>
      </c>
      <c r="K82" s="276"/>
      <c r="L82" s="275">
        <v>0</v>
      </c>
    </row>
    <row r="83" spans="1:12" s="5" customFormat="1" ht="18" customHeight="1">
      <c r="A83" s="1" t="s">
        <v>254</v>
      </c>
      <c r="C83" s="1"/>
      <c r="D83" s="2">
        <v>13</v>
      </c>
      <c r="E83" s="6"/>
      <c r="F83" s="278">
        <v>-28235</v>
      </c>
      <c r="G83" s="276"/>
      <c r="H83" s="279">
        <v>-8954</v>
      </c>
      <c r="I83" s="276"/>
      <c r="J83" s="278">
        <v>0</v>
      </c>
      <c r="K83" s="276"/>
      <c r="L83" s="279">
        <v>0</v>
      </c>
    </row>
    <row r="84" spans="5:12" ht="5.25" customHeight="1">
      <c r="E84" s="42"/>
      <c r="F84" s="271"/>
      <c r="G84" s="89"/>
      <c r="H84" s="272"/>
      <c r="I84" s="273"/>
      <c r="J84" s="271"/>
      <c r="K84" s="89"/>
      <c r="L84" s="272"/>
    </row>
    <row r="85" spans="1:12" ht="18" customHeight="1">
      <c r="A85" s="42" t="s">
        <v>255</v>
      </c>
      <c r="C85" s="41"/>
      <c r="E85" s="42"/>
      <c r="F85" s="278">
        <f>SUM(F61:F83)</f>
        <v>-3930495</v>
      </c>
      <c r="G85" s="89"/>
      <c r="H85" s="279">
        <f>SUM(H61:H83)</f>
        <v>-11986670</v>
      </c>
      <c r="I85" s="273"/>
      <c r="J85" s="278">
        <f>SUM(J61:J83)</f>
        <v>1903680</v>
      </c>
      <c r="K85" s="89"/>
      <c r="L85" s="279">
        <f>SUM(L61:L83)</f>
        <v>-4759328</v>
      </c>
    </row>
    <row r="86" spans="5:12" ht="7.5" customHeight="1">
      <c r="E86" s="42"/>
      <c r="F86" s="55"/>
      <c r="G86" s="89"/>
      <c r="H86" s="272"/>
      <c r="I86" s="273"/>
      <c r="J86" s="55"/>
      <c r="K86" s="89"/>
      <c r="L86" s="272"/>
    </row>
    <row r="87" spans="1:12" ht="18" customHeight="1">
      <c r="A87" s="42" t="s">
        <v>256</v>
      </c>
      <c r="E87" s="42"/>
      <c r="F87" s="270"/>
      <c r="G87" s="89"/>
      <c r="H87" s="272"/>
      <c r="I87" s="273"/>
      <c r="J87" s="270"/>
      <c r="K87" s="89"/>
      <c r="L87" s="272"/>
    </row>
    <row r="88" spans="1:12" s="5" customFormat="1" ht="18" customHeight="1">
      <c r="A88" s="1" t="s">
        <v>257</v>
      </c>
      <c r="B88" s="1"/>
      <c r="C88" s="1"/>
      <c r="D88" s="2">
        <v>16</v>
      </c>
      <c r="E88" s="6"/>
      <c r="F88" s="55">
        <v>4569550</v>
      </c>
      <c r="G88" s="281"/>
      <c r="H88" s="282">
        <v>3866948</v>
      </c>
      <c r="I88" s="281"/>
      <c r="J88" s="55">
        <v>3317897</v>
      </c>
      <c r="K88" s="281"/>
      <c r="L88" s="282">
        <v>2605767</v>
      </c>
    </row>
    <row r="89" spans="1:12" s="5" customFormat="1" ht="18" customHeight="1">
      <c r="A89" s="1" t="s">
        <v>258</v>
      </c>
      <c r="C89" s="1"/>
      <c r="D89" s="2">
        <v>16</v>
      </c>
      <c r="E89" s="6"/>
      <c r="F89" s="55">
        <v>-5310531</v>
      </c>
      <c r="G89" s="283"/>
      <c r="H89" s="282">
        <v>-2986303</v>
      </c>
      <c r="I89" s="283"/>
      <c r="J89" s="55">
        <v>-2303949</v>
      </c>
      <c r="K89" s="283"/>
      <c r="L89" s="282">
        <v>-2371698</v>
      </c>
    </row>
    <row r="90" spans="1:12" s="5" customFormat="1" ht="18" customHeight="1">
      <c r="A90" s="1" t="s">
        <v>259</v>
      </c>
      <c r="C90" s="1"/>
      <c r="D90" s="2">
        <v>17</v>
      </c>
      <c r="E90" s="6"/>
      <c r="F90" s="55">
        <v>25915863</v>
      </c>
      <c r="G90" s="283"/>
      <c r="H90" s="282">
        <v>246142</v>
      </c>
      <c r="I90" s="283"/>
      <c r="J90" s="55">
        <v>1800000</v>
      </c>
      <c r="K90" s="283"/>
      <c r="L90" s="282">
        <v>0</v>
      </c>
    </row>
    <row r="91" spans="1:12" s="5" customFormat="1" ht="18" customHeight="1">
      <c r="A91" s="1" t="s">
        <v>260</v>
      </c>
      <c r="C91" s="1"/>
      <c r="D91" s="2">
        <v>17</v>
      </c>
      <c r="E91" s="6"/>
      <c r="F91" s="55">
        <v>-22213348</v>
      </c>
      <c r="G91" s="283"/>
      <c r="H91" s="282">
        <v>-117870</v>
      </c>
      <c r="I91" s="283"/>
      <c r="J91" s="55">
        <v>-3270000</v>
      </c>
      <c r="K91" s="283"/>
      <c r="L91" s="282">
        <v>0</v>
      </c>
    </row>
    <row r="92" spans="1:12" s="5" customFormat="1" ht="18" customHeight="1">
      <c r="A92" s="1" t="s">
        <v>261</v>
      </c>
      <c r="C92" s="1"/>
      <c r="D92" s="2">
        <v>17</v>
      </c>
      <c r="E92" s="6"/>
      <c r="F92" s="55">
        <v>-19390</v>
      </c>
      <c r="G92" s="283"/>
      <c r="H92" s="282">
        <v>0</v>
      </c>
      <c r="I92" s="283"/>
      <c r="J92" s="55">
        <v>-7800</v>
      </c>
      <c r="K92" s="283"/>
      <c r="L92" s="282">
        <v>0</v>
      </c>
    </row>
    <row r="93" spans="1:12" s="5" customFormat="1" ht="18" customHeight="1">
      <c r="A93" s="1" t="s">
        <v>262</v>
      </c>
      <c r="C93" s="1"/>
      <c r="D93" s="26">
        <v>22.5</v>
      </c>
      <c r="E93" s="6"/>
      <c r="F93" s="55">
        <v>4302</v>
      </c>
      <c r="G93" s="283"/>
      <c r="H93" s="282">
        <v>0</v>
      </c>
      <c r="I93" s="283"/>
      <c r="J93" s="55">
        <v>580000</v>
      </c>
      <c r="K93" s="283"/>
      <c r="L93" s="282">
        <v>2380000</v>
      </c>
    </row>
    <row r="94" spans="1:12" s="5" customFormat="1" ht="18" customHeight="1">
      <c r="A94" s="1" t="s">
        <v>263</v>
      </c>
      <c r="C94" s="1"/>
      <c r="D94" s="26"/>
      <c r="E94" s="6"/>
      <c r="F94" s="55">
        <v>0</v>
      </c>
      <c r="G94" s="283"/>
      <c r="H94" s="282">
        <v>-49756</v>
      </c>
      <c r="I94" s="283"/>
      <c r="J94" s="55">
        <v>0</v>
      </c>
      <c r="K94" s="283"/>
      <c r="L94" s="282">
        <v>-24000</v>
      </c>
    </row>
    <row r="95" spans="1:12" s="5" customFormat="1" ht="18" customHeight="1">
      <c r="A95" s="1" t="s">
        <v>264</v>
      </c>
      <c r="C95" s="1"/>
      <c r="D95" s="26">
        <v>22.5</v>
      </c>
      <c r="E95" s="6"/>
      <c r="F95" s="55">
        <v>0</v>
      </c>
      <c r="G95" s="283"/>
      <c r="H95" s="282">
        <v>0</v>
      </c>
      <c r="I95" s="283"/>
      <c r="J95" s="55">
        <v>4000000</v>
      </c>
      <c r="K95" s="283"/>
      <c r="L95" s="282">
        <v>0</v>
      </c>
    </row>
    <row r="96" spans="1:12" s="5" customFormat="1" ht="18" customHeight="1">
      <c r="A96" s="1" t="s">
        <v>265</v>
      </c>
      <c r="C96" s="1"/>
      <c r="D96" s="26">
        <v>22.5</v>
      </c>
      <c r="E96" s="6"/>
      <c r="F96" s="55">
        <v>0</v>
      </c>
      <c r="G96" s="283"/>
      <c r="H96" s="282">
        <v>0</v>
      </c>
      <c r="I96" s="283"/>
      <c r="J96" s="55">
        <v>-384000</v>
      </c>
      <c r="K96" s="283"/>
      <c r="L96" s="282">
        <v>0</v>
      </c>
    </row>
    <row r="97" spans="1:12" s="5" customFormat="1" ht="18" customHeight="1">
      <c r="A97" s="1" t="s">
        <v>266</v>
      </c>
      <c r="C97" s="1"/>
      <c r="D97" s="2"/>
      <c r="E97" s="6"/>
      <c r="F97" s="55">
        <v>-137005</v>
      </c>
      <c r="G97" s="283"/>
      <c r="H97" s="282">
        <v>-82854</v>
      </c>
      <c r="I97" s="283"/>
      <c r="J97" s="55">
        <v>-58113</v>
      </c>
      <c r="K97" s="283"/>
      <c r="L97" s="282">
        <v>-13910</v>
      </c>
    </row>
    <row r="98" spans="1:12" s="5" customFormat="1" ht="18" customHeight="1">
      <c r="A98" s="1" t="s">
        <v>267</v>
      </c>
      <c r="C98" s="1"/>
      <c r="D98" s="2"/>
      <c r="E98" s="6"/>
      <c r="F98" s="55">
        <v>0</v>
      </c>
      <c r="G98" s="283"/>
      <c r="H98" s="282">
        <v>2200000</v>
      </c>
      <c r="I98" s="283"/>
      <c r="J98" s="55">
        <v>0</v>
      </c>
      <c r="K98" s="283"/>
      <c r="L98" s="282">
        <v>2200000</v>
      </c>
    </row>
    <row r="99" spans="1:12" s="5" customFormat="1" ht="18" customHeight="1">
      <c r="A99" s="1" t="s">
        <v>268</v>
      </c>
      <c r="C99" s="1"/>
      <c r="D99" s="2">
        <v>18</v>
      </c>
      <c r="E99" s="6"/>
      <c r="F99" s="55">
        <v>-4000000</v>
      </c>
      <c r="G99" s="283"/>
      <c r="H99" s="282">
        <v>-3000000</v>
      </c>
      <c r="I99" s="283"/>
      <c r="J99" s="55">
        <v>-4000000</v>
      </c>
      <c r="K99" s="283"/>
      <c r="L99" s="282">
        <v>-3000000</v>
      </c>
    </row>
    <row r="100" spans="1:12" s="5" customFormat="1" ht="18" customHeight="1">
      <c r="A100" s="1" t="s">
        <v>269</v>
      </c>
      <c r="C100" s="1"/>
      <c r="D100" s="2"/>
      <c r="E100" s="6"/>
      <c r="F100" s="55">
        <v>0</v>
      </c>
      <c r="G100" s="283"/>
      <c r="H100" s="282">
        <v>-2200</v>
      </c>
      <c r="I100" s="283"/>
      <c r="J100" s="55">
        <v>0</v>
      </c>
      <c r="K100" s="283"/>
      <c r="L100" s="282">
        <v>-2200</v>
      </c>
    </row>
    <row r="101" spans="1:12" s="5" customFormat="1" ht="18" customHeight="1">
      <c r="A101" s="1" t="s">
        <v>270</v>
      </c>
      <c r="C101" s="1"/>
      <c r="D101" s="26"/>
      <c r="E101" s="6"/>
      <c r="F101" s="55">
        <v>845289</v>
      </c>
      <c r="G101" s="283"/>
      <c r="H101" s="282">
        <v>384625</v>
      </c>
      <c r="I101" s="283"/>
      <c r="J101" s="55">
        <v>0</v>
      </c>
      <c r="K101" s="283"/>
      <c r="L101" s="282">
        <v>0</v>
      </c>
    </row>
    <row r="102" spans="1:12" s="5" customFormat="1" ht="18" customHeight="1">
      <c r="A102" s="1" t="s">
        <v>271</v>
      </c>
      <c r="C102" s="1"/>
      <c r="D102" s="2"/>
      <c r="E102" s="6"/>
      <c r="F102" s="55">
        <v>-1118579</v>
      </c>
      <c r="G102" s="283"/>
      <c r="H102" s="282">
        <v>-1118937</v>
      </c>
      <c r="I102" s="283"/>
      <c r="J102" s="55">
        <v>-1118579</v>
      </c>
      <c r="K102" s="283"/>
      <c r="L102" s="282">
        <v>-1118937</v>
      </c>
    </row>
    <row r="103" spans="1:12" s="5" customFormat="1" ht="18" customHeight="1">
      <c r="A103" s="1" t="s">
        <v>272</v>
      </c>
      <c r="C103" s="1"/>
      <c r="D103" s="2"/>
      <c r="E103" s="6"/>
      <c r="F103" s="278">
        <v>-1033245</v>
      </c>
      <c r="G103" s="283"/>
      <c r="H103" s="284">
        <v>-980325</v>
      </c>
      <c r="I103" s="283"/>
      <c r="J103" s="278">
        <v>-579954</v>
      </c>
      <c r="K103" s="283"/>
      <c r="L103" s="284">
        <v>-564110</v>
      </c>
    </row>
    <row r="104" spans="5:12" ht="5.25" customHeight="1">
      <c r="E104" s="42"/>
      <c r="F104" s="271"/>
      <c r="G104" s="89"/>
      <c r="H104" s="280"/>
      <c r="I104" s="273"/>
      <c r="J104" s="271"/>
      <c r="K104" s="89"/>
      <c r="L104" s="280"/>
    </row>
    <row r="105" spans="1:12" ht="18" customHeight="1">
      <c r="A105" s="42" t="s">
        <v>273</v>
      </c>
      <c r="C105" s="41"/>
      <c r="E105" s="42"/>
      <c r="F105" s="278">
        <f>SUM(F88:F103)</f>
        <v>-2497094</v>
      </c>
      <c r="G105" s="89"/>
      <c r="H105" s="279">
        <f>SUM(H88:H103)</f>
        <v>-1640530</v>
      </c>
      <c r="I105" s="273"/>
      <c r="J105" s="278">
        <f>SUM(J88:J103)</f>
        <v>-2024498</v>
      </c>
      <c r="K105" s="89"/>
      <c r="L105" s="279">
        <f>SUM(L88:L103)</f>
        <v>90912</v>
      </c>
    </row>
    <row r="106" spans="1:12" ht="18" customHeight="1">
      <c r="A106" s="42"/>
      <c r="C106" s="41"/>
      <c r="E106" s="42"/>
      <c r="F106" s="280"/>
      <c r="G106" s="89"/>
      <c r="H106" s="280"/>
      <c r="I106" s="273"/>
      <c r="J106" s="280"/>
      <c r="K106" s="89"/>
      <c r="L106" s="280"/>
    </row>
    <row r="107" spans="1:12" ht="21.75" customHeight="1">
      <c r="A107" s="77">
        <f>+A52</f>
        <v>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1:12" ht="19.5" customHeight="1">
      <c r="A108" s="42" t="s">
        <v>0</v>
      </c>
      <c r="B108" s="42"/>
      <c r="C108" s="42"/>
      <c r="G108" s="43"/>
      <c r="I108" s="44"/>
      <c r="K108" s="43"/>
      <c r="L108" s="18" t="s">
        <v>5</v>
      </c>
    </row>
    <row r="109" spans="1:11" ht="19.5" customHeight="1">
      <c r="A109" s="42" t="s">
        <v>231</v>
      </c>
      <c r="B109" s="42"/>
      <c r="C109" s="42"/>
      <c r="G109" s="43"/>
      <c r="I109" s="44"/>
      <c r="K109" s="43"/>
    </row>
    <row r="110" spans="1:12" ht="19.5" customHeight="1">
      <c r="A110" s="8">
        <f>A3</f>
        <v>0</v>
      </c>
      <c r="B110" s="8"/>
      <c r="C110" s="8"/>
      <c r="D110" s="45"/>
      <c r="E110" s="46"/>
      <c r="F110" s="47"/>
      <c r="G110" s="48"/>
      <c r="H110" s="47"/>
      <c r="I110" s="49"/>
      <c r="J110" s="47"/>
      <c r="K110" s="48"/>
      <c r="L110" s="47"/>
    </row>
    <row r="111" spans="7:11" ht="19.5" customHeight="1">
      <c r="G111" s="43"/>
      <c r="I111" s="44"/>
      <c r="K111" s="43"/>
    </row>
    <row r="112" spans="1:12" ht="19.5" customHeight="1">
      <c r="A112" s="41"/>
      <c r="D112" s="53"/>
      <c r="E112" s="42"/>
      <c r="F112" s="51" t="s">
        <v>3</v>
      </c>
      <c r="G112" s="51"/>
      <c r="H112" s="51"/>
      <c r="I112" s="52"/>
      <c r="J112" s="51" t="s">
        <v>4</v>
      </c>
      <c r="K112" s="51"/>
      <c r="L112" s="51"/>
    </row>
    <row r="113" spans="4:12" ht="19.5" customHeight="1">
      <c r="D113" s="53"/>
      <c r="E113" s="42"/>
      <c r="F113" s="18" t="s">
        <v>9</v>
      </c>
      <c r="G113" s="42"/>
      <c r="H113" s="18" t="s">
        <v>10</v>
      </c>
      <c r="I113" s="53"/>
      <c r="J113" s="18" t="s">
        <v>9</v>
      </c>
      <c r="K113" s="42"/>
      <c r="L113" s="18" t="s">
        <v>10</v>
      </c>
    </row>
    <row r="114" spans="4:12" ht="19.5" customHeight="1">
      <c r="D114" s="266" t="s">
        <v>11</v>
      </c>
      <c r="E114" s="42"/>
      <c r="F114" s="51" t="s">
        <v>12</v>
      </c>
      <c r="G114" s="42"/>
      <c r="H114" s="51" t="s">
        <v>12</v>
      </c>
      <c r="I114" s="53"/>
      <c r="J114" s="51" t="s">
        <v>12</v>
      </c>
      <c r="K114" s="42"/>
      <c r="L114" s="51" t="s">
        <v>12</v>
      </c>
    </row>
    <row r="115" spans="5:10" ht="7.5" customHeight="1">
      <c r="E115" s="42"/>
      <c r="F115" s="55"/>
      <c r="J115" s="55"/>
    </row>
    <row r="116" spans="1:12" ht="19.5" customHeight="1">
      <c r="A116" s="42" t="s">
        <v>274</v>
      </c>
      <c r="E116" s="42"/>
      <c r="F116" s="55">
        <f>F48+F85+F105</f>
        <v>301240.4000000004</v>
      </c>
      <c r="G116" s="79"/>
      <c r="H116" s="275">
        <f>H48+H85+H105</f>
        <v>-6402373</v>
      </c>
      <c r="I116" s="285"/>
      <c r="J116" s="55">
        <f>J48+J85+J105</f>
        <v>-93050</v>
      </c>
      <c r="K116" s="286"/>
      <c r="L116" s="275">
        <f>L48+L85+L105</f>
        <v>-4886710</v>
      </c>
    </row>
    <row r="117" spans="1:12" ht="19.5" customHeight="1">
      <c r="A117" s="38" t="s">
        <v>275</v>
      </c>
      <c r="E117" s="42"/>
      <c r="F117" s="55">
        <f>'2-4'!H15</f>
        <v>2950667</v>
      </c>
      <c r="G117" s="89"/>
      <c r="H117" s="275">
        <v>10028952</v>
      </c>
      <c r="I117" s="276"/>
      <c r="J117" s="55">
        <f>'2-4'!L15</f>
        <v>637795</v>
      </c>
      <c r="K117" s="276"/>
      <c r="L117" s="275">
        <v>5260281</v>
      </c>
    </row>
    <row r="118" spans="1:12" ht="19.5" customHeight="1">
      <c r="A118" s="38" t="s">
        <v>276</v>
      </c>
      <c r="E118" s="42"/>
      <c r="F118" s="55"/>
      <c r="G118" s="79"/>
      <c r="H118" s="275"/>
      <c r="I118" s="276"/>
      <c r="J118" s="55"/>
      <c r="K118" s="276"/>
      <c r="L118" s="275"/>
    </row>
    <row r="119" spans="2:12" ht="19.5" customHeight="1">
      <c r="B119" s="38" t="s">
        <v>277</v>
      </c>
      <c r="E119" s="42"/>
      <c r="F119" s="278">
        <v>61341.59999999998</v>
      </c>
      <c r="G119" s="89"/>
      <c r="H119" s="279">
        <v>-60980</v>
      </c>
      <c r="I119" s="276"/>
      <c r="J119" s="278">
        <v>-2391</v>
      </c>
      <c r="K119" s="276"/>
      <c r="L119" s="279">
        <v>2318</v>
      </c>
    </row>
    <row r="120" spans="5:12" ht="7.5" customHeight="1">
      <c r="E120" s="42"/>
      <c r="F120" s="55"/>
      <c r="G120" s="89"/>
      <c r="H120" s="272"/>
      <c r="I120" s="273"/>
      <c r="J120" s="55"/>
      <c r="K120" s="89"/>
      <c r="L120" s="280"/>
    </row>
    <row r="121" spans="1:12" ht="19.5" customHeight="1">
      <c r="A121" s="42" t="s">
        <v>278</v>
      </c>
      <c r="E121" s="42"/>
      <c r="F121" s="27">
        <f>SUM(F116:F119)</f>
        <v>3313249.0000000005</v>
      </c>
      <c r="G121" s="89"/>
      <c r="H121" s="287">
        <f>SUM(H116:H119)</f>
        <v>3565599</v>
      </c>
      <c r="I121" s="273"/>
      <c r="J121" s="27">
        <f>SUM(J116:J119)</f>
        <v>542354</v>
      </c>
      <c r="K121" s="89"/>
      <c r="L121" s="287">
        <f>SUM(L116:L119)</f>
        <v>375889</v>
      </c>
    </row>
    <row r="122" spans="5:12" ht="19.5" customHeight="1">
      <c r="E122" s="42"/>
      <c r="F122" s="55"/>
      <c r="H122" s="280"/>
      <c r="J122" s="55"/>
      <c r="L122" s="280"/>
    </row>
    <row r="123" spans="1:12" ht="19.5" customHeight="1">
      <c r="A123" s="42" t="s">
        <v>279</v>
      </c>
      <c r="E123" s="42"/>
      <c r="F123" s="55"/>
      <c r="G123" s="79"/>
      <c r="H123" s="280"/>
      <c r="I123" s="288"/>
      <c r="J123" s="55"/>
      <c r="K123" s="79"/>
      <c r="L123" s="280"/>
    </row>
    <row r="124" spans="1:12" ht="19.5" customHeight="1">
      <c r="A124" s="38" t="s">
        <v>280</v>
      </c>
      <c r="E124" s="42"/>
      <c r="F124" s="55"/>
      <c r="G124" s="79"/>
      <c r="H124" s="280"/>
      <c r="I124" s="288"/>
      <c r="J124" s="55"/>
      <c r="K124" s="79"/>
      <c r="L124" s="280"/>
    </row>
    <row r="125" spans="3:12" s="41" customFormat="1" ht="19.5" customHeight="1">
      <c r="C125" s="41" t="s">
        <v>281</v>
      </c>
      <c r="D125" s="39"/>
      <c r="E125" s="42"/>
      <c r="F125" s="278">
        <f>F121</f>
        <v>3313249.0000000005</v>
      </c>
      <c r="G125" s="89"/>
      <c r="H125" s="279">
        <v>3565599</v>
      </c>
      <c r="I125" s="276"/>
      <c r="J125" s="278">
        <f>J121</f>
        <v>542354</v>
      </c>
      <c r="K125" s="276"/>
      <c r="L125" s="279">
        <v>375889</v>
      </c>
    </row>
    <row r="126" spans="5:12" ht="7.5" customHeight="1">
      <c r="E126" s="42"/>
      <c r="F126" s="55"/>
      <c r="G126" s="89"/>
      <c r="H126" s="272"/>
      <c r="I126" s="273"/>
      <c r="J126" s="55"/>
      <c r="K126" s="89"/>
      <c r="L126" s="280"/>
    </row>
    <row r="127" spans="1:12" ht="19.5" customHeight="1">
      <c r="A127" s="42"/>
      <c r="E127" s="42"/>
      <c r="F127" s="27">
        <f>SUM(F125)</f>
        <v>3313249.0000000005</v>
      </c>
      <c r="G127" s="89"/>
      <c r="H127" s="287">
        <f>SUM(H125)</f>
        <v>3565599</v>
      </c>
      <c r="I127" s="273"/>
      <c r="J127" s="27">
        <f>SUM(J125)</f>
        <v>542354</v>
      </c>
      <c r="K127" s="89"/>
      <c r="L127" s="287">
        <f>SUM(L125)</f>
        <v>375889</v>
      </c>
    </row>
    <row r="128" spans="5:12" ht="19.5" customHeight="1">
      <c r="E128" s="42"/>
      <c r="F128" s="55"/>
      <c r="G128" s="89"/>
      <c r="H128" s="272"/>
      <c r="I128" s="273"/>
      <c r="J128" s="55"/>
      <c r="K128" s="89"/>
      <c r="L128" s="272"/>
    </row>
    <row r="129" spans="1:12" ht="19.5" customHeight="1">
      <c r="A129" s="42" t="s">
        <v>282</v>
      </c>
      <c r="E129" s="42"/>
      <c r="F129" s="55"/>
      <c r="G129" s="89"/>
      <c r="H129" s="272"/>
      <c r="I129" s="273"/>
      <c r="J129" s="55"/>
      <c r="K129" s="89"/>
      <c r="L129" s="272"/>
    </row>
    <row r="130" spans="1:12" s="5" customFormat="1" ht="18.75" customHeight="1">
      <c r="A130" s="1" t="s">
        <v>283</v>
      </c>
      <c r="D130" s="2"/>
      <c r="E130" s="6"/>
      <c r="F130" s="55"/>
      <c r="G130" s="289"/>
      <c r="H130" s="289"/>
      <c r="I130" s="289"/>
      <c r="J130" s="55"/>
      <c r="K130" s="289"/>
      <c r="L130" s="289"/>
    </row>
    <row r="131" spans="1:12" s="5" customFormat="1" ht="18.75" customHeight="1">
      <c r="A131" s="1"/>
      <c r="B131" s="1"/>
      <c r="C131" s="5" t="s">
        <v>284</v>
      </c>
      <c r="D131" s="2"/>
      <c r="E131" s="6"/>
      <c r="F131" s="55">
        <v>70348</v>
      </c>
      <c r="G131" s="276"/>
      <c r="H131" s="289">
        <v>172545</v>
      </c>
      <c r="I131" s="276"/>
      <c r="J131" s="55">
        <v>360</v>
      </c>
      <c r="K131" s="285"/>
      <c r="L131" s="275" t="s">
        <v>56</v>
      </c>
    </row>
    <row r="132" spans="1:12" s="5" customFormat="1" ht="18.75" customHeight="1">
      <c r="A132" s="1" t="s">
        <v>285</v>
      </c>
      <c r="D132" s="39">
        <v>19</v>
      </c>
      <c r="E132" s="6"/>
      <c r="F132" s="55">
        <v>-2935</v>
      </c>
      <c r="G132" s="276"/>
      <c r="H132" s="289">
        <v>175427</v>
      </c>
      <c r="I132" s="276"/>
      <c r="J132" s="55">
        <v>0</v>
      </c>
      <c r="K132" s="285"/>
      <c r="L132" s="275" t="s">
        <v>56</v>
      </c>
    </row>
    <row r="133" spans="1:12" s="5" customFormat="1" ht="18.75" customHeight="1">
      <c r="A133" s="1" t="s">
        <v>286</v>
      </c>
      <c r="D133" s="290"/>
      <c r="E133" s="6"/>
      <c r="F133" s="55">
        <v>40729</v>
      </c>
      <c r="G133" s="276"/>
      <c r="H133" s="289">
        <v>1702041</v>
      </c>
      <c r="I133" s="276"/>
      <c r="J133" s="55">
        <v>0</v>
      </c>
      <c r="K133" s="285"/>
      <c r="L133" s="275">
        <v>326785</v>
      </c>
    </row>
    <row r="134" spans="1:12" ht="19.5" customHeight="1">
      <c r="A134" s="38" t="s">
        <v>287</v>
      </c>
      <c r="B134" s="41"/>
      <c r="D134" s="39">
        <v>17</v>
      </c>
      <c r="E134" s="42"/>
      <c r="F134" s="55">
        <v>-13500</v>
      </c>
      <c r="G134" s="42"/>
      <c r="H134" s="40">
        <v>0</v>
      </c>
      <c r="I134" s="53"/>
      <c r="J134" s="55">
        <v>0</v>
      </c>
      <c r="K134" s="42"/>
      <c r="L134" s="40">
        <v>0</v>
      </c>
    </row>
    <row r="135" spans="2:12" ht="19.5" customHeight="1">
      <c r="B135" s="41"/>
      <c r="D135" s="53"/>
      <c r="E135" s="42"/>
      <c r="G135" s="42"/>
      <c r="I135" s="53"/>
      <c r="J135" s="18"/>
      <c r="K135" s="42"/>
      <c r="L135" s="18"/>
    </row>
    <row r="136" spans="2:12" ht="19.5" customHeight="1">
      <c r="B136" s="41"/>
      <c r="D136" s="53"/>
      <c r="E136" s="42"/>
      <c r="G136" s="42"/>
      <c r="I136" s="53"/>
      <c r="J136" s="18"/>
      <c r="K136" s="42"/>
      <c r="L136" s="18"/>
    </row>
    <row r="137" spans="2:12" ht="19.5" customHeight="1">
      <c r="B137" s="41"/>
      <c r="D137" s="53"/>
      <c r="E137" s="42"/>
      <c r="G137" s="42"/>
      <c r="I137" s="53"/>
      <c r="J137" s="18"/>
      <c r="K137" s="42"/>
      <c r="L137" s="18"/>
    </row>
    <row r="138" spans="2:12" ht="19.5" customHeight="1">
      <c r="B138" s="41"/>
      <c r="D138" s="53"/>
      <c r="E138" s="42"/>
      <c r="G138" s="42"/>
      <c r="I138" s="53"/>
      <c r="J138" s="18"/>
      <c r="K138" s="42"/>
      <c r="L138" s="18"/>
    </row>
    <row r="139" spans="2:12" ht="19.5" customHeight="1">
      <c r="B139" s="41"/>
      <c r="D139" s="53"/>
      <c r="E139" s="42"/>
      <c r="G139" s="42"/>
      <c r="I139" s="53"/>
      <c r="J139" s="18"/>
      <c r="K139" s="42"/>
      <c r="L139" s="18"/>
    </row>
    <row r="140" spans="2:12" ht="19.5" customHeight="1">
      <c r="B140" s="41"/>
      <c r="D140" s="53"/>
      <c r="E140" s="42"/>
      <c r="G140" s="42"/>
      <c r="I140" s="53"/>
      <c r="J140" s="18"/>
      <c r="K140" s="42"/>
      <c r="L140" s="18"/>
    </row>
    <row r="141" spans="2:12" ht="19.5" customHeight="1">
      <c r="B141" s="41"/>
      <c r="D141" s="53"/>
      <c r="E141" s="42"/>
      <c r="G141" s="42"/>
      <c r="I141" s="53"/>
      <c r="J141" s="18"/>
      <c r="K141" s="42"/>
      <c r="L141" s="18"/>
    </row>
    <row r="142" spans="2:12" ht="19.5" customHeight="1">
      <c r="B142" s="41"/>
      <c r="D142" s="53"/>
      <c r="E142" s="42"/>
      <c r="G142" s="42"/>
      <c r="I142" s="53"/>
      <c r="J142" s="18"/>
      <c r="K142" s="42"/>
      <c r="L142" s="18"/>
    </row>
    <row r="143" spans="2:12" ht="19.5" customHeight="1">
      <c r="B143" s="41"/>
      <c r="D143" s="53"/>
      <c r="E143" s="42"/>
      <c r="G143" s="42"/>
      <c r="I143" s="53"/>
      <c r="J143" s="18"/>
      <c r="K143" s="42"/>
      <c r="L143" s="18"/>
    </row>
    <row r="144" spans="2:12" ht="19.5" customHeight="1">
      <c r="B144" s="41"/>
      <c r="D144" s="53"/>
      <c r="E144" s="42"/>
      <c r="G144" s="42"/>
      <c r="I144" s="53"/>
      <c r="J144" s="18"/>
      <c r="K144" s="42"/>
      <c r="L144" s="18"/>
    </row>
    <row r="145" spans="2:12" ht="19.5" customHeight="1">
      <c r="B145" s="41"/>
      <c r="D145" s="53"/>
      <c r="E145" s="42"/>
      <c r="G145" s="42"/>
      <c r="I145" s="53"/>
      <c r="J145" s="18"/>
      <c r="K145" s="42"/>
      <c r="L145" s="18"/>
    </row>
    <row r="146" spans="2:12" ht="19.5" customHeight="1">
      <c r="B146" s="41"/>
      <c r="D146" s="53"/>
      <c r="E146" s="42"/>
      <c r="G146" s="42"/>
      <c r="I146" s="53"/>
      <c r="J146" s="18"/>
      <c r="K146" s="42"/>
      <c r="L146" s="18"/>
    </row>
    <row r="147" spans="2:12" ht="19.5" customHeight="1">
      <c r="B147" s="41"/>
      <c r="D147" s="53"/>
      <c r="E147" s="42"/>
      <c r="G147" s="42"/>
      <c r="I147" s="53"/>
      <c r="J147" s="18"/>
      <c r="K147" s="42"/>
      <c r="L147" s="18"/>
    </row>
    <row r="148" spans="2:12" ht="19.5" customHeight="1">
      <c r="B148" s="41"/>
      <c r="D148" s="53"/>
      <c r="E148" s="42"/>
      <c r="G148" s="42"/>
      <c r="I148" s="53"/>
      <c r="J148" s="18"/>
      <c r="K148" s="42"/>
      <c r="L148" s="18"/>
    </row>
    <row r="149" spans="2:12" ht="19.5" customHeight="1">
      <c r="B149" s="41"/>
      <c r="D149" s="53"/>
      <c r="E149" s="42"/>
      <c r="G149" s="42"/>
      <c r="I149" s="53"/>
      <c r="J149" s="18"/>
      <c r="K149" s="42"/>
      <c r="L149" s="18"/>
    </row>
    <row r="150" spans="2:12" ht="19.5" customHeight="1">
      <c r="B150" s="41"/>
      <c r="D150" s="53"/>
      <c r="E150" s="42"/>
      <c r="G150" s="42"/>
      <c r="I150" s="53"/>
      <c r="J150" s="18"/>
      <c r="K150" s="42"/>
      <c r="L150" s="18"/>
    </row>
    <row r="151" spans="2:12" ht="19.5" customHeight="1">
      <c r="B151" s="41"/>
      <c r="D151" s="53"/>
      <c r="E151" s="42"/>
      <c r="G151" s="42"/>
      <c r="I151" s="53"/>
      <c r="J151" s="18"/>
      <c r="K151" s="42"/>
      <c r="L151" s="18"/>
    </row>
    <row r="152" spans="2:12" ht="19.5" customHeight="1">
      <c r="B152" s="41"/>
      <c r="D152" s="53"/>
      <c r="E152" s="42"/>
      <c r="G152" s="42"/>
      <c r="I152" s="53"/>
      <c r="J152" s="18"/>
      <c r="K152" s="42"/>
      <c r="L152" s="18"/>
    </row>
    <row r="153" spans="2:12" ht="19.5" customHeight="1">
      <c r="B153" s="41"/>
      <c r="D153" s="53"/>
      <c r="E153" s="42"/>
      <c r="G153" s="42"/>
      <c r="I153" s="53"/>
      <c r="J153" s="18"/>
      <c r="K153" s="42"/>
      <c r="L153" s="18"/>
    </row>
    <row r="154" spans="2:12" ht="19.5" customHeight="1">
      <c r="B154" s="41"/>
      <c r="D154" s="53"/>
      <c r="E154" s="42"/>
      <c r="G154" s="42"/>
      <c r="I154" s="53"/>
      <c r="J154" s="18"/>
      <c r="K154" s="42"/>
      <c r="L154" s="18"/>
    </row>
    <row r="155" spans="2:12" ht="19.5" customHeight="1">
      <c r="B155" s="41"/>
      <c r="D155" s="53"/>
      <c r="E155" s="42"/>
      <c r="G155" s="42"/>
      <c r="I155" s="53"/>
      <c r="J155" s="18"/>
      <c r="K155" s="42"/>
      <c r="L155" s="18"/>
    </row>
    <row r="156" spans="2:12" ht="9.75" customHeight="1">
      <c r="B156" s="41"/>
      <c r="D156" s="53"/>
      <c r="E156" s="42"/>
      <c r="G156" s="42"/>
      <c r="I156" s="53"/>
      <c r="J156" s="18"/>
      <c r="K156" s="42"/>
      <c r="L156" s="18"/>
    </row>
    <row r="157" spans="1:12" ht="21.75" customHeight="1">
      <c r="A157" s="77">
        <f>'2-4'!A54</f>
        <v>0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</row>
  </sheetData>
  <sheetProtection selectLockedCells="1" selectUnlockedCells="1"/>
  <mergeCells count="9">
    <mergeCell ref="F5:H5"/>
    <mergeCell ref="J5:L5"/>
    <mergeCell ref="A52:L52"/>
    <mergeCell ref="F57:H57"/>
    <mergeCell ref="J57:L57"/>
    <mergeCell ref="A107:L107"/>
    <mergeCell ref="F112:H112"/>
    <mergeCell ref="J112:L112"/>
    <mergeCell ref="A157:L157"/>
  </mergeCells>
  <printOptions/>
  <pageMargins left="0.8" right="0.5" top="0.5" bottom="0.6000000000000001" header="0.5118055555555555" footer="0.4"/>
  <pageSetup firstPageNumber="13" useFirstPageNumber="1" horizontalDpi="300" verticalDpi="300" orientation="portrait" paperSize="9" scale="83"/>
  <headerFooter alignWithMargins="0">
    <oddFooter>&amp;R&amp;"Browallia New,Regular"&amp;13&amp;P</oddFooter>
  </headerFooter>
  <rowBreaks count="2" manualBreakCount="2">
    <brk id="52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Chayaporn Srilap</cp:lastModifiedBy>
  <cp:lastPrinted>2021-11-11T20:22:44Z</cp:lastPrinted>
  <dcterms:created xsi:type="dcterms:W3CDTF">2017-05-03T00:03:18Z</dcterms:created>
  <dcterms:modified xsi:type="dcterms:W3CDTF">2021-11-11T20:22:45Z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PricewaterhouseCoopers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