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840" windowHeight="13140" tabRatio="662" activeTab="0"/>
  </bookViews>
  <sheets>
    <sheet name="2-4" sheetId="1" r:id="rId1"/>
    <sheet name="5-7 (3m)" sheetId="2" r:id="rId2"/>
    <sheet name="8" sheetId="3" r:id="rId3"/>
    <sheet name="9" sheetId="4" r:id="rId4"/>
    <sheet name="10-12" sheetId="5" r:id="rId5"/>
  </sheets>
  <definedNames/>
  <calcPr fullCalcOnLoad="1"/>
</workbook>
</file>

<file path=xl/sharedStrings.xml><?xml version="1.0" encoding="utf-8"?>
<sst xmlns="http://schemas.openxmlformats.org/spreadsheetml/2006/main" count="481" uniqueCount="274">
  <si>
    <t xml:space="preserve">บริษัท พลังงานบริสุทธิ์ จำกัด (มหาชน)  </t>
  </si>
  <si>
    <t>งบแสดงฐานะการเงิน</t>
  </si>
  <si>
    <t>ข้อมูลทางการเงินรวม</t>
  </si>
  <si>
    <t>ยังไม่ได้ตรวจสอบ</t>
  </si>
  <si>
    <t>ตรวจสอบแล้ว</t>
  </si>
  <si>
    <t>31 ธันวาคม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</si>
  <si>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</si>
  <si>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</si>
  <si>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</si>
  <si>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</si>
  <si>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</si>
  <si>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</si>
  <si>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>สินค้าคงเหลือ สุทธิ</t>
  </si>
  <si>
    <t>รวมสินทรัพย์หมุนเวียน</t>
  </si>
  <si>
    <t>สินทรัพย์ไม่หมุนเวียน</t>
  </si>
  <si>
    <t>ที่ดิน อาคารและอุปกรณ์ สุทธิ</t>
  </si>
  <si>
    <t>สินทรัพย์ไม่มีตัวตน สุทธิ</t>
  </si>
  <si>
    <t>สินทรัพย์ภาษีเงินได้รอการตัดบัญชี สุทธิ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</si>
  <si>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</si>
  <si>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</si>
  <si>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</si>
  <si>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หนี้สินและส่วนของเจ้าของ</t>
  </si>
  <si>
    <t>หนี้สินหมุนเวียน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</si>
  <si>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</si>
  <si>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</si>
  <si>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</si>
  <si>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เงินกู้ยืมระยะยาวจากสถาบันการเงิน</t>
  </si>
  <si>
    <t>ที่ถึงกำหนดชำระภายในหนึ่งปี สุทธิ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</si>
  <si>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</si>
  <si>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</si>
  <si>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</si>
  <si>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</si>
  <si>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</si>
  <si>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</si>
  <si>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ภาระผูกพันผลประโยชน์พนักงานหลังการเกษียณอายุ</t>
  </si>
  <si>
    <t>ประมาณการหนี้สินค่ารื้อถอน</t>
  </si>
  <si>
    <t>รวมหนี้สินไม่หมุนเวียน</t>
  </si>
  <si>
    <t>รวมหนี้สิน</t>
  </si>
  <si>
    <t>ส่วนของเจ้าของ</t>
  </si>
  <si>
    <t>ทุนเรือนหุ้น</t>
  </si>
  <si>
    <t>ทุนจดทะเบียน</t>
  </si>
  <si>
    <t xml:space="preserve">   มูลค่าที่ตราไว้หุ้นละ 0.10 บาท</t>
  </si>
  <si>
    <t>ทุนที่ออกและชำระแล้ว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</si>
  <si>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</si>
  <si>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</si>
  <si>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</si>
  <si>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</si>
  <si>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</si>
  <si>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</si>
  <si>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</si>
  <si>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</si>
  <si>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</si>
  <si>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</si>
  <si>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</si>
  <si>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</si>
  <si>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</si>
  <si>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</si>
  <si>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</si>
  <si>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ค่าใช้จ่ายในการขาย</t>
  </si>
  <si>
    <t>ค่าใช้จ่ายในการบริหาร</t>
  </si>
  <si>
    <t>รวมค่าใช้จ่าย</t>
  </si>
  <si>
    <t>ต้นทุนทางการเงิน</t>
  </si>
  <si>
    <t>กำไรก่อนภาษีเงินได้</t>
  </si>
  <si>
    <t>ภาษีเงินได้</t>
  </si>
  <si>
    <t>กำไรสำหรับงวด</t>
  </si>
  <si>
    <t>กำไรหรือขาดทุนในภายหลัง</t>
  </si>
  <si>
    <t>กำไรเบ็ดเสร็จรวมสำหรับงวด</t>
  </si>
  <si>
    <t>กำไรต่อหุ้น</t>
  </si>
  <si>
    <t>กำไรต่อหุ้นขั้นพื้นฐาน (บาทต่อหุ้น)</t>
  </si>
  <si>
    <t xml:space="preserve">ข้อมูลทางการเงินรวม </t>
  </si>
  <si>
    <t>รวมองค์ประกอบ</t>
  </si>
  <si>
    <t>ทุนที่ออกและ</t>
  </si>
  <si>
    <t xml:space="preserve"> ส่วนเกิน</t>
  </si>
  <si>
    <t xml:space="preserve"> สำรอง</t>
  </si>
  <si>
    <t>ยังไม่ได้</t>
  </si>
  <si>
    <t>อื่นของส่วนของ</t>
  </si>
  <si>
    <t>รวมส่วนของ</t>
  </si>
  <si>
    <t>ส่วนได้เสียที่ไม่มี</t>
  </si>
  <si>
    <t>รวม</t>
  </si>
  <si>
    <t>ชำระแล้ว</t>
  </si>
  <si>
    <t>มูลค่าหุ้น</t>
  </si>
  <si>
    <t>ตามกฎหมาย</t>
  </si>
  <si>
    <t>จัดสรร</t>
  </si>
  <si>
    <t>อำนาจควบคุม</t>
  </si>
  <si>
    <t xml:space="preserve"> ทุนที่ออกและ</t>
  </si>
  <si>
    <t xml:space="preserve"> ส่วนเกินมูลค่าหุ้น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</si>
  <si>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</si>
  <si>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</si>
  <si>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</si>
  <si>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</si>
  <si>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</si>
  <si>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</si>
  <si>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ดอกเบี้ยรับ</t>
  </si>
  <si>
    <t>- ต้นทุนทางการเงิน</t>
  </si>
  <si>
    <t>- ค่าใช้จ่ายผลประโยชน์พนักงานหลังการเกษียณอายุ</t>
  </si>
  <si>
    <t>- ค่าตัดจำหน่ายรายได้ค่าเช่าที่ดินรับล่วงหน้า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</si>
  <si>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</si>
  <si>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</si>
  <si>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</si>
  <si>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</si>
  <si>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</si>
  <si>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</si>
  <si>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</si>
  <si>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</si>
  <si>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</si>
  <si>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จ่ายภาษีเงินได้</t>
  </si>
  <si>
    <t>งบกระแสเงินสด</t>
  </si>
  <si>
    <t>กระแสเงินสดจากกิจกรรมลงทุน</t>
  </si>
  <si>
    <t>เงินสดจ่ายเพื่อลงทุนในบริษัทย่อย</t>
  </si>
  <si>
    <t>เงินสดจ่ายซื้ออสังหาริมทรัพย์เพื่อการลงทุน</t>
  </si>
  <si>
    <t>เงินสดจ่ายซื้อที่ดิน อาคารและอุปกรณ์</t>
  </si>
  <si>
    <t>เงินสดรับจากดอกเบี้ย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</si>
  <si>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</si>
  <si>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</si>
  <si>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</si>
  <si>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</si>
  <si>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เงินสดจ่ายค่าดอกเบี้ย</t>
  </si>
  <si>
    <t>ยอดคงเหลือต้นงวด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</si>
  <si>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</si>
  <si>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</si>
  <si>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</si>
  <si>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</si>
  <si>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- เงินปันผลรับ</t>
  </si>
  <si>
    <t>เงินสดรับจากเงินปันผล</t>
  </si>
  <si>
    <t>- ประมาณการรื้อถอน</t>
  </si>
  <si>
    <t>ข้อมูลทางการเงินเฉพาะกิจการ</t>
  </si>
  <si>
    <t>งบแสดงการเปลี่ยนแปลงส่วนของเจ้าของ</t>
  </si>
  <si>
    <t>ส่วนของผู้เป็นเจ้าของของบริษัทใหญ่</t>
  </si>
  <si>
    <t>ผู้เป็นเจ้าของ</t>
  </si>
  <si>
    <t>ของบริษัทใหญ่</t>
  </si>
  <si>
    <t>เจ้าของ</t>
  </si>
  <si>
    <t>รวมส่วนของผู้เป็นเจ้าของของบริษัทใหญ่</t>
  </si>
  <si>
    <t>อสังหาริมทรัพย์เพื่อการลงทุน สุทธิ</t>
  </si>
  <si>
    <t>เงินลงทุนในการร่วมค้า</t>
  </si>
  <si>
    <t>ค่าความนิยม</t>
  </si>
  <si>
    <t>เงินสดจ่ายซื้อสินทรัพย์ไม่มีตัวตน</t>
  </si>
  <si>
    <t>หนี้สินไม่หมุนเวียนอื่น</t>
  </si>
  <si>
    <t>เบ็ดเสร็จอื่นจาก</t>
  </si>
  <si>
    <t>บริษัทร่วมและ</t>
  </si>
  <si>
    <t>การร่วมค้า</t>
  </si>
  <si>
    <t>รายการที่จะจัดประเภทรายการใหม่ไปยัง</t>
  </si>
  <si>
    <t>รายได้ค่าเช่าที่ดินรับล่วงหน้าจากกิจการที่เกี่ยวข้องกัน</t>
  </si>
  <si>
    <t>กำไร (ขาดทุน) เบ็ดเสร็จอื่น</t>
  </si>
  <si>
    <t>ส่วนแบ่ง</t>
  </si>
  <si>
    <t>กำไร (ขาดทุน)</t>
  </si>
  <si>
    <t>ในบริษัทย่อย</t>
  </si>
  <si>
    <t>สัดส่วนการถือหุ้น</t>
  </si>
  <si>
    <t>หุ้นกู้ที่ถึงกำหนดชำระภายในหนึ่งปี สุทธิ</t>
  </si>
  <si>
    <t>ผลต่างของอัตรา</t>
  </si>
  <si>
    <t>แลกเปลี่ยนจากการ</t>
  </si>
  <si>
    <t>- หนี้สินไม่หมุนเวียนอื่น</t>
  </si>
  <si>
    <t>เงินสดรับจากเงินกู้ยืมระยะยาวจากสถาบันการเงิน</t>
  </si>
  <si>
    <t>การแบ่งปันกำไร (ขาดทุน)</t>
  </si>
  <si>
    <t>เงินสดได้มาจาก (ใช้ไปใน) การดำเนินงาน</t>
  </si>
  <si>
    <t>เงินสดสุทธิได้มาจาก (ใช้ไปใน) กิจกรรมดำเนินงาน</t>
  </si>
  <si>
    <t>ลูกหนี้การค้า สุทธิ</t>
  </si>
  <si>
    <t>สินทรัพย์ไม่หมุนเวียนอื่น สุทธิ</t>
  </si>
  <si>
    <t>การแบ่งปันกำไร (ขาดทุน) เบ็ดเสร็จรวม</t>
  </si>
  <si>
    <t>กำไร (ขาดทุน) เบ็ดเสร็จรวมสำหรับงวด</t>
  </si>
  <si>
    <t>เงินลงทุนในบริษัทร่วม</t>
  </si>
  <si>
    <t>การวัดมูลค่าใหม่</t>
  </si>
  <si>
    <t>ของภาระผูกพัน</t>
  </si>
  <si>
    <t>ผลประโยชน์</t>
  </si>
  <si>
    <t>พนักงาน</t>
  </si>
  <si>
    <t>เงินสดจ่ายค่าดอกเบี้ยที่รวมอยู่ในที่ดิน อาคารและอุปกรณ์</t>
  </si>
  <si>
    <t>ผลกระทบของการเปลี่ยนแปลงอัตราแลกเปลี่ยน</t>
  </si>
  <si>
    <t xml:space="preserve">   จากกิจการที่เกี่ยวข้องกัน</t>
  </si>
  <si>
    <t>สินทรัพย์ทางการเงินที่วัดมูลค่าด้วย</t>
  </si>
  <si>
    <t>หนี้สินอนุพันธ์ทางการเงิน</t>
  </si>
  <si>
    <t>หนี้สินตามสัญญาเช่า สุทธิ</t>
  </si>
  <si>
    <t>หนี้สินตามสัญญาเช่า</t>
  </si>
  <si>
    <t>การเปลี่ยนแปลง</t>
  </si>
  <si>
    <t>ส่วนต่ำจาก</t>
  </si>
  <si>
    <t>สินทรัพย์สิทธิการใช้ สุทธิ</t>
  </si>
  <si>
    <t>รายการปรับปรุงกำไรก่อนภาษีเงินได้เป็นเงินสดสุทธิ</t>
  </si>
  <si>
    <t xml:space="preserve">การเปลี่ยนแปลงในส่วนของเจ้าของสำหรับงวด </t>
  </si>
  <si>
    <t>ทางการเงิน</t>
  </si>
  <si>
    <t>แปลงค่าข้อมูล</t>
  </si>
  <si>
    <t>มูลค่ายุติธรรม</t>
  </si>
  <si>
    <t>ข้อมูลเพิ่มเติมเกี่ยวกับกระแสเงินสด</t>
  </si>
  <si>
    <t>ในตราสารทุน</t>
  </si>
  <si>
    <t>ของเงินลงทุน</t>
  </si>
  <si>
    <t>ส่วนที่เป็นของผู้เป็นเจ้าของของบริษัทใหญ่</t>
  </si>
  <si>
    <t>ส่วนที่เป็นของส่วนได้เสียที่ไม่มีอำนาจควบคุม</t>
  </si>
  <si>
    <t>ของเงินสดและรายการเทียบเท่าเงินสด</t>
  </si>
  <si>
    <t>รายการที่จะไม่จัดประเภทรายการใหม่ไปยัง</t>
  </si>
  <si>
    <t>รวมรายการที่จะไม่จัดประเภทรายการใหม่ไปยัง</t>
  </si>
  <si>
    <t>รวมรายการที่จะจัดประเภทรายการใหม่ไปยัง</t>
  </si>
  <si>
    <t>กำไร (ขาดทุน) เบ็ดเสร็จอื่นสำหรับงวด สุทธิจากภาษี</t>
  </si>
  <si>
    <t>เงินสดจ่ายชำระเงินต้นของหนี้สินสัญญาเช่า</t>
  </si>
  <si>
    <t>ภาษีเงินได้ของรายการที่จะไม่จัดประเภทรายการใหม่</t>
  </si>
  <si>
    <t xml:space="preserve">  ข้อมูลทางการเงิน</t>
  </si>
  <si>
    <t>เงินสดจ่ายเงินให้กู้ยืมระยะสั้นแก่กิจการที่เกี่ยวข้องกัน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</si>
  <si>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</si>
  <si>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เงินสดรับจากรายได้ค่าเช่าที่ดินรับล่วงหน้าจากกิจการที่เกี่ยวข้องกัน</t>
  </si>
  <si>
    <t xml:space="preserve">  ไปยังกำไรหรือขาดทุนในภายหลัง</t>
  </si>
  <si>
    <t>ผลต่างของอัตราแลกเปลี่ยนจากการแปลงค่า</t>
  </si>
  <si>
    <t>ภาษีเงินได้ของรายการที่จะจัดประเภทรายการใหม่</t>
  </si>
  <si>
    <t>การออกหุ้นของบริษัทย่อยให้ส่วนได้เสียที่ไม่มีอำนาจควบคุม</t>
  </si>
  <si>
    <t>- กำไรจากการวัดมูลค่ายุติธรรมของเครื่องมือทางการเงิน</t>
  </si>
  <si>
    <t xml:space="preserve">- หุ้นสามัญจำนวน 3,730,000,000 หุ้น </t>
  </si>
  <si>
    <t>พ.ศ. 2564</t>
  </si>
  <si>
    <t>ลูกหนี้อื่น สุทธิ</t>
  </si>
  <si>
    <t>เงินกู้ยืมระยะสั้นจากสถาบันการเงิน สุทธิ</t>
  </si>
  <si>
    <t>ยอดคงเหลือต้นงวด ณ วันที่ 1 มกราคม พ.ศ. 2564</t>
  </si>
  <si>
    <t xml:space="preserve">  และการร่วมค้าตามวิธีส่วนได้เสีย สุทธิ</t>
  </si>
  <si>
    <t>เงินสดจ่ายเงินให้กู้ยืมระยะยาวแก่กิจการที่เกี่ยวข้องกัน</t>
  </si>
  <si>
    <t>กำไรจากอัตราแลกเปลี่ยน สุทธิ</t>
  </si>
  <si>
    <t>ในบริษัทร่วมและการร่วมค้า สุทธิ</t>
  </si>
  <si>
    <t>เงินสดจ่ายเพื่อลงทุนในการร่วมค้า</t>
  </si>
  <si>
    <t>เงินสดสุทธิได้มาจาก (ใช้ไปใน) กิจกรรมลงทุน</t>
  </si>
  <si>
    <t>เงินสดรับจากเงินให้กู้ยืมระยะสั้นแก่กิจการที่เกี่ยวข้องกัน</t>
  </si>
  <si>
    <t>ต้นทุนจากการขายและการให้บริการ</t>
  </si>
  <si>
    <t>(รวมเงินประกันผลงานการก่อสร้าง)</t>
  </si>
  <si>
    <t>- การเปลี่ยนแปลงในเจ้าหนี้ค่าก่อสร้างและซื้อสินทรัพย์ถาวร</t>
  </si>
  <si>
    <t>เงินกู้ยืมระยะยาวจากกิจการที่เกี่ยวข้องกัน</t>
  </si>
  <si>
    <t>ที่ถึงกำหนดชำระภายในหนึ่งปี</t>
  </si>
  <si>
    <t>เงินสดจ่ายค่าธรรมเนียมในการจัดหาเงินกู้ยืมระยะยาว</t>
  </si>
  <si>
    <t>เงินสดจ่ายจากเงินกู้ยืมระยะยาวจากกิจการที่เกี่ยวข้องกัน</t>
  </si>
  <si>
    <t>ลูกหนี้ตามสัญญาเช่าเงินทุน</t>
  </si>
  <si>
    <t>ลูกหนี้ตามสัญญาเช่าเงินทุน สุทธิ</t>
  </si>
  <si>
    <t>มูลค่ายุติธรรมผ่านกำไรขาดทุนเบ็ดเสร็จอื่น</t>
  </si>
  <si>
    <t>- ขาดทุนจากการด้อยค่าของสินทรัพย์</t>
  </si>
  <si>
    <t>- ขาดทุนจากการตัดจำหน่ายสินทรัพย์ไม่มีตัวตน</t>
  </si>
  <si>
    <t>เงินสดสุทธิได้มาจาก (ใช้ไปใน) กิจกรรมจัดหาเงิน</t>
  </si>
  <si>
    <t>เงินสดรับจากเงินกู้ยืมระยะสั้นจากกิจการอื่นและกิจการที่เกี่ยวข้องกัน</t>
  </si>
  <si>
    <t>ที่ถึงกำหนดรับชำระภายในหนึ่งปี สุทธิ</t>
  </si>
  <si>
    <t>หมายเหตุประกอบข้อมูลทางการเงินระหว่างกาลแบบย่อเป็นส่วนหนึ่งของข้อมูลทางการเงินระหว่างกาลนี้</t>
  </si>
  <si>
    <t>เงินสดรับจากลูกหนี้ตามสัญญาเช่าเงินทุน</t>
  </si>
  <si>
    <t>31 มีนาคม</t>
  </si>
  <si>
    <t>ยอดคงเหลือปลายงวด ณ วันที่ 31 มีนาคม พ.ศ. 2564</t>
  </si>
  <si>
    <t>ณ วันที่ 31 มีนาคม พ.ศ. 2565</t>
  </si>
  <si>
    <t>พ.ศ. 2565</t>
  </si>
  <si>
    <t>สำหรับงวดสามเดือนสิ้นสุดวันที่ 31 มีนาคม พ.ศ. 2565</t>
  </si>
  <si>
    <t>ยอดคงเหลือต้นงวด ณ วันที่ 1 มกราคม พ.ศ. 2565</t>
  </si>
  <si>
    <t>ยอดคงเหลือปลายงวด ณ วันที่ 31 มีนาคม พ.ศ. 2565</t>
  </si>
  <si>
    <t>เงินสดจ่ายล่วงหน้าเพื่อลงทุนในบริษัทย่อยและการร่วมค้า</t>
  </si>
  <si>
    <t>เงินสดรับชำระและเงินรับล่วงหน้าค่าหุ้นสามัญของบริษัทย่อย</t>
  </si>
  <si>
    <t>จากส่วนได้เสียที่ไม่มีอำนาจควบคุม</t>
  </si>
  <si>
    <t>เงินให้กู้ยืมระยะสั้นแก่กิจการอื่นและ</t>
  </si>
  <si>
    <t>เงินให้กู้ยืมระยะยาวแก่กิจการอื่นและกิจการที่เกี่ยวข้องกัน</t>
  </si>
  <si>
    <t>ที่ถึงกำหนดรับชำระภายในหนึ่งปี</t>
  </si>
  <si>
    <t>สินทรัพย์ไม่หมุนเวียนที่ถือไว้เพื่อขาย</t>
  </si>
  <si>
    <t>เงินลงทุนในบริษัทย่อย</t>
  </si>
  <si>
    <t>เงินกู้ยืมระยะสั้นจากกิจการอื่นและกิจการที่เกี่ยวข้องกัน</t>
  </si>
  <si>
    <t>หนี้สินภาษีเงินได้รอตัดบัญชี สุทธิ</t>
  </si>
  <si>
    <r>
      <t xml:space="preserve">หนี้สินและส่วนของเจ้าของ </t>
    </r>
    <r>
      <rPr>
        <sz val="13"/>
        <rFont val="Browallia New"/>
        <family val="2"/>
      </rPr>
      <t>(ต่อ)</t>
    </r>
  </si>
  <si>
    <t xml:space="preserve">- หุ้นสามัญจำนวน 4,020,000,000 หุ้น </t>
  </si>
  <si>
    <t xml:space="preserve">   3,730,000,000 หุ้น มูลค่าที่ตราไว้หุ้นละ 0.10 บาท)</t>
  </si>
  <si>
    <t xml:space="preserve">   (31 ธันวาคม พ.ศ. 2564 หุ้นสามัญจำนวน </t>
  </si>
  <si>
    <t>รายได้จากการขายและการบริการ</t>
  </si>
  <si>
    <t>ส่วนแบ่งกำไร (ขาดทุน) จากเงินลงทุน</t>
  </si>
  <si>
    <t xml:space="preserve">  ด้วยมูลค่ายุติธรรมผ่านกำไรขาดทุนเบ็ดเสร็จอื่น</t>
  </si>
  <si>
    <t>ส่วนแบ่งกำไรเบ็ดเสร็จอื่นจากบริษัทร่วม</t>
  </si>
  <si>
    <t>เงินสดและรายการเทียบเท่าเงินสดเพิ่มขึ้น สุทธิ</t>
  </si>
  <si>
    <t>- กำไรจากการจำหน่ายเครื่องจักรและอุปกรณ์</t>
  </si>
  <si>
    <t>- กลับรายการค่าเผื่อการปรับลดมูลค่าของสินค้าคงเหลือ</t>
  </si>
  <si>
    <t>12.1.1</t>
  </si>
  <si>
    <t>- กำไรจากการจำหน่ายเงินลงทุนในบริษัทย่อยทางอ้อม</t>
  </si>
  <si>
    <t>- ส่วนแบ่ง (กำไร) ขาดทุนจากเงินลงทุนในบริษัทร่วมและการร่วมค้า</t>
  </si>
  <si>
    <t>เงินสดจ่ายคืนเงินกู้ยืมระยะสั้นจากกิจการที่เกี่ยวข้องกัน</t>
  </si>
  <si>
    <t>- ขาดทุน (กำไร) จากอัตราแลกเปลี่ยนที่ยังไม่เกิดขึ้น สุทธิ</t>
  </si>
  <si>
    <t>- การเปลี่ยนแปลงในลูกหนี้จากการขายสินทรัพย์ถาวร</t>
  </si>
  <si>
    <t>การจำหน่ายเงินลงทุนในบริษัทย่อยทางอ้อม</t>
  </si>
  <si>
    <t>(ไม่รวมผลกระทบของการซื้อหรือขายบริษัทย่อย)</t>
  </si>
  <si>
    <t>- ค่าเผื่อการปรับลดมูลค่าของสินค้าคงเหลือ</t>
  </si>
  <si>
    <t>ขาดทุนจากการวัดมูลค่าเงินลงทุนในตราสารทุน</t>
  </si>
  <si>
    <t>เงินให้กู้ยืมระยะสั้นแก่กิจการที่เกี่ยวข้องกัน สุทธิ</t>
  </si>
  <si>
    <t>เพิ่มขึ้นจากการซื้อธุรกิจ</t>
  </si>
  <si>
    <t>- ขาดทุนจากการตัดจำหน่ายสินทรัพย์ถาวร</t>
  </si>
  <si>
    <t>- การเปลี่ยนแปลงในสินทรัพย์สิทธิการใช้</t>
  </si>
  <si>
    <t>กำไรจากการวัดมูลค่าเครื่องมือทางการเงิน</t>
  </si>
  <si>
    <t>เงินสดรับสุทธิจากการจำหน่ายเงินลงทุนในบริษัทย่อยทางอ้อม</t>
  </si>
  <si>
    <t>เงินสดจ่ายสุทธิซื้อเงินลงทุนในบริษัทย่อยทางอ้อม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</si>
</sst>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;\(#,##0\)"/>
    <numFmt numFmtId="166" formatCode="#,##0;\(#,##0\);\-"/>
    <numFmt numFmtId="167" formatCode="#,##0.0;\(#,##0.0\)"/>
    <numFmt numFmtId="168" formatCode="#,##0.00;\(#,##0.00\);\-"/>
    <numFmt numFmtId="169" formatCode="[$$]#,##0.00_);\([$$]#,##0.00\)"/>
    <numFmt numFmtId="170" formatCode="#,##0.0;\(#,##0.0\);\-"/>
    <numFmt numFmtId="171" formatCode="General\ "/>
    <numFmt numFmtId="172" formatCode="_(* #,##0.00_);_(* \(#,##0.00\);_(* \-??_);_(@_)"/>
    <numFmt numFmtId="173" formatCode="&quot; $&quot;#,##0\ ;&quot; $(&quot;#,##0\);&quot; $- &quot;;@\ "/>
    <numFmt numFmtId="174" formatCode="_-* #,##0.00_-;\-* #,##0.00_-;_-* \-??_-;_-@_-"/>
    <numFmt numFmtId="175" formatCode="#,##0.00\ ;&quot; (&quot;#,##0.00\);&quot; -&quot;#\ ;@\ "/>
    <numFmt numFmtId="176" formatCode="#,##0_);\(#,##0\);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4"/>
      <color indexed="8"/>
      <name val="Browallia New"/>
      <family val="2"/>
    </font>
    <font>
      <b/>
      <sz val="13"/>
      <name val="Browallia New"/>
      <family val="2"/>
    </font>
    <font>
      <sz val="13"/>
      <name val="Browallia New"/>
      <family val="2"/>
    </font>
    <font>
      <sz val="12"/>
      <name val="Browallia New"/>
      <family val="2"/>
    </font>
    <font>
      <b/>
      <sz val="12"/>
      <name val="Browallia New"/>
      <family val="2"/>
    </font>
    <font>
      <sz val="11"/>
      <name val="Tahoma"/>
      <family val="2"/>
    </font>
    <font>
      <sz val="11"/>
      <color indexed="8"/>
      <name val="Tahoma"/>
      <family val="2"/>
    </font>
    <font>
      <u val="single"/>
      <sz val="10"/>
      <color indexed="30"/>
      <name val="Georgia"/>
      <family val="1"/>
    </font>
    <font>
      <sz val="11"/>
      <color indexed="8"/>
      <name val="Browall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rgb="FF000000"/>
      <name val="Browallia New"/>
      <family val="2"/>
    </font>
    <font>
      <sz val="11"/>
      <color rgb="FF000000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563C1"/>
      <name val="Georg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rowall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3" fillId="0" borderId="0" applyFill="0" applyBorder="0" applyAlignment="0" applyProtection="0"/>
    <xf numFmtId="164" fontId="34" fillId="0" borderId="0" applyFont="0" applyFill="0" applyBorder="0" applyAlignment="0" applyProtection="0"/>
    <xf numFmtId="172" fontId="35" fillId="0" borderId="0" applyBorder="0" applyProtection="0">
      <alignment/>
    </xf>
    <xf numFmtId="172" fontId="35" fillId="0" borderId="0" applyBorder="0" applyProtection="0">
      <alignment/>
    </xf>
    <xf numFmtId="174" fontId="3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Border="0" applyProtection="0">
      <alignment/>
    </xf>
    <xf numFmtId="171" fontId="3" fillId="0" borderId="0">
      <alignment/>
      <protection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169" fontId="34" fillId="0" borderId="0" applyAlignment="0">
      <protection/>
    </xf>
    <xf numFmtId="0" fontId="2" fillId="0" borderId="0">
      <alignment/>
      <protection/>
    </xf>
    <xf numFmtId="169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9" fontId="34" fillId="0" borderId="0" applyAlignment="0"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Border="0" applyProtection="0">
      <alignment/>
    </xf>
  </cellStyleXfs>
  <cellXfs count="249">
    <xf numFmtId="0" fontId="0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horizontal="left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left" vertical="center"/>
    </xf>
    <xf numFmtId="166" fontId="7" fillId="0" borderId="11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7" fillId="33" borderId="0" xfId="0" applyNumberFormat="1" applyFont="1" applyFill="1" applyBorder="1" applyAlignment="1">
      <alignment vertical="center"/>
    </xf>
    <xf numFmtId="166" fontId="7" fillId="33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Alignment="1">
      <alignment horizontal="right" vertical="center"/>
    </xf>
    <xf numFmtId="166" fontId="7" fillId="33" borderId="11" xfId="0" applyNumberFormat="1" applyFont="1" applyFill="1" applyBorder="1" applyAlignment="1">
      <alignment horizontal="right" vertical="center"/>
    </xf>
    <xf numFmtId="165" fontId="7" fillId="0" borderId="11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0" borderId="11" xfId="0" applyNumberFormat="1" applyFont="1" applyFill="1" applyBorder="1" applyAlignment="1">
      <alignment horizontal="right" vertical="center"/>
    </xf>
    <xf numFmtId="166" fontId="7" fillId="33" borderId="12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left" vertical="center"/>
    </xf>
    <xf numFmtId="41" fontId="7" fillId="0" borderId="1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 quotePrefix="1">
      <alignment horizontal="left" vertical="center"/>
    </xf>
    <xf numFmtId="41" fontId="6" fillId="0" borderId="0" xfId="0" applyNumberFormat="1" applyFont="1" applyFill="1" applyBorder="1" applyAlignment="1">
      <alignment horizontal="right" vertical="center"/>
    </xf>
    <xf numFmtId="165" fontId="7" fillId="0" borderId="0" xfId="85" applyNumberFormat="1" applyFont="1" applyFill="1" applyBorder="1" applyAlignment="1">
      <alignment vertical="center"/>
      <protection/>
    </xf>
    <xf numFmtId="165" fontId="7" fillId="0" borderId="0" xfId="81" applyNumberFormat="1" applyFont="1" applyFill="1" applyBorder="1" applyAlignment="1">
      <alignment horizontal="left" vertical="center"/>
      <protection/>
    </xf>
    <xf numFmtId="165" fontId="6" fillId="0" borderId="0" xfId="81" applyNumberFormat="1" applyFont="1" applyFill="1" applyBorder="1" applyAlignment="1">
      <alignment horizontal="left" vertical="center"/>
      <protection/>
    </xf>
    <xf numFmtId="168" fontId="7" fillId="0" borderId="0" xfId="0" applyNumberFormat="1" applyFont="1" applyFill="1" applyBorder="1" applyAlignment="1">
      <alignment horizontal="right" vertical="center"/>
    </xf>
    <xf numFmtId="166" fontId="6" fillId="33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166" fontId="6" fillId="0" borderId="11" xfId="46" applyNumberFormat="1" applyFont="1" applyFill="1" applyBorder="1" applyAlignment="1">
      <alignment horizontal="right" vertical="center" wrapText="1"/>
    </xf>
    <xf numFmtId="166" fontId="6" fillId="0" borderId="0" xfId="46" applyNumberFormat="1" applyFont="1" applyFill="1" applyBorder="1" applyAlignment="1">
      <alignment horizontal="right" vertical="center" wrapText="1"/>
    </xf>
    <xf numFmtId="166" fontId="6" fillId="0" borderId="11" xfId="81" applyNumberFormat="1" applyFont="1" applyFill="1" applyBorder="1" applyAlignment="1">
      <alignment horizontal="right" vertical="center" wrapText="1"/>
      <protection/>
    </xf>
    <xf numFmtId="165" fontId="6" fillId="0" borderId="0" xfId="79" applyNumberFormat="1" applyFont="1" applyFill="1" applyBorder="1" applyAlignment="1">
      <alignment horizontal="left" vertical="center"/>
      <protection/>
    </xf>
    <xf numFmtId="165" fontId="7" fillId="0" borderId="0" xfId="79" applyNumberFormat="1" applyFont="1" applyFill="1" applyBorder="1" applyAlignment="1">
      <alignment horizontal="left" vertical="center"/>
      <protection/>
    </xf>
    <xf numFmtId="0" fontId="7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6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86" applyFont="1" applyFill="1" applyBorder="1" applyAlignment="1">
      <alignment vertical="center"/>
      <protection/>
    </xf>
    <xf numFmtId="0" fontId="9" fillId="0" borderId="0" xfId="86" applyFont="1" applyFill="1" applyBorder="1" applyAlignment="1">
      <alignment horizontal="right" vertical="center"/>
      <protection/>
    </xf>
    <xf numFmtId="0" fontId="9" fillId="0" borderId="0" xfId="86" applyFont="1" applyFill="1" applyBorder="1" applyAlignment="1">
      <alignment horizontal="center" vertical="center"/>
      <protection/>
    </xf>
    <xf numFmtId="166" fontId="9" fillId="0" borderId="11" xfId="86" applyNumberFormat="1" applyFont="1" applyFill="1" applyBorder="1" applyAlignment="1">
      <alignment horizontal="right" vertical="center"/>
      <protection/>
    </xf>
    <xf numFmtId="0" fontId="9" fillId="0" borderId="11" xfId="86" applyFont="1" applyFill="1" applyBorder="1" applyAlignment="1">
      <alignment horizontal="right" vertical="center"/>
      <protection/>
    </xf>
    <xf numFmtId="0" fontId="9" fillId="0" borderId="11" xfId="86" applyNumberFormat="1" applyFont="1" applyFill="1" applyBorder="1" applyAlignment="1">
      <alignment horizontal="right" vertical="center"/>
      <protection/>
    </xf>
    <xf numFmtId="0" fontId="8" fillId="0" borderId="0" xfId="86" applyFont="1" applyFill="1" applyAlignment="1">
      <alignment vertical="center"/>
      <protection/>
    </xf>
    <xf numFmtId="166" fontId="9" fillId="0" borderId="0" xfId="86" applyNumberFormat="1" applyFont="1" applyFill="1" applyBorder="1" applyAlignment="1">
      <alignment vertical="center"/>
      <protection/>
    </xf>
    <xf numFmtId="166" fontId="9" fillId="0" borderId="0" xfId="86" applyNumberFormat="1" applyFont="1" applyFill="1" applyBorder="1" applyAlignment="1">
      <alignment horizontal="right" vertical="center"/>
      <protection/>
    </xf>
    <xf numFmtId="43" fontId="9" fillId="0" borderId="0" xfId="46" applyFont="1" applyFill="1" applyAlignment="1">
      <alignment horizontal="right" vertical="center"/>
    </xf>
    <xf numFmtId="166" fontId="9" fillId="0" borderId="0" xfId="46" applyNumberFormat="1" applyFont="1" applyFill="1" applyAlignment="1">
      <alignment horizontal="right" vertical="center"/>
    </xf>
    <xf numFmtId="0" fontId="9" fillId="0" borderId="0" xfId="86" applyFont="1" applyFill="1" applyBorder="1" applyAlignment="1">
      <alignment vertical="center"/>
      <protection/>
    </xf>
    <xf numFmtId="166" fontId="8" fillId="0" borderId="0" xfId="86" applyNumberFormat="1" applyFont="1" applyFill="1" applyAlignment="1">
      <alignment horizontal="right" vertical="center"/>
      <protection/>
    </xf>
    <xf numFmtId="166" fontId="9" fillId="0" borderId="0" xfId="46" applyNumberFormat="1" applyFont="1" applyFill="1" applyBorder="1" applyAlignment="1">
      <alignment horizontal="center" vertical="center"/>
    </xf>
    <xf numFmtId="0" fontId="9" fillId="0" borderId="0" xfId="81" applyFont="1" applyFill="1" applyBorder="1" applyAlignment="1">
      <alignment horizontal="right" vertical="center"/>
      <protection/>
    </xf>
    <xf numFmtId="0" fontId="9" fillId="0" borderId="0" xfId="81" applyFont="1" applyFill="1" applyAlignment="1">
      <alignment horizontal="right" vertical="center"/>
      <protection/>
    </xf>
    <xf numFmtId="166" fontId="9" fillId="0" borderId="0" xfId="79" applyNumberFormat="1" applyFont="1" applyFill="1" applyBorder="1" applyAlignment="1">
      <alignment horizontal="right" vertical="center"/>
      <protection/>
    </xf>
    <xf numFmtId="166" fontId="9" fillId="0" borderId="11" xfId="46" applyNumberFormat="1" applyFont="1" applyFill="1" applyBorder="1" applyAlignment="1">
      <alignment horizontal="right" vertical="center" wrapText="1"/>
    </xf>
    <xf numFmtId="43" fontId="9" fillId="0" borderId="0" xfId="46" applyFont="1" applyFill="1" applyBorder="1" applyAlignment="1">
      <alignment horizontal="right" vertical="center" wrapText="1"/>
    </xf>
    <xf numFmtId="166" fontId="9" fillId="0" borderId="0" xfId="46" applyNumberFormat="1" applyFont="1" applyFill="1" applyBorder="1" applyAlignment="1">
      <alignment horizontal="right" vertical="center" wrapText="1"/>
    </xf>
    <xf numFmtId="166" fontId="9" fillId="0" borderId="11" xfId="81" applyNumberFormat="1" applyFont="1" applyFill="1" applyBorder="1" applyAlignment="1">
      <alignment horizontal="right" vertical="center" wrapText="1"/>
      <protection/>
    </xf>
    <xf numFmtId="165" fontId="9" fillId="0" borderId="0" xfId="79" applyNumberFormat="1" applyFont="1" applyFill="1" applyBorder="1" applyAlignment="1">
      <alignment horizontal="left" vertical="center"/>
      <protection/>
    </xf>
    <xf numFmtId="165" fontId="8" fillId="0" borderId="0" xfId="79" applyNumberFormat="1" applyFont="1" applyFill="1" applyBorder="1" applyAlignment="1">
      <alignment horizontal="left" vertical="center"/>
      <protection/>
    </xf>
    <xf numFmtId="41" fontId="8" fillId="0" borderId="0" xfId="86" applyNumberFormat="1" applyFont="1" applyFill="1" applyBorder="1" applyAlignment="1">
      <alignment horizontal="right" vertical="center"/>
      <protection/>
    </xf>
    <xf numFmtId="166" fontId="8" fillId="0" borderId="0" xfId="86" applyNumberFormat="1" applyFont="1" applyFill="1" applyBorder="1" applyAlignment="1">
      <alignment horizontal="right" vertical="center"/>
      <protection/>
    </xf>
    <xf numFmtId="166" fontId="8" fillId="0" borderId="0" xfId="42" applyNumberFormat="1" applyFont="1" applyFill="1" applyBorder="1" applyAlignment="1">
      <alignment horizontal="right" vertical="center"/>
    </xf>
    <xf numFmtId="165" fontId="8" fillId="0" borderId="0" xfId="79" applyNumberFormat="1" applyFont="1" applyFill="1" applyAlignment="1">
      <alignment vertical="center"/>
      <protection/>
    </xf>
    <xf numFmtId="166" fontId="8" fillId="0" borderId="0" xfId="42" applyNumberFormat="1" applyFont="1" applyFill="1" applyAlignment="1">
      <alignment horizontal="right" vertical="center"/>
    </xf>
    <xf numFmtId="166" fontId="8" fillId="33" borderId="0" xfId="42" applyNumberFormat="1" applyFont="1" applyFill="1" applyAlignment="1">
      <alignment vertical="center"/>
    </xf>
    <xf numFmtId="166" fontId="8" fillId="33" borderId="0" xfId="86" applyNumberFormat="1" applyFont="1" applyFill="1" applyAlignment="1">
      <alignment vertical="center"/>
      <protection/>
    </xf>
    <xf numFmtId="166" fontId="8" fillId="33" borderId="0" xfId="86" applyNumberFormat="1" applyFont="1" applyFill="1" applyAlignment="1">
      <alignment horizontal="right" vertical="center"/>
      <protection/>
    </xf>
    <xf numFmtId="166" fontId="8" fillId="33" borderId="11" xfId="86" applyNumberFormat="1" applyFont="1" applyFill="1" applyBorder="1" applyAlignment="1">
      <alignment horizontal="right" vertical="center"/>
      <protection/>
    </xf>
    <xf numFmtId="166" fontId="8" fillId="33" borderId="11" xfId="86" applyNumberFormat="1" applyFont="1" applyFill="1" applyBorder="1" applyAlignment="1">
      <alignment vertical="center"/>
      <protection/>
    </xf>
    <xf numFmtId="166" fontId="8" fillId="33" borderId="11" xfId="42" applyNumberFormat="1" applyFont="1" applyFill="1" applyBorder="1" applyAlignment="1">
      <alignment vertical="center"/>
    </xf>
    <xf numFmtId="166" fontId="8" fillId="33" borderId="0" xfId="86" applyNumberFormat="1" applyFont="1" applyFill="1" applyBorder="1" applyAlignment="1">
      <alignment horizontal="right" vertical="center"/>
      <protection/>
    </xf>
    <xf numFmtId="166" fontId="8" fillId="33" borderId="0" xfId="42" applyNumberFormat="1" applyFont="1" applyFill="1" applyBorder="1" applyAlignment="1">
      <alignment horizontal="right" vertical="center"/>
    </xf>
    <xf numFmtId="166" fontId="8" fillId="33" borderId="12" xfId="86" applyNumberFormat="1" applyFont="1" applyFill="1" applyBorder="1" applyAlignment="1">
      <alignment horizontal="right" vertical="center"/>
      <protection/>
    </xf>
    <xf numFmtId="165" fontId="7" fillId="0" borderId="0" xfId="79" applyNumberFormat="1" applyFont="1" applyFill="1" applyBorder="1" applyAlignment="1">
      <alignment horizontal="center" vertical="center"/>
      <protection/>
    </xf>
    <xf numFmtId="165" fontId="7" fillId="0" borderId="0" xfId="79" applyNumberFormat="1" applyFont="1" applyFill="1" applyBorder="1" applyAlignment="1">
      <alignment horizontal="right" vertical="center"/>
      <protection/>
    </xf>
    <xf numFmtId="165" fontId="7" fillId="0" borderId="11" xfId="79" applyNumberFormat="1" applyFont="1" applyFill="1" applyBorder="1" applyAlignment="1">
      <alignment horizontal="center" vertical="center"/>
      <protection/>
    </xf>
    <xf numFmtId="165" fontId="7" fillId="0" borderId="11" xfId="79" applyNumberFormat="1" applyFont="1" applyFill="1" applyBorder="1" applyAlignment="1">
      <alignment horizontal="right" vertical="center"/>
      <protection/>
    </xf>
    <xf numFmtId="165" fontId="7" fillId="0" borderId="11" xfId="79" applyNumberFormat="1" applyFont="1" applyFill="1" applyBorder="1" applyAlignment="1">
      <alignment horizontal="left" vertical="center"/>
      <protection/>
    </xf>
    <xf numFmtId="165" fontId="6" fillId="0" borderId="11" xfId="79" applyNumberFormat="1" applyFont="1" applyFill="1" applyBorder="1" applyAlignment="1">
      <alignment horizontal="right" vertical="center"/>
      <protection/>
    </xf>
    <xf numFmtId="165" fontId="7" fillId="0" borderId="0" xfId="79" applyNumberFormat="1" applyFont="1" applyFill="1" applyBorder="1" applyAlignment="1">
      <alignment vertical="center"/>
      <protection/>
    </xf>
    <xf numFmtId="165" fontId="6" fillId="0" borderId="0" xfId="79" applyNumberFormat="1" applyFont="1" applyFill="1" applyBorder="1" applyAlignment="1">
      <alignment horizontal="center" vertical="center"/>
      <protection/>
    </xf>
    <xf numFmtId="165" fontId="6" fillId="0" borderId="0" xfId="79" applyNumberFormat="1" applyFont="1" applyFill="1" applyBorder="1" applyAlignment="1">
      <alignment horizontal="right" vertical="center"/>
      <protection/>
    </xf>
    <xf numFmtId="165" fontId="6" fillId="0" borderId="0" xfId="79" applyNumberFormat="1" applyFont="1" applyFill="1" applyBorder="1" applyAlignment="1" quotePrefix="1">
      <alignment horizontal="right" vertical="center"/>
      <protection/>
    </xf>
    <xf numFmtId="0" fontId="7" fillId="0" borderId="0" xfId="86" applyFont="1" applyFill="1" applyAlignment="1" quotePrefix="1">
      <alignment vertical="center"/>
      <protection/>
    </xf>
    <xf numFmtId="166" fontId="7" fillId="0" borderId="0" xfId="81" applyNumberFormat="1" applyFont="1" applyFill="1" applyBorder="1" applyAlignment="1">
      <alignment horizontal="right" vertical="center"/>
      <protection/>
    </xf>
    <xf numFmtId="166" fontId="7" fillId="0" borderId="0" xfId="79" applyNumberFormat="1" applyFont="1" applyFill="1" applyBorder="1" applyAlignment="1">
      <alignment horizontal="right" vertical="center"/>
      <protection/>
    </xf>
    <xf numFmtId="3" fontId="7" fillId="0" borderId="0" xfId="79" applyNumberFormat="1" applyFont="1" applyFill="1" applyBorder="1" applyAlignment="1">
      <alignment horizontal="right" vertical="center"/>
      <protection/>
    </xf>
    <xf numFmtId="166" fontId="7" fillId="0" borderId="11" xfId="79" applyNumberFormat="1" applyFont="1" applyFill="1" applyBorder="1" applyAlignment="1">
      <alignment horizontal="right" vertical="center"/>
      <protection/>
    </xf>
    <xf numFmtId="165" fontId="7" fillId="33" borderId="0" xfId="79" applyNumberFormat="1" applyFont="1" applyFill="1" applyBorder="1" applyAlignment="1">
      <alignment vertical="center"/>
      <protection/>
    </xf>
    <xf numFmtId="166" fontId="7" fillId="33" borderId="0" xfId="79" applyNumberFormat="1" applyFont="1" applyFill="1" applyBorder="1" applyAlignment="1">
      <alignment horizontal="right" vertical="center"/>
      <protection/>
    </xf>
    <xf numFmtId="166" fontId="7" fillId="33" borderId="11" xfId="79" applyNumberFormat="1" applyFont="1" applyFill="1" applyBorder="1" applyAlignment="1">
      <alignment horizontal="right" vertical="center"/>
      <protection/>
    </xf>
    <xf numFmtId="165" fontId="7" fillId="33" borderId="11" xfId="79" applyNumberFormat="1" applyFont="1" applyFill="1" applyBorder="1" applyAlignment="1">
      <alignment vertical="center"/>
      <protection/>
    </xf>
    <xf numFmtId="166" fontId="7" fillId="33" borderId="12" xfId="79" applyNumberFormat="1" applyFont="1" applyFill="1" applyBorder="1" applyAlignment="1">
      <alignment horizontal="right" vertical="center"/>
      <protection/>
    </xf>
    <xf numFmtId="166" fontId="6" fillId="0" borderId="11" xfId="0" applyNumberFormat="1" applyFont="1" applyFill="1" applyBorder="1" applyAlignment="1">
      <alignment horizontal="center" vertical="center"/>
    </xf>
    <xf numFmtId="166" fontId="6" fillId="33" borderId="0" xfId="81" applyNumberFormat="1" applyFont="1" applyFill="1" applyBorder="1" applyAlignment="1">
      <alignment horizontal="right" vertical="center"/>
      <protection/>
    </xf>
    <xf numFmtId="166" fontId="6" fillId="0" borderId="0" xfId="81" applyNumberFormat="1" applyFont="1" applyFill="1" applyBorder="1" applyAlignment="1">
      <alignment horizontal="right" vertical="center"/>
      <protection/>
    </xf>
    <xf numFmtId="165" fontId="6" fillId="0" borderId="0" xfId="81" applyNumberFormat="1" applyFont="1" applyFill="1" applyBorder="1" applyAlignment="1">
      <alignment horizontal="center" vertical="center"/>
      <protection/>
    </xf>
    <xf numFmtId="166" fontId="7" fillId="33" borderId="0" xfId="81" applyNumberFormat="1" applyFont="1" applyFill="1" applyBorder="1" applyAlignment="1">
      <alignment horizontal="right" vertical="center"/>
      <protection/>
    </xf>
    <xf numFmtId="166" fontId="7" fillId="33" borderId="11" xfId="81" applyNumberFormat="1" applyFont="1" applyFill="1" applyBorder="1" applyAlignment="1">
      <alignment horizontal="right" vertical="center"/>
      <protection/>
    </xf>
    <xf numFmtId="166" fontId="7" fillId="0" borderId="11" xfId="81" applyNumberFormat="1" applyFont="1" applyFill="1" applyBorder="1" applyAlignment="1">
      <alignment horizontal="right" vertical="center"/>
      <protection/>
    </xf>
    <xf numFmtId="166" fontId="7" fillId="0" borderId="11" xfId="82" applyNumberFormat="1" applyFont="1" applyFill="1" applyBorder="1" applyAlignment="1">
      <alignment horizontal="right" vertical="center"/>
      <protection/>
    </xf>
    <xf numFmtId="166" fontId="7" fillId="0" borderId="12" xfId="81" applyNumberFormat="1" applyFont="1" applyFill="1" applyBorder="1" applyAlignment="1">
      <alignment horizontal="right" vertical="center"/>
      <protection/>
    </xf>
    <xf numFmtId="170" fontId="8" fillId="0" borderId="0" xfId="86" applyNumberFormat="1" applyFont="1" applyFill="1" applyAlignment="1" quotePrefix="1">
      <alignment horizontal="center" vertical="center"/>
      <protection/>
    </xf>
    <xf numFmtId="166" fontId="9" fillId="0" borderId="11" xfId="46" applyNumberFormat="1" applyFont="1" applyFill="1" applyBorder="1" applyAlignment="1">
      <alignment horizontal="centerContinuous" vertical="center"/>
    </xf>
    <xf numFmtId="165" fontId="9" fillId="0" borderId="0" xfId="79" applyNumberFormat="1" applyFont="1" applyAlignment="1">
      <alignment horizontal="left" vertical="center"/>
      <protection/>
    </xf>
    <xf numFmtId="0" fontId="8" fillId="0" borderId="0" xfId="86" applyFont="1" applyAlignment="1">
      <alignment vertical="center"/>
      <protection/>
    </xf>
    <xf numFmtId="165" fontId="8" fillId="0" borderId="0" xfId="79" applyNumberFormat="1" applyFont="1" applyAlignment="1">
      <alignment horizontal="left" vertical="center"/>
      <protection/>
    </xf>
    <xf numFmtId="165" fontId="6" fillId="0" borderId="0" xfId="79" applyNumberFormat="1" applyFont="1" applyAlignment="1">
      <alignment horizontal="left" vertical="center"/>
      <protection/>
    </xf>
    <xf numFmtId="0" fontId="7" fillId="0" borderId="0" xfId="86" applyFont="1" applyAlignment="1" quotePrefix="1">
      <alignment vertical="center"/>
      <protection/>
    </xf>
    <xf numFmtId="166" fontId="8" fillId="0" borderId="0" xfId="86" applyNumberFormat="1" applyFont="1" applyFill="1" applyAlignment="1">
      <alignment horizontal="center" vertical="center"/>
      <protection/>
    </xf>
    <xf numFmtId="43" fontId="7" fillId="33" borderId="0" xfId="42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left" vertical="center"/>
    </xf>
    <xf numFmtId="165" fontId="6" fillId="0" borderId="11" xfId="0" applyNumberFormat="1" applyFont="1" applyBorder="1" applyAlignment="1">
      <alignment horizontal="left" vertical="center"/>
    </xf>
    <xf numFmtId="165" fontId="7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left" vertical="center"/>
    </xf>
    <xf numFmtId="165" fontId="6" fillId="0" borderId="0" xfId="0" applyNumberFormat="1" applyFont="1" applyAlignment="1">
      <alignment vertical="center"/>
    </xf>
    <xf numFmtId="165" fontId="6" fillId="0" borderId="11" xfId="0" applyNumberFormat="1" applyFont="1" applyBorder="1" applyAlignment="1">
      <alignment horizontal="center" vertical="center"/>
    </xf>
    <xf numFmtId="165" fontId="7" fillId="33" borderId="0" xfId="0" applyNumberFormat="1" applyFont="1" applyFill="1" applyAlignment="1">
      <alignment horizontal="right" vertical="center"/>
    </xf>
    <xf numFmtId="165" fontId="7" fillId="0" borderId="0" xfId="0" applyNumberFormat="1" applyFont="1" applyAlignment="1" quotePrefix="1">
      <alignment horizontal="left" vertical="center"/>
    </xf>
    <xf numFmtId="167" fontId="6" fillId="0" borderId="0" xfId="0" applyNumberFormat="1" applyFont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7" fontId="7" fillId="0" borderId="0" xfId="0" applyNumberFormat="1" applyFont="1" applyAlignment="1">
      <alignment vertical="center"/>
    </xf>
    <xf numFmtId="165" fontId="7" fillId="0" borderId="0" xfId="79" applyNumberFormat="1" applyFont="1" applyAlignment="1">
      <alignment vertical="center"/>
      <protection/>
    </xf>
    <xf numFmtId="165" fontId="7" fillId="0" borderId="0" xfId="79" applyNumberFormat="1" applyFont="1" applyFill="1" applyAlignment="1">
      <alignment vertical="center"/>
      <protection/>
    </xf>
    <xf numFmtId="166" fontId="7" fillId="0" borderId="0" xfId="81" applyNumberFormat="1" applyFont="1" applyFill="1" applyAlignment="1">
      <alignment horizontal="right" vertical="center"/>
      <protection/>
    </xf>
    <xf numFmtId="166" fontId="7" fillId="33" borderId="0" xfId="81" applyNumberFormat="1" applyFont="1" applyFill="1" applyAlignment="1">
      <alignment horizontal="right" vertical="center"/>
      <protection/>
    </xf>
    <xf numFmtId="165" fontId="6" fillId="0" borderId="0" xfId="0" applyNumberFormat="1" applyFont="1" applyAlignment="1">
      <alignment horizontal="center" vertical="center"/>
    </xf>
    <xf numFmtId="166" fontId="7" fillId="0" borderId="0" xfId="82" applyNumberFormat="1" applyFont="1" applyFill="1" applyAlignment="1">
      <alignment horizontal="right" vertical="center"/>
      <protection/>
    </xf>
    <xf numFmtId="166" fontId="7" fillId="33" borderId="0" xfId="0" applyNumberFormat="1" applyFont="1" applyFill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168" fontId="7" fillId="33" borderId="0" xfId="81" applyNumberFormat="1" applyFont="1" applyFill="1" applyAlignment="1">
      <alignment horizontal="right" vertical="center"/>
      <protection/>
    </xf>
    <xf numFmtId="166" fontId="8" fillId="0" borderId="0" xfId="42" applyNumberFormat="1" applyFont="1" applyFill="1" applyAlignment="1">
      <alignment vertical="center"/>
    </xf>
    <xf numFmtId="166" fontId="8" fillId="0" borderId="0" xfId="86" applyNumberFormat="1" applyFont="1" applyFill="1" applyAlignment="1">
      <alignment vertical="center"/>
      <protection/>
    </xf>
    <xf numFmtId="166" fontId="8" fillId="0" borderId="11" xfId="42" applyNumberFormat="1" applyFont="1" applyFill="1" applyBorder="1" applyAlignment="1">
      <alignment vertical="center"/>
    </xf>
    <xf numFmtId="166" fontId="8" fillId="0" borderId="11" xfId="86" applyNumberFormat="1" applyFont="1" applyFill="1" applyBorder="1" applyAlignment="1">
      <alignment vertical="center"/>
      <protection/>
    </xf>
    <xf numFmtId="166" fontId="8" fillId="0" borderId="11" xfId="86" applyNumberFormat="1" applyFont="1" applyFill="1" applyBorder="1" applyAlignment="1">
      <alignment horizontal="right" vertical="center"/>
      <protection/>
    </xf>
    <xf numFmtId="166" fontId="8" fillId="0" borderId="12" xfId="86" applyNumberFormat="1" applyFont="1" applyFill="1" applyBorder="1" applyAlignment="1">
      <alignment horizontal="right" vertical="center"/>
      <protection/>
    </xf>
    <xf numFmtId="166" fontId="7" fillId="0" borderId="0" xfId="86" applyNumberFormat="1" applyFont="1" applyFill="1" applyBorder="1" applyAlignment="1">
      <alignment horizontal="center" vertical="center"/>
      <protection/>
    </xf>
    <xf numFmtId="165" fontId="9" fillId="0" borderId="0" xfId="79" applyNumberFormat="1" applyFont="1" applyFill="1" applyAlignment="1">
      <alignment horizontal="left" vertical="center"/>
      <protection/>
    </xf>
    <xf numFmtId="165" fontId="8" fillId="0" borderId="0" xfId="79" applyNumberFormat="1" applyFont="1" applyFill="1" applyAlignment="1">
      <alignment horizontal="left" vertical="center"/>
      <protection/>
    </xf>
    <xf numFmtId="165" fontId="6" fillId="0" borderId="0" xfId="79" applyNumberFormat="1" applyFont="1" applyFill="1" applyAlignment="1">
      <alignment horizontal="left" vertical="center"/>
      <protection/>
    </xf>
    <xf numFmtId="165" fontId="7" fillId="0" borderId="11" xfId="79" applyNumberFormat="1" applyFont="1" applyFill="1" applyBorder="1" applyAlignment="1">
      <alignment vertical="center"/>
      <protection/>
    </xf>
    <xf numFmtId="166" fontId="7" fillId="0" borderId="0" xfId="0" applyNumberFormat="1" applyFont="1" applyAlignment="1">
      <alignment vertical="center"/>
    </xf>
    <xf numFmtId="165" fontId="7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6" fillId="0" borderId="11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76" fontId="7" fillId="33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center" vertical="center"/>
    </xf>
    <xf numFmtId="41" fontId="7" fillId="33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left" vertical="center"/>
    </xf>
    <xf numFmtId="41" fontId="7" fillId="0" borderId="0" xfId="0" applyNumberFormat="1" applyFont="1" applyFill="1" applyAlignment="1">
      <alignment horizontal="center" vertical="center"/>
    </xf>
    <xf numFmtId="166" fontId="7" fillId="33" borderId="0" xfId="79" applyNumberFormat="1" applyFont="1" applyFill="1" applyAlignment="1">
      <alignment horizontal="right" vertical="center"/>
      <protection/>
    </xf>
    <xf numFmtId="166" fontId="7" fillId="0" borderId="0" xfId="79" applyNumberFormat="1" applyFont="1" applyFill="1" applyAlignment="1">
      <alignment horizontal="right" vertical="center"/>
      <protection/>
    </xf>
    <xf numFmtId="166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 quotePrefix="1">
      <alignment horizontal="center" vertical="center"/>
    </xf>
    <xf numFmtId="166" fontId="7" fillId="33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center" vertical="center"/>
    </xf>
    <xf numFmtId="166" fontId="7" fillId="0" borderId="12" xfId="0" applyNumberFormat="1" applyFont="1" applyFill="1" applyBorder="1" applyAlignment="1">
      <alignment horizontal="right" vertical="center"/>
    </xf>
    <xf numFmtId="165" fontId="7" fillId="0" borderId="0" xfId="0" applyNumberFormat="1" applyFont="1" applyAlignment="1" quotePrefix="1">
      <alignment horizontal="center" vertical="center"/>
    </xf>
    <xf numFmtId="176" fontId="7" fillId="0" borderId="0" xfId="0" applyNumberFormat="1" applyFont="1" applyFill="1" applyAlignment="1">
      <alignment vertical="center"/>
    </xf>
    <xf numFmtId="176" fontId="7" fillId="33" borderId="0" xfId="0" applyNumberFormat="1" applyFont="1" applyFill="1" applyAlignment="1">
      <alignment vertical="center"/>
    </xf>
    <xf numFmtId="166" fontId="7" fillId="33" borderId="11" xfId="0" applyNumberFormat="1" applyFont="1" applyFill="1" applyBorder="1" applyAlignment="1">
      <alignment vertical="center"/>
    </xf>
    <xf numFmtId="166" fontId="7" fillId="0" borderId="11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horizontal="right" vertical="center"/>
    </xf>
    <xf numFmtId="166" fontId="7" fillId="33" borderId="0" xfId="85" applyNumberFormat="1" applyFont="1" applyFill="1" applyBorder="1" applyAlignment="1">
      <alignment horizontal="right" vertical="center"/>
      <protection/>
    </xf>
    <xf numFmtId="41" fontId="7" fillId="0" borderId="0" xfId="85" applyNumberFormat="1" applyFont="1" applyFill="1" applyBorder="1" applyAlignment="1">
      <alignment horizontal="right" vertical="center"/>
      <protection/>
    </xf>
    <xf numFmtId="166" fontId="7" fillId="0" borderId="0" xfId="85" applyNumberFormat="1" applyFont="1" applyFill="1" applyAlignment="1">
      <alignment horizontal="right" vertical="center"/>
      <protection/>
    </xf>
    <xf numFmtId="41" fontId="7" fillId="0" borderId="0" xfId="85" applyNumberFormat="1" applyFont="1" applyFill="1" applyAlignment="1">
      <alignment horizontal="right" vertical="center"/>
      <protection/>
    </xf>
    <xf numFmtId="166" fontId="7" fillId="33" borderId="0" xfId="85" applyNumberFormat="1" applyFont="1" applyFill="1" applyAlignment="1">
      <alignment horizontal="right" vertical="center"/>
      <protection/>
    </xf>
    <xf numFmtId="165" fontId="7" fillId="0" borderId="0" xfId="85" applyNumberFormat="1" applyFont="1" applyFill="1" applyAlignment="1">
      <alignment vertical="center"/>
      <protection/>
    </xf>
    <xf numFmtId="165" fontId="7" fillId="33" borderId="0" xfId="85" applyNumberFormat="1" applyFont="1" applyFill="1" applyBorder="1" applyAlignment="1">
      <alignment vertical="center"/>
      <protection/>
    </xf>
    <xf numFmtId="167" fontId="7" fillId="0" borderId="0" xfId="0" applyNumberFormat="1" applyFont="1" applyFill="1" applyBorder="1" applyAlignment="1">
      <alignment horizontal="center" vertical="center"/>
    </xf>
    <xf numFmtId="166" fontId="7" fillId="33" borderId="11" xfId="85" applyNumberFormat="1" applyFont="1" applyFill="1" applyBorder="1" applyAlignment="1">
      <alignment horizontal="right" vertical="center"/>
      <protection/>
    </xf>
    <xf numFmtId="166" fontId="7" fillId="0" borderId="11" xfId="85" applyNumberFormat="1" applyFont="1" applyFill="1" applyBorder="1" applyAlignment="1">
      <alignment horizontal="right" vertical="center"/>
      <protection/>
    </xf>
    <xf numFmtId="41" fontId="7" fillId="0" borderId="0" xfId="85" applyNumberFormat="1" applyFont="1" applyFill="1" applyBorder="1" applyAlignment="1">
      <alignment horizontal="left" vertical="center"/>
      <protection/>
    </xf>
    <xf numFmtId="41" fontId="7" fillId="0" borderId="0" xfId="85" applyNumberFormat="1" applyFont="1" applyFill="1" applyAlignment="1">
      <alignment horizontal="left" vertical="center"/>
      <protection/>
    </xf>
    <xf numFmtId="10" fontId="7" fillId="33" borderId="0" xfId="89" applyNumberFormat="1" applyFont="1" applyFill="1" applyBorder="1" applyAlignment="1">
      <alignment horizontal="right" vertical="center"/>
    </xf>
    <xf numFmtId="10" fontId="7" fillId="0" borderId="0" xfId="89" applyNumberFormat="1" applyFont="1" applyFill="1" applyBorder="1" applyAlignment="1">
      <alignment horizontal="right" vertical="center"/>
    </xf>
    <xf numFmtId="166" fontId="7" fillId="0" borderId="0" xfId="85" applyNumberFormat="1" applyFont="1" applyFill="1" applyBorder="1" applyAlignment="1">
      <alignment horizontal="right" vertical="center"/>
      <protection/>
    </xf>
    <xf numFmtId="165" fontId="6" fillId="0" borderId="0" xfId="85" applyNumberFormat="1" applyFont="1" applyAlignment="1">
      <alignment horizontal="left" vertical="center"/>
      <protection/>
    </xf>
    <xf numFmtId="165" fontId="7" fillId="0" borderId="0" xfId="85" applyNumberFormat="1" applyFont="1" applyFill="1" applyBorder="1" applyAlignment="1">
      <alignment horizontal="left" vertical="center"/>
      <protection/>
    </xf>
    <xf numFmtId="0" fontId="7" fillId="0" borderId="0" xfId="0" applyNumberFormat="1" applyFont="1" applyFill="1" applyBorder="1" applyAlignment="1">
      <alignment horizontal="left" vertical="center"/>
    </xf>
    <xf numFmtId="165" fontId="7" fillId="0" borderId="0" xfId="85" applyNumberFormat="1" applyFont="1" applyFill="1" applyBorder="1" applyAlignment="1">
      <alignment horizontal="center" vertical="center"/>
      <protection/>
    </xf>
    <xf numFmtId="165" fontId="7" fillId="0" borderId="0" xfId="81" applyNumberFormat="1" applyFont="1" applyFill="1" applyBorder="1" applyAlignment="1" quotePrefix="1">
      <alignment horizontal="left" vertical="center"/>
      <protection/>
    </xf>
    <xf numFmtId="165" fontId="7" fillId="0" borderId="0" xfId="85" applyNumberFormat="1" applyFont="1" applyFill="1" applyBorder="1" applyAlignment="1" quotePrefix="1">
      <alignment vertical="center"/>
      <protection/>
    </xf>
    <xf numFmtId="168" fontId="7" fillId="0" borderId="0" xfId="85" applyNumberFormat="1" applyFont="1" applyFill="1" applyBorder="1" applyAlignment="1">
      <alignment horizontal="right" vertical="center"/>
      <protection/>
    </xf>
    <xf numFmtId="168" fontId="7" fillId="33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41" fontId="7" fillId="0" borderId="0" xfId="81" applyNumberFormat="1" applyFont="1" applyFill="1" applyBorder="1" applyAlignment="1">
      <alignment horizontal="left" vertical="center"/>
      <protection/>
    </xf>
    <xf numFmtId="168" fontId="7" fillId="0" borderId="0" xfId="81" applyNumberFormat="1" applyFont="1" applyFill="1" applyAlignment="1">
      <alignment horizontal="right" vertical="center"/>
      <protection/>
    </xf>
    <xf numFmtId="41" fontId="7" fillId="0" borderId="0" xfId="81" applyNumberFormat="1" applyFont="1" applyFill="1" applyBorder="1" applyAlignment="1">
      <alignment horizontal="center" vertical="center"/>
      <protection/>
    </xf>
    <xf numFmtId="165" fontId="7" fillId="0" borderId="0" xfId="85" applyNumberFormat="1" applyFont="1" applyFill="1" applyAlignment="1">
      <alignment horizontal="right" vertical="center"/>
      <protection/>
    </xf>
    <xf numFmtId="165" fontId="7" fillId="0" borderId="11" xfId="85" applyNumberFormat="1" applyFont="1" applyFill="1" applyBorder="1" applyAlignment="1">
      <alignment horizontal="right" vertical="center"/>
      <protection/>
    </xf>
    <xf numFmtId="165" fontId="7" fillId="0" borderId="0" xfId="42" applyNumberFormat="1" applyFont="1" applyFill="1" applyBorder="1" applyAlignment="1">
      <alignment vertical="center"/>
    </xf>
    <xf numFmtId="165" fontId="7" fillId="0" borderId="12" xfId="79" applyNumberFormat="1" applyFont="1" applyFill="1" applyBorder="1" applyAlignment="1">
      <alignment horizontal="right" vertical="center"/>
      <protection/>
    </xf>
    <xf numFmtId="170" fontId="8" fillId="0" borderId="0" xfId="86" applyNumberFormat="1" applyFont="1" applyAlignment="1">
      <alignment horizontal="center" vertical="center"/>
      <protection/>
    </xf>
    <xf numFmtId="166" fontId="8" fillId="0" borderId="0" xfId="86" applyNumberFormat="1" applyFont="1" applyAlignment="1">
      <alignment horizontal="right" vertical="center"/>
      <protection/>
    </xf>
    <xf numFmtId="166" fontId="6" fillId="0" borderId="11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166" fontId="7" fillId="0" borderId="0" xfId="42" applyNumberFormat="1" applyFont="1" applyFill="1" applyAlignment="1">
      <alignment horizontal="right" vertical="center"/>
    </xf>
    <xf numFmtId="166" fontId="7" fillId="0" borderId="11" xfId="42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left" vertical="center"/>
    </xf>
    <xf numFmtId="166" fontId="7" fillId="33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6" fontId="6" fillId="0" borderId="0" xfId="81" applyNumberFormat="1" applyFont="1" applyFill="1" applyBorder="1" applyAlignment="1">
      <alignment horizontal="left" vertical="center"/>
      <protection/>
    </xf>
    <xf numFmtId="166" fontId="6" fillId="0" borderId="0" xfId="81" applyNumberFormat="1" applyFont="1" applyFill="1" applyBorder="1" applyAlignment="1">
      <alignment horizontal="center" vertical="center"/>
      <protection/>
    </xf>
    <xf numFmtId="166" fontId="6" fillId="0" borderId="0" xfId="81" applyNumberFormat="1" applyFont="1" applyFill="1" applyAlignment="1">
      <alignment horizontal="left" vertical="center"/>
      <protection/>
    </xf>
    <xf numFmtId="166" fontId="7" fillId="0" borderId="0" xfId="82" applyNumberFormat="1" applyFont="1" applyFill="1" applyAlignment="1">
      <alignment horizontal="left" vertical="center"/>
      <protection/>
    </xf>
    <xf numFmtId="166" fontId="6" fillId="0" borderId="0" xfId="82" applyNumberFormat="1" applyFont="1" applyFill="1" applyAlignment="1">
      <alignment horizontal="left" vertical="center"/>
      <protection/>
    </xf>
    <xf numFmtId="166" fontId="7" fillId="0" borderId="0" xfId="81" applyNumberFormat="1" applyFont="1" applyFill="1" applyBorder="1" applyAlignment="1">
      <alignment horizontal="left" vertical="center"/>
      <protection/>
    </xf>
    <xf numFmtId="166" fontId="7" fillId="0" borderId="0" xfId="81" applyNumberFormat="1" applyFont="1" applyFill="1" applyAlignment="1">
      <alignment horizontal="left" vertical="center"/>
      <protection/>
    </xf>
    <xf numFmtId="166" fontId="7" fillId="0" borderId="0" xfId="81" applyNumberFormat="1" applyFont="1" applyFill="1" applyAlignment="1">
      <alignment horizontal="center" vertical="center"/>
      <protection/>
    </xf>
    <xf numFmtId="166" fontId="7" fillId="0" borderId="0" xfId="81" applyNumberFormat="1" applyFont="1" applyFill="1" applyBorder="1" applyAlignment="1">
      <alignment horizontal="center" vertical="center"/>
      <protection/>
    </xf>
    <xf numFmtId="166" fontId="6" fillId="0" borderId="0" xfId="0" applyNumberFormat="1" applyFont="1" applyFill="1" applyBorder="1" applyAlignment="1">
      <alignment horizontal="left" vertical="center"/>
    </xf>
    <xf numFmtId="170" fontId="8" fillId="0" borderId="0" xfId="86" applyNumberFormat="1" applyFont="1" applyFill="1" applyAlignment="1">
      <alignment horizontal="center" vertical="center"/>
      <protection/>
    </xf>
    <xf numFmtId="165" fontId="7" fillId="0" borderId="11" xfId="0" applyNumberFormat="1" applyFont="1" applyBorder="1" applyAlignment="1">
      <alignment horizontal="left" vertical="center" shrinkToFit="1"/>
    </xf>
    <xf numFmtId="165" fontId="7" fillId="0" borderId="11" xfId="0" applyNumberFormat="1" applyFont="1" applyFill="1" applyBorder="1" applyAlignment="1">
      <alignment horizontal="left" vertical="center" shrinkToFit="1"/>
    </xf>
    <xf numFmtId="166" fontId="6" fillId="0" borderId="11" xfId="0" applyNumberFormat="1" applyFont="1" applyFill="1" applyBorder="1" applyAlignment="1">
      <alignment horizontal="right" vertical="center"/>
    </xf>
    <xf numFmtId="166" fontId="9" fillId="0" borderId="13" xfId="86" applyNumberFormat="1" applyFont="1" applyFill="1" applyBorder="1" applyAlignment="1">
      <alignment horizontal="center" vertical="center"/>
      <protection/>
    </xf>
    <xf numFmtId="0" fontId="9" fillId="0" borderId="13" xfId="86" applyFont="1" applyFill="1" applyBorder="1" applyAlignment="1">
      <alignment horizontal="center" vertical="center"/>
      <protection/>
    </xf>
    <xf numFmtId="165" fontId="6" fillId="0" borderId="11" xfId="79" applyNumberFormat="1" applyFont="1" applyFill="1" applyBorder="1" applyAlignment="1">
      <alignment horizontal="center" vertical="center"/>
      <protection/>
    </xf>
    <xf numFmtId="165" fontId="6" fillId="0" borderId="11" xfId="81" applyNumberFormat="1" applyFont="1" applyFill="1" applyBorder="1" applyAlignment="1">
      <alignment horizontal="center" vertical="center"/>
      <protection/>
    </xf>
    <xf numFmtId="165" fontId="6" fillId="0" borderId="13" xfId="79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4 3" xfId="44"/>
    <cellStyle name="Comma 11 2 2 4" xfId="45"/>
    <cellStyle name="Comma 12 2 2" xfId="46"/>
    <cellStyle name="Comma 12 2 2 2" xfId="47"/>
    <cellStyle name="Comma 13 2 3" xfId="48"/>
    <cellStyle name="Comma 162" xfId="49"/>
    <cellStyle name="Comma 175" xfId="50"/>
    <cellStyle name="Comma 176" xfId="51"/>
    <cellStyle name="Comma 182" xfId="52"/>
    <cellStyle name="Comma 2" xfId="53"/>
    <cellStyle name="Comma 2 2" xfId="54"/>
    <cellStyle name="Comma 2 3" xfId="55"/>
    <cellStyle name="Comma 3" xfId="56"/>
    <cellStyle name="Comma 3 2" xfId="57"/>
    <cellStyle name="Comma 3 2 2" xfId="58"/>
    <cellStyle name="Comma 3 3" xfId="59"/>
    <cellStyle name="Comma 4" xfId="60"/>
    <cellStyle name="Comma 4 2 2 2 2 2" xfId="61"/>
    <cellStyle name="Comma 5" xfId="62"/>
    <cellStyle name="Comma 5 34" xfId="63"/>
    <cellStyle name="Currency" xfId="64"/>
    <cellStyle name="Currency [0]" xfId="65"/>
    <cellStyle name="Explanatory Text" xfId="66"/>
    <cellStyle name="Explanatory Text 11" xfId="67"/>
    <cellStyle name="Explanatory Text 2" xfId="68"/>
    <cellStyle name="Good" xfId="69"/>
    <cellStyle name="Heading 1" xfId="70"/>
    <cellStyle name="Heading 2" xfId="71"/>
    <cellStyle name="Heading 3" xfId="72"/>
    <cellStyle name="Heading 4" xfId="73"/>
    <cellStyle name="Hyperlink 2" xfId="74"/>
    <cellStyle name="Input" xfId="75"/>
    <cellStyle name="Linked Cell" xfId="76"/>
    <cellStyle name="Neutral" xfId="77"/>
    <cellStyle name="Normal 2" xfId="78"/>
    <cellStyle name="Normal 2 13" xfId="79"/>
    <cellStyle name="Normal 296" xfId="80"/>
    <cellStyle name="Normal 3" xfId="81"/>
    <cellStyle name="Normal 3 2" xfId="82"/>
    <cellStyle name="Normal 3 3 2 3" xfId="83"/>
    <cellStyle name="Normal 4" xfId="84"/>
    <cellStyle name="Normal_EGCO_June10 TE" xfId="85"/>
    <cellStyle name="Normal_KEGCO_2002" xfId="86"/>
    <cellStyle name="Note" xfId="87"/>
    <cellStyle name="Output" xfId="88"/>
    <cellStyle name="Percent" xfId="89"/>
    <cellStyle name="Percent 2" xfId="90"/>
    <cellStyle name="Title" xfId="91"/>
    <cellStyle name="Total" xfId="92"/>
    <cellStyle name="Warning Text" xfId="93"/>
    <cellStyle name="ข้อความอธิบาย 9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159"/>
  <sheetViews>
    <sheetView tabSelected="1" zoomScale="97" zoomScaleNormal="97" zoomScaleSheetLayoutView="80" zoomScalePageLayoutView="0" workbookViewId="0" topLeftCell="A1">
      <selection activeCell="C8" sqref="C8"/>
    </sheetView>
  </sheetViews>
  <sheetFormatPr defaultColWidth="9.421875" defaultRowHeight="19.5" customHeight="1"/>
  <cols>
    <col min="1" max="2" width="1.57421875" style="146" customWidth="1"/>
    <col min="3" max="3" width="39.8515625" style="146" customWidth="1"/>
    <col min="4" max="4" width="7.57421875" style="145" customWidth="1"/>
    <col min="5" max="5" width="0.5625" style="146" customWidth="1"/>
    <col min="6" max="6" width="14.28125" style="20" customWidth="1"/>
    <col min="7" max="7" width="0.5625" style="162" customWidth="1"/>
    <col min="8" max="8" width="12.7109375" style="20" customWidth="1"/>
    <col min="9" max="9" width="0.5625" style="162" customWidth="1"/>
    <col min="10" max="10" width="14.28125" style="20" customWidth="1"/>
    <col min="11" max="11" width="0.5625" style="162" customWidth="1"/>
    <col min="12" max="12" width="12.7109375" style="20" customWidth="1"/>
    <col min="13" max="13" width="9.421875" style="147" customWidth="1"/>
    <col min="14" max="14" width="10.7109375" style="161" bestFit="1" customWidth="1"/>
    <col min="15" max="15" width="9.421875" style="147" customWidth="1"/>
    <col min="16" max="16" width="9.421875" style="161" customWidth="1"/>
    <col min="17" max="16384" width="9.421875" style="147" customWidth="1"/>
  </cols>
  <sheetData>
    <row r="1" spans="1:12" ht="19.5" customHeight="1">
      <c r="A1" s="127" t="s">
        <v>0</v>
      </c>
      <c r="B1" s="127"/>
      <c r="C1" s="127"/>
      <c r="H1" s="163"/>
      <c r="L1" s="163"/>
    </row>
    <row r="2" spans="1:3" ht="19.5" customHeight="1">
      <c r="A2" s="127" t="s">
        <v>1</v>
      </c>
      <c r="B2" s="127"/>
      <c r="C2" s="127"/>
    </row>
    <row r="3" spans="1:12" ht="19.5" customHeight="1">
      <c r="A3" s="6" t="s">
        <v>231</v>
      </c>
      <c r="B3" s="128"/>
      <c r="C3" s="128"/>
      <c r="D3" s="129"/>
      <c r="E3" s="130"/>
      <c r="F3" s="9"/>
      <c r="G3" s="24"/>
      <c r="H3" s="9"/>
      <c r="I3" s="24"/>
      <c r="J3" s="9"/>
      <c r="K3" s="24"/>
      <c r="L3" s="9"/>
    </row>
    <row r="4" ht="15" customHeight="1"/>
    <row r="5" spans="1:12" ht="18" customHeight="1">
      <c r="A5" s="147"/>
      <c r="D5" s="131"/>
      <c r="E5" s="127"/>
      <c r="F5" s="9"/>
      <c r="G5" s="164"/>
      <c r="H5" s="222" t="s">
        <v>2</v>
      </c>
      <c r="I5" s="163"/>
      <c r="J5" s="9"/>
      <c r="K5" s="164"/>
      <c r="L5" s="222" t="s">
        <v>125</v>
      </c>
    </row>
    <row r="6" spans="1:12" ht="18" customHeight="1">
      <c r="A6" s="147"/>
      <c r="D6" s="131"/>
      <c r="E6" s="127"/>
      <c r="F6" s="165" t="s">
        <v>3</v>
      </c>
      <c r="G6" s="163"/>
      <c r="H6" s="165" t="s">
        <v>4</v>
      </c>
      <c r="I6" s="163"/>
      <c r="J6" s="165" t="s">
        <v>3</v>
      </c>
      <c r="K6" s="163"/>
      <c r="L6" s="165" t="s">
        <v>4</v>
      </c>
    </row>
    <row r="7" spans="5:12" ht="18" customHeight="1">
      <c r="E7" s="127"/>
      <c r="F7" s="12" t="s">
        <v>229</v>
      </c>
      <c r="G7" s="163"/>
      <c r="H7" s="165" t="s">
        <v>5</v>
      </c>
      <c r="I7" s="163"/>
      <c r="J7" s="12" t="s">
        <v>229</v>
      </c>
      <c r="K7" s="163"/>
      <c r="L7" s="165" t="s">
        <v>5</v>
      </c>
    </row>
    <row r="8" spans="5:12" ht="18" customHeight="1">
      <c r="E8" s="127"/>
      <c r="F8" s="165" t="s">
        <v>232</v>
      </c>
      <c r="G8" s="163"/>
      <c r="H8" s="165" t="s">
        <v>201</v>
      </c>
      <c r="I8" s="163"/>
      <c r="J8" s="165" t="s">
        <v>232</v>
      </c>
      <c r="K8" s="163"/>
      <c r="L8" s="165" t="s">
        <v>201</v>
      </c>
    </row>
    <row r="9" spans="4:12" ht="18" customHeight="1">
      <c r="D9" s="132" t="s">
        <v>6</v>
      </c>
      <c r="E9" s="127"/>
      <c r="F9" s="222" t="s">
        <v>7</v>
      </c>
      <c r="G9" s="163"/>
      <c r="H9" s="222" t="s">
        <v>7</v>
      </c>
      <c r="I9" s="163"/>
      <c r="J9" s="222" t="s">
        <v>7</v>
      </c>
      <c r="K9" s="163"/>
      <c r="L9" s="222" t="s">
        <v>7</v>
      </c>
    </row>
    <row r="10" spans="4:12" ht="4.5" customHeight="1">
      <c r="D10" s="147"/>
      <c r="E10" s="127"/>
      <c r="F10" s="133"/>
      <c r="H10" s="162"/>
      <c r="J10" s="133"/>
      <c r="L10" s="162"/>
    </row>
    <row r="11" spans="1:12" ht="19.5" customHeight="1">
      <c r="A11" s="127" t="s">
        <v>8</v>
      </c>
      <c r="F11" s="168"/>
      <c r="G11" s="169"/>
      <c r="H11" s="170"/>
      <c r="I11" s="171"/>
      <c r="J11" s="168"/>
      <c r="K11" s="169"/>
      <c r="L11" s="170"/>
    </row>
    <row r="12" spans="1:12" ht="4.5" customHeight="1">
      <c r="A12" s="127"/>
      <c r="F12" s="168"/>
      <c r="G12" s="169"/>
      <c r="H12" s="170"/>
      <c r="I12" s="171"/>
      <c r="J12" s="168"/>
      <c r="K12" s="169"/>
      <c r="L12" s="170"/>
    </row>
    <row r="13" spans="1:12" ht="19.5" customHeight="1">
      <c r="A13" s="127" t="s">
        <v>9</v>
      </c>
      <c r="F13" s="172"/>
      <c r="G13" s="173"/>
      <c r="H13" s="47"/>
      <c r="I13" s="174"/>
      <c r="J13" s="172"/>
      <c r="K13" s="173"/>
      <c r="L13" s="47"/>
    </row>
    <row r="14" spans="1:12" ht="4.5" customHeight="1">
      <c r="A14" s="127"/>
      <c r="F14" s="172"/>
      <c r="G14" s="173"/>
      <c r="H14" s="47"/>
      <c r="I14" s="174"/>
      <c r="J14" s="172"/>
      <c r="K14" s="173"/>
      <c r="L14" s="47"/>
    </row>
    <row r="15" spans="1:12" ht="19.5" customHeight="1">
      <c r="A15" s="146" t="s">
        <v>10</v>
      </c>
      <c r="F15" s="175">
        <v>3164120</v>
      </c>
      <c r="G15" s="20"/>
      <c r="H15" s="176">
        <v>2926972</v>
      </c>
      <c r="I15" s="20"/>
      <c r="J15" s="175">
        <v>1172371</v>
      </c>
      <c r="K15" s="20"/>
      <c r="L15" s="176">
        <v>662435</v>
      </c>
    </row>
    <row r="16" spans="1:12" ht="19.5" customHeight="1">
      <c r="A16" s="146" t="s">
        <v>11</v>
      </c>
      <c r="D16" s="145">
        <v>7</v>
      </c>
      <c r="F16" s="175">
        <v>1748</v>
      </c>
      <c r="G16" s="20"/>
      <c r="H16" s="176">
        <v>16878</v>
      </c>
      <c r="I16" s="20"/>
      <c r="J16" s="175">
        <v>0</v>
      </c>
      <c r="K16" s="20"/>
      <c r="L16" s="176">
        <v>0</v>
      </c>
    </row>
    <row r="17" spans="1:12" ht="19.5" customHeight="1">
      <c r="A17" s="146" t="s">
        <v>155</v>
      </c>
      <c r="D17" s="145">
        <v>8</v>
      </c>
      <c r="F17" s="175">
        <v>2651408</v>
      </c>
      <c r="G17" s="177"/>
      <c r="H17" s="176">
        <v>3690367</v>
      </c>
      <c r="I17" s="177"/>
      <c r="J17" s="175">
        <v>679924</v>
      </c>
      <c r="K17" s="177"/>
      <c r="L17" s="176">
        <v>532213</v>
      </c>
    </row>
    <row r="18" spans="1:12" ht="19.5" customHeight="1">
      <c r="A18" s="146" t="s">
        <v>219</v>
      </c>
      <c r="F18" s="175"/>
      <c r="G18" s="177"/>
      <c r="H18" s="176"/>
      <c r="I18" s="177"/>
      <c r="J18" s="175"/>
      <c r="K18" s="177"/>
      <c r="L18" s="176"/>
    </row>
    <row r="19" spans="2:12" ht="19.5" customHeight="1">
      <c r="B19" s="146" t="s">
        <v>226</v>
      </c>
      <c r="D19" s="145">
        <v>9</v>
      </c>
      <c r="F19" s="175">
        <v>133308</v>
      </c>
      <c r="G19" s="177"/>
      <c r="H19" s="176">
        <v>98667</v>
      </c>
      <c r="I19" s="177"/>
      <c r="J19" s="175">
        <v>0</v>
      </c>
      <c r="K19" s="177"/>
      <c r="L19" s="176">
        <v>0</v>
      </c>
    </row>
    <row r="20" spans="1:12" ht="19.5" customHeight="1">
      <c r="A20" s="146" t="s">
        <v>202</v>
      </c>
      <c r="E20" s="147"/>
      <c r="F20" s="175">
        <v>3157158</v>
      </c>
      <c r="G20" s="177"/>
      <c r="H20" s="176">
        <v>2719649</v>
      </c>
      <c r="I20" s="177"/>
      <c r="J20" s="175">
        <v>624744</v>
      </c>
      <c r="K20" s="177"/>
      <c r="L20" s="176">
        <v>578822</v>
      </c>
    </row>
    <row r="21" spans="1:12" ht="19.5" customHeight="1">
      <c r="A21" s="146" t="s">
        <v>239</v>
      </c>
      <c r="E21" s="147"/>
      <c r="F21" s="175"/>
      <c r="G21" s="177"/>
      <c r="H21" s="176"/>
      <c r="I21" s="177"/>
      <c r="J21" s="175"/>
      <c r="K21" s="177"/>
      <c r="L21" s="176"/>
    </row>
    <row r="22" spans="1:12" ht="19.5" customHeight="1">
      <c r="A22" s="146" t="s">
        <v>267</v>
      </c>
      <c r="D22" s="178">
        <v>21.4</v>
      </c>
      <c r="F22" s="179">
        <v>7350</v>
      </c>
      <c r="G22" s="177"/>
      <c r="H22" s="180">
        <v>0</v>
      </c>
      <c r="I22" s="177"/>
      <c r="J22" s="179">
        <v>4071831</v>
      </c>
      <c r="K22" s="177"/>
      <c r="L22" s="176">
        <v>3744907</v>
      </c>
    </row>
    <row r="23" spans="1:12" ht="19.5" customHeight="1">
      <c r="A23" s="146" t="s">
        <v>240</v>
      </c>
      <c r="D23" s="178"/>
      <c r="F23" s="179"/>
      <c r="G23" s="177"/>
      <c r="H23" s="180"/>
      <c r="I23" s="177"/>
      <c r="J23" s="179"/>
      <c r="K23" s="177"/>
      <c r="L23" s="176"/>
    </row>
    <row r="24" spans="2:12" ht="19.5" customHeight="1">
      <c r="B24" s="146" t="s">
        <v>241</v>
      </c>
      <c r="D24" s="178"/>
      <c r="F24" s="179">
        <v>4846</v>
      </c>
      <c r="G24" s="177"/>
      <c r="H24" s="180">
        <v>0</v>
      </c>
      <c r="I24" s="177"/>
      <c r="J24" s="179">
        <v>288847</v>
      </c>
      <c r="K24" s="177"/>
      <c r="L24" s="176">
        <v>332471</v>
      </c>
    </row>
    <row r="25" spans="1:12" ht="19.5" customHeight="1">
      <c r="A25" s="146" t="s">
        <v>12</v>
      </c>
      <c r="D25" s="145">
        <v>11</v>
      </c>
      <c r="F25" s="175">
        <v>2226317</v>
      </c>
      <c r="G25" s="177"/>
      <c r="H25" s="176">
        <v>1483146</v>
      </c>
      <c r="I25" s="177"/>
      <c r="J25" s="175">
        <v>389742</v>
      </c>
      <c r="K25" s="177"/>
      <c r="L25" s="176">
        <v>214221</v>
      </c>
    </row>
    <row r="26" spans="1:12" ht="19.5" customHeight="1">
      <c r="A26" s="146" t="s">
        <v>242</v>
      </c>
      <c r="F26" s="105">
        <v>628798</v>
      </c>
      <c r="G26" s="177"/>
      <c r="H26" s="102">
        <v>713909</v>
      </c>
      <c r="I26" s="177"/>
      <c r="J26" s="105">
        <v>0</v>
      </c>
      <c r="K26" s="177"/>
      <c r="L26" s="102">
        <v>0</v>
      </c>
    </row>
    <row r="27" spans="6:11" ht="4.5" customHeight="1">
      <c r="F27" s="144"/>
      <c r="G27" s="177"/>
      <c r="I27" s="177"/>
      <c r="J27" s="144"/>
      <c r="K27" s="177"/>
    </row>
    <row r="28" spans="1:12" ht="19.5" customHeight="1">
      <c r="A28" s="127" t="s">
        <v>13</v>
      </c>
      <c r="F28" s="21">
        <f>SUM(F15:F26)</f>
        <v>11975053</v>
      </c>
      <c r="G28" s="177"/>
      <c r="H28" s="9">
        <f>SUM(H15:H26)</f>
        <v>11649588</v>
      </c>
      <c r="I28" s="177"/>
      <c r="J28" s="21">
        <f>SUM(J15:J26)</f>
        <v>7227459</v>
      </c>
      <c r="K28" s="177"/>
      <c r="L28" s="9">
        <f>SUM(L15:L26)</f>
        <v>6065069</v>
      </c>
    </row>
    <row r="29" spans="6:11" ht="12" customHeight="1">
      <c r="F29" s="144"/>
      <c r="G29" s="177"/>
      <c r="I29" s="177"/>
      <c r="J29" s="144"/>
      <c r="K29" s="177"/>
    </row>
    <row r="30" spans="1:11" ht="19.5" customHeight="1">
      <c r="A30" s="127" t="s">
        <v>14</v>
      </c>
      <c r="F30" s="144"/>
      <c r="G30" s="177"/>
      <c r="I30" s="177"/>
      <c r="J30" s="144"/>
      <c r="K30" s="177"/>
    </row>
    <row r="31" spans="6:11" ht="4.5" customHeight="1">
      <c r="F31" s="144"/>
      <c r="G31" s="177"/>
      <c r="I31" s="177"/>
      <c r="J31" s="144"/>
      <c r="K31" s="177"/>
    </row>
    <row r="32" spans="1:12" ht="19.5" customHeight="1">
      <c r="A32" s="146" t="s">
        <v>220</v>
      </c>
      <c r="D32" s="145">
        <v>9</v>
      </c>
      <c r="F32" s="144">
        <v>465454</v>
      </c>
      <c r="G32" s="177"/>
      <c r="H32" s="20">
        <v>504412</v>
      </c>
      <c r="I32" s="177"/>
      <c r="J32" s="144">
        <v>0</v>
      </c>
      <c r="K32" s="177"/>
      <c r="L32" s="20">
        <v>0</v>
      </c>
    </row>
    <row r="33" spans="1:12" ht="19.5" customHeight="1">
      <c r="A33" s="146" t="s">
        <v>11</v>
      </c>
      <c r="D33" s="145">
        <v>7</v>
      </c>
      <c r="F33" s="144">
        <v>114016</v>
      </c>
      <c r="G33" s="177"/>
      <c r="H33" s="20">
        <v>114210</v>
      </c>
      <c r="I33" s="177"/>
      <c r="J33" s="144">
        <v>9229</v>
      </c>
      <c r="K33" s="177"/>
      <c r="L33" s="20">
        <v>9229</v>
      </c>
    </row>
    <row r="34" spans="1:11" ht="19.5" customHeight="1">
      <c r="A34" s="146" t="s">
        <v>167</v>
      </c>
      <c r="F34" s="144"/>
      <c r="G34" s="177"/>
      <c r="I34" s="177"/>
      <c r="J34" s="144"/>
      <c r="K34" s="177"/>
    </row>
    <row r="35" spans="2:12" ht="19.5" customHeight="1">
      <c r="B35" s="146" t="s">
        <v>221</v>
      </c>
      <c r="D35" s="145">
        <v>10</v>
      </c>
      <c r="F35" s="144">
        <v>4986872</v>
      </c>
      <c r="G35" s="177"/>
      <c r="H35" s="20">
        <v>5022697.447</v>
      </c>
      <c r="I35" s="177"/>
      <c r="J35" s="144">
        <v>4934274</v>
      </c>
      <c r="K35" s="177"/>
      <c r="L35" s="20">
        <v>4968127</v>
      </c>
    </row>
    <row r="36" spans="1:12" ht="19.5" customHeight="1">
      <c r="A36" s="146" t="s">
        <v>243</v>
      </c>
      <c r="D36" s="145">
        <v>12</v>
      </c>
      <c r="F36" s="144">
        <v>0</v>
      </c>
      <c r="G36" s="177"/>
      <c r="H36" s="20">
        <v>0</v>
      </c>
      <c r="I36" s="177"/>
      <c r="J36" s="144">
        <v>32983664</v>
      </c>
      <c r="K36" s="177"/>
      <c r="L36" s="20">
        <v>29483664</v>
      </c>
    </row>
    <row r="37" spans="1:12" ht="19.5" customHeight="1">
      <c r="A37" s="146" t="s">
        <v>159</v>
      </c>
      <c r="D37" s="145">
        <v>12</v>
      </c>
      <c r="F37" s="144">
        <v>1513676</v>
      </c>
      <c r="G37" s="177"/>
      <c r="H37" s="20">
        <v>1512973</v>
      </c>
      <c r="I37" s="177"/>
      <c r="J37" s="144">
        <v>0</v>
      </c>
      <c r="K37" s="177"/>
      <c r="L37" s="20">
        <v>0</v>
      </c>
    </row>
    <row r="38" spans="1:12" ht="19.5" customHeight="1">
      <c r="A38" s="146" t="s">
        <v>133</v>
      </c>
      <c r="D38" s="145">
        <v>12</v>
      </c>
      <c r="F38" s="144">
        <v>133817</v>
      </c>
      <c r="G38" s="177"/>
      <c r="H38" s="20">
        <v>100948</v>
      </c>
      <c r="I38" s="177"/>
      <c r="J38" s="144">
        <v>45471</v>
      </c>
      <c r="K38" s="177"/>
      <c r="L38" s="20">
        <v>45471</v>
      </c>
    </row>
    <row r="39" spans="1:12" ht="19.5" customHeight="1">
      <c r="A39" s="146" t="s">
        <v>240</v>
      </c>
      <c r="D39" s="178"/>
      <c r="F39" s="144">
        <v>75000</v>
      </c>
      <c r="G39" s="177"/>
      <c r="H39" s="20">
        <v>79846</v>
      </c>
      <c r="I39" s="177"/>
      <c r="J39" s="144">
        <v>7206070</v>
      </c>
      <c r="K39" s="177"/>
      <c r="L39" s="20">
        <v>7912931</v>
      </c>
    </row>
    <row r="40" spans="1:12" ht="19.5" customHeight="1">
      <c r="A40" s="146" t="s">
        <v>132</v>
      </c>
      <c r="F40" s="144">
        <v>65631</v>
      </c>
      <c r="G40" s="177"/>
      <c r="H40" s="20">
        <v>65460</v>
      </c>
      <c r="I40" s="177"/>
      <c r="J40" s="144">
        <v>1037281</v>
      </c>
      <c r="K40" s="177"/>
      <c r="L40" s="20">
        <v>1037110</v>
      </c>
    </row>
    <row r="41" spans="1:12" ht="19.5" customHeight="1">
      <c r="A41" s="146" t="s">
        <v>15</v>
      </c>
      <c r="D41" s="145">
        <v>13</v>
      </c>
      <c r="F41" s="175">
        <v>60546603</v>
      </c>
      <c r="G41" s="177"/>
      <c r="H41" s="176">
        <v>58420633</v>
      </c>
      <c r="I41" s="177"/>
      <c r="J41" s="175">
        <v>280221</v>
      </c>
      <c r="K41" s="177"/>
      <c r="L41" s="176">
        <v>294633</v>
      </c>
    </row>
    <row r="42" spans="1:12" ht="19.5" customHeight="1">
      <c r="A42" s="146" t="s">
        <v>173</v>
      </c>
      <c r="D42" s="145">
        <v>14</v>
      </c>
      <c r="F42" s="144">
        <v>1766858</v>
      </c>
      <c r="G42" s="177"/>
      <c r="H42" s="176">
        <v>1733642</v>
      </c>
      <c r="I42" s="177"/>
      <c r="J42" s="175">
        <v>297949</v>
      </c>
      <c r="K42" s="177"/>
      <c r="L42" s="176">
        <v>304216</v>
      </c>
    </row>
    <row r="43" spans="1:12" ht="19.5" customHeight="1">
      <c r="A43" s="146" t="s">
        <v>134</v>
      </c>
      <c r="F43" s="144">
        <v>1463634</v>
      </c>
      <c r="G43" s="177"/>
      <c r="H43" s="176">
        <v>1453471</v>
      </c>
      <c r="I43" s="177"/>
      <c r="J43" s="175">
        <v>0</v>
      </c>
      <c r="K43" s="177"/>
      <c r="L43" s="176">
        <v>0</v>
      </c>
    </row>
    <row r="44" spans="1:12" ht="19.5" customHeight="1">
      <c r="A44" s="146" t="s">
        <v>16</v>
      </c>
      <c r="D44" s="145">
        <v>13</v>
      </c>
      <c r="F44" s="144">
        <v>4753952</v>
      </c>
      <c r="G44" s="177"/>
      <c r="H44" s="176">
        <v>2789704</v>
      </c>
      <c r="I44" s="177"/>
      <c r="J44" s="175">
        <v>11671</v>
      </c>
      <c r="K44" s="177"/>
      <c r="L44" s="176">
        <v>11667</v>
      </c>
    </row>
    <row r="45" spans="1:12" ht="19.5" customHeight="1">
      <c r="A45" s="146" t="s">
        <v>17</v>
      </c>
      <c r="F45" s="144">
        <v>184589</v>
      </c>
      <c r="G45" s="177"/>
      <c r="H45" s="176">
        <v>178649</v>
      </c>
      <c r="I45" s="177"/>
      <c r="J45" s="175">
        <v>46684</v>
      </c>
      <c r="K45" s="177"/>
      <c r="L45" s="176">
        <v>38955</v>
      </c>
    </row>
    <row r="46" spans="1:12" ht="19.5" customHeight="1">
      <c r="A46" s="146" t="s">
        <v>156</v>
      </c>
      <c r="D46" s="145">
        <v>15</v>
      </c>
      <c r="F46" s="105">
        <v>1632216</v>
      </c>
      <c r="G46" s="177"/>
      <c r="H46" s="102">
        <v>1850017</v>
      </c>
      <c r="I46" s="177"/>
      <c r="J46" s="105">
        <v>989715</v>
      </c>
      <c r="K46" s="177"/>
      <c r="L46" s="102">
        <v>987917</v>
      </c>
    </row>
    <row r="47" spans="6:11" ht="4.5" customHeight="1">
      <c r="F47" s="144"/>
      <c r="G47" s="177"/>
      <c r="I47" s="177"/>
      <c r="J47" s="144"/>
      <c r="K47" s="181"/>
    </row>
    <row r="48" spans="1:12" ht="19.5" customHeight="1">
      <c r="A48" s="127" t="s">
        <v>18</v>
      </c>
      <c r="B48" s="147"/>
      <c r="F48" s="21">
        <f>SUM(F32:F46)</f>
        <v>77702318</v>
      </c>
      <c r="G48" s="177"/>
      <c r="H48" s="9">
        <f>SUM(H32:H46)</f>
        <v>73826662.447</v>
      </c>
      <c r="I48" s="177"/>
      <c r="J48" s="21">
        <f>SUM(J32:J46)</f>
        <v>47842229</v>
      </c>
      <c r="K48" s="181"/>
      <c r="L48" s="9">
        <f>SUM(L32:L46)</f>
        <v>45093920</v>
      </c>
    </row>
    <row r="49" spans="6:11" ht="4.5" customHeight="1">
      <c r="F49" s="144"/>
      <c r="G49" s="177"/>
      <c r="I49" s="177"/>
      <c r="J49" s="144"/>
      <c r="K49" s="181"/>
    </row>
    <row r="50" spans="1:12" ht="19.5" customHeight="1" thickBot="1">
      <c r="A50" s="127" t="s">
        <v>19</v>
      </c>
      <c r="F50" s="25">
        <f>SUM(F28,F48)</f>
        <v>89677371</v>
      </c>
      <c r="G50" s="177"/>
      <c r="H50" s="182">
        <f>SUM(H28,H48)</f>
        <v>85476250.447</v>
      </c>
      <c r="I50" s="177"/>
      <c r="J50" s="25">
        <f>SUM(J28,J48)</f>
        <v>55069688</v>
      </c>
      <c r="K50" s="181"/>
      <c r="L50" s="182">
        <f>SUM(L28,L48)</f>
        <v>51158989</v>
      </c>
    </row>
    <row r="51" spans="1:11" ht="12" customHeight="1" thickTop="1">
      <c r="A51" s="127"/>
      <c r="G51" s="47"/>
      <c r="I51" s="47"/>
      <c r="K51" s="47"/>
    </row>
    <row r="52" spans="1:11" ht="12" customHeight="1">
      <c r="A52" s="127"/>
      <c r="G52" s="47"/>
      <c r="I52" s="47"/>
      <c r="K52" s="47"/>
    </row>
    <row r="53" spans="1:11" ht="19.5" customHeight="1">
      <c r="A53" s="146" t="s">
        <v>20</v>
      </c>
      <c r="G53" s="47"/>
      <c r="I53" s="47"/>
      <c r="K53" s="47"/>
    </row>
    <row r="54" spans="7:11" ht="6.75" customHeight="1">
      <c r="G54" s="47"/>
      <c r="I54" s="47"/>
      <c r="K54" s="47"/>
    </row>
    <row r="55" spans="1:12" ht="21.75" customHeight="1">
      <c r="A55" s="241" t="s">
        <v>227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</row>
    <row r="56" spans="1:12" ht="19.5" customHeight="1">
      <c r="A56" s="127" t="s">
        <v>0</v>
      </c>
      <c r="B56" s="127"/>
      <c r="C56" s="127"/>
      <c r="G56" s="47"/>
      <c r="H56" s="163"/>
      <c r="I56" s="47"/>
      <c r="K56" s="47"/>
      <c r="L56" s="163"/>
    </row>
    <row r="57" spans="1:11" ht="19.5" customHeight="1">
      <c r="A57" s="127" t="s">
        <v>1</v>
      </c>
      <c r="B57" s="127"/>
      <c r="C57" s="127"/>
      <c r="G57" s="47"/>
      <c r="I57" s="47"/>
      <c r="K57" s="47"/>
    </row>
    <row r="58" spans="1:12" ht="19.5" customHeight="1">
      <c r="A58" s="128" t="str">
        <f>+A3</f>
        <v>ณ วันที่ 31 มีนาคม พ.ศ. 2565</v>
      </c>
      <c r="B58" s="128"/>
      <c r="C58" s="128"/>
      <c r="D58" s="129"/>
      <c r="E58" s="130"/>
      <c r="F58" s="9"/>
      <c r="G58" s="166"/>
      <c r="H58" s="9"/>
      <c r="I58" s="166"/>
      <c r="J58" s="9"/>
      <c r="K58" s="166"/>
      <c r="L58" s="9"/>
    </row>
    <row r="59" spans="7:11" ht="19.5" customHeight="1">
      <c r="G59" s="47"/>
      <c r="I59" s="47"/>
      <c r="K59" s="47"/>
    </row>
    <row r="60" spans="1:12" ht="18" customHeight="1">
      <c r="A60" s="147"/>
      <c r="D60" s="131"/>
      <c r="E60" s="127"/>
      <c r="F60" s="9"/>
      <c r="G60" s="164"/>
      <c r="H60" s="222" t="s">
        <v>2</v>
      </c>
      <c r="I60" s="163"/>
      <c r="J60" s="9"/>
      <c r="K60" s="164"/>
      <c r="L60" s="222" t="s">
        <v>125</v>
      </c>
    </row>
    <row r="61" spans="4:12" ht="18" customHeight="1">
      <c r="D61" s="131"/>
      <c r="E61" s="127"/>
      <c r="F61" s="165" t="s">
        <v>3</v>
      </c>
      <c r="G61" s="163"/>
      <c r="H61" s="165" t="s">
        <v>4</v>
      </c>
      <c r="I61" s="163"/>
      <c r="J61" s="165" t="s">
        <v>3</v>
      </c>
      <c r="K61" s="163"/>
      <c r="L61" s="165" t="s">
        <v>4</v>
      </c>
    </row>
    <row r="62" spans="5:12" ht="18" customHeight="1">
      <c r="E62" s="127"/>
      <c r="F62" s="12" t="s">
        <v>229</v>
      </c>
      <c r="G62" s="163"/>
      <c r="H62" s="165" t="s">
        <v>5</v>
      </c>
      <c r="I62" s="163"/>
      <c r="J62" s="12" t="s">
        <v>229</v>
      </c>
      <c r="K62" s="163"/>
      <c r="L62" s="165" t="s">
        <v>5</v>
      </c>
    </row>
    <row r="63" spans="5:12" ht="18" customHeight="1">
      <c r="E63" s="127"/>
      <c r="F63" s="165" t="s">
        <v>232</v>
      </c>
      <c r="G63" s="163"/>
      <c r="H63" s="165" t="s">
        <v>201</v>
      </c>
      <c r="I63" s="163"/>
      <c r="J63" s="165" t="s">
        <v>232</v>
      </c>
      <c r="K63" s="163"/>
      <c r="L63" s="165" t="s">
        <v>201</v>
      </c>
    </row>
    <row r="64" spans="4:12" ht="18" customHeight="1">
      <c r="D64" s="132" t="s">
        <v>6</v>
      </c>
      <c r="E64" s="127"/>
      <c r="F64" s="222" t="s">
        <v>7</v>
      </c>
      <c r="G64" s="163"/>
      <c r="H64" s="222" t="s">
        <v>7</v>
      </c>
      <c r="I64" s="163"/>
      <c r="J64" s="222" t="s">
        <v>7</v>
      </c>
      <c r="K64" s="163"/>
      <c r="L64" s="222" t="s">
        <v>7</v>
      </c>
    </row>
    <row r="65" spans="1:11" ht="6" customHeight="1">
      <c r="A65" s="127"/>
      <c r="F65" s="144"/>
      <c r="G65" s="47"/>
      <c r="I65" s="47"/>
      <c r="J65" s="144"/>
      <c r="K65" s="47"/>
    </row>
    <row r="66" spans="1:12" ht="19.5" customHeight="1">
      <c r="A66" s="127" t="s">
        <v>21</v>
      </c>
      <c r="F66" s="168"/>
      <c r="G66" s="169"/>
      <c r="H66" s="170"/>
      <c r="I66" s="171"/>
      <c r="J66" s="168"/>
      <c r="K66" s="169"/>
      <c r="L66" s="170"/>
    </row>
    <row r="67" spans="1:12" ht="6" customHeight="1">
      <c r="A67" s="127"/>
      <c r="F67" s="168"/>
      <c r="G67" s="169"/>
      <c r="H67" s="170"/>
      <c r="I67" s="171"/>
      <c r="J67" s="168"/>
      <c r="K67" s="169"/>
      <c r="L67" s="170"/>
    </row>
    <row r="68" spans="1:12" ht="19.5" customHeight="1">
      <c r="A68" s="127" t="s">
        <v>22</v>
      </c>
      <c r="F68" s="168"/>
      <c r="G68" s="169"/>
      <c r="H68" s="170"/>
      <c r="I68" s="171"/>
      <c r="J68" s="168"/>
      <c r="K68" s="169"/>
      <c r="L68" s="170"/>
    </row>
    <row r="69" spans="1:12" ht="6" customHeight="1">
      <c r="A69" s="127"/>
      <c r="F69" s="168"/>
      <c r="G69" s="169"/>
      <c r="H69" s="170"/>
      <c r="I69" s="171"/>
      <c r="J69" s="168"/>
      <c r="K69" s="169"/>
      <c r="L69" s="170"/>
    </row>
    <row r="70" spans="1:12" ht="19.5" customHeight="1">
      <c r="A70" s="146" t="s">
        <v>203</v>
      </c>
      <c r="D70" s="145">
        <v>16</v>
      </c>
      <c r="F70" s="144">
        <v>3521227</v>
      </c>
      <c r="G70" s="20"/>
      <c r="H70" s="20">
        <v>1618060</v>
      </c>
      <c r="I70" s="20"/>
      <c r="J70" s="144">
        <v>2392340</v>
      </c>
      <c r="K70" s="20"/>
      <c r="L70" s="20">
        <v>883989</v>
      </c>
    </row>
    <row r="71" spans="1:12" ht="19.5" customHeight="1">
      <c r="A71" s="146" t="s">
        <v>23</v>
      </c>
      <c r="F71" s="144">
        <v>631460</v>
      </c>
      <c r="G71" s="20"/>
      <c r="H71" s="20">
        <v>358317</v>
      </c>
      <c r="I71" s="20"/>
      <c r="J71" s="144">
        <v>330427</v>
      </c>
      <c r="K71" s="20"/>
      <c r="L71" s="20">
        <v>232832</v>
      </c>
    </row>
    <row r="72" spans="1:12" ht="19.5" customHeight="1">
      <c r="A72" s="146" t="s">
        <v>24</v>
      </c>
      <c r="F72" s="144">
        <v>891656</v>
      </c>
      <c r="G72" s="20"/>
      <c r="H72" s="20">
        <v>888949</v>
      </c>
      <c r="I72" s="20"/>
      <c r="J72" s="144">
        <v>379386</v>
      </c>
      <c r="K72" s="20"/>
      <c r="L72" s="20">
        <v>473270</v>
      </c>
    </row>
    <row r="73" spans="1:12" ht="19.5" customHeight="1">
      <c r="A73" s="146" t="s">
        <v>25</v>
      </c>
      <c r="F73" s="144">
        <v>2441155</v>
      </c>
      <c r="G73" s="20"/>
      <c r="H73" s="20">
        <v>1884280</v>
      </c>
      <c r="I73" s="20"/>
      <c r="J73" s="144">
        <v>0</v>
      </c>
      <c r="K73" s="20"/>
      <c r="L73" s="20">
        <v>0</v>
      </c>
    </row>
    <row r="74" spans="1:12" ht="19.5" customHeight="1">
      <c r="A74" s="146" t="s">
        <v>244</v>
      </c>
      <c r="D74" s="148"/>
      <c r="F74" s="144">
        <v>274516</v>
      </c>
      <c r="G74" s="20"/>
      <c r="H74" s="20">
        <v>258726</v>
      </c>
      <c r="I74" s="20"/>
      <c r="J74" s="144">
        <v>5209610</v>
      </c>
      <c r="K74" s="20"/>
      <c r="L74" s="20">
        <v>5272710</v>
      </c>
    </row>
    <row r="75" spans="1:11" ht="19.5" customHeight="1">
      <c r="A75" s="146" t="s">
        <v>26</v>
      </c>
      <c r="F75" s="144"/>
      <c r="G75" s="20"/>
      <c r="I75" s="20"/>
      <c r="J75" s="144"/>
      <c r="K75" s="20"/>
    </row>
    <row r="76" spans="2:12" ht="19.5" customHeight="1">
      <c r="B76" s="146" t="s">
        <v>27</v>
      </c>
      <c r="C76" s="147"/>
      <c r="D76" s="145">
        <v>17</v>
      </c>
      <c r="F76" s="144">
        <v>5799022</v>
      </c>
      <c r="G76" s="20"/>
      <c r="H76" s="20">
        <v>5581640</v>
      </c>
      <c r="I76" s="20"/>
      <c r="J76" s="144">
        <v>1135053</v>
      </c>
      <c r="K76" s="20"/>
      <c r="L76" s="20">
        <v>935619</v>
      </c>
    </row>
    <row r="77" spans="1:12" ht="19.5" customHeight="1">
      <c r="A77" s="146" t="s">
        <v>168</v>
      </c>
      <c r="F77" s="144">
        <v>161</v>
      </c>
      <c r="G77" s="20"/>
      <c r="H77" s="20">
        <v>474</v>
      </c>
      <c r="I77" s="20"/>
      <c r="J77" s="144">
        <v>0</v>
      </c>
      <c r="K77" s="20"/>
      <c r="L77" s="20">
        <v>0</v>
      </c>
    </row>
    <row r="78" spans="1:11" ht="19.5" customHeight="1">
      <c r="A78" s="146" t="s">
        <v>170</v>
      </c>
      <c r="C78" s="147"/>
      <c r="F78" s="144"/>
      <c r="G78" s="20"/>
      <c r="I78" s="20"/>
      <c r="J78" s="144"/>
      <c r="K78" s="20"/>
    </row>
    <row r="79" spans="2:12" ht="19.5" customHeight="1">
      <c r="B79" s="146" t="s">
        <v>27</v>
      </c>
      <c r="C79" s="147"/>
      <c r="F79" s="144">
        <v>69304</v>
      </c>
      <c r="G79" s="20"/>
      <c r="H79" s="20">
        <v>56973</v>
      </c>
      <c r="I79" s="20"/>
      <c r="J79" s="144">
        <v>1882</v>
      </c>
      <c r="K79" s="20"/>
      <c r="L79" s="20">
        <v>3011</v>
      </c>
    </row>
    <row r="80" spans="1:11" ht="19.5" customHeight="1">
      <c r="A80" s="146" t="s">
        <v>215</v>
      </c>
      <c r="C80" s="147"/>
      <c r="F80" s="144"/>
      <c r="G80" s="20"/>
      <c r="I80" s="20"/>
      <c r="J80" s="144"/>
      <c r="K80" s="20"/>
    </row>
    <row r="81" spans="2:12" ht="19.5" customHeight="1">
      <c r="B81" s="146" t="s">
        <v>216</v>
      </c>
      <c r="C81" s="147"/>
      <c r="D81" s="148">
        <v>21.5</v>
      </c>
      <c r="F81" s="144">
        <v>0</v>
      </c>
      <c r="G81" s="20"/>
      <c r="H81" s="20">
        <v>0</v>
      </c>
      <c r="I81" s="20"/>
      <c r="J81" s="144">
        <v>815200</v>
      </c>
      <c r="K81" s="20"/>
      <c r="L81" s="20">
        <v>816000</v>
      </c>
    </row>
    <row r="82" spans="1:12" ht="19.5" customHeight="1">
      <c r="A82" s="146" t="s">
        <v>147</v>
      </c>
      <c r="C82" s="147"/>
      <c r="D82" s="145">
        <v>18</v>
      </c>
      <c r="F82" s="144">
        <v>1998808</v>
      </c>
      <c r="G82" s="20"/>
      <c r="H82" s="20">
        <v>1998849</v>
      </c>
      <c r="I82" s="20"/>
      <c r="J82" s="144">
        <v>1998808</v>
      </c>
      <c r="K82" s="20"/>
      <c r="L82" s="20">
        <v>1998849</v>
      </c>
    </row>
    <row r="83" spans="1:12" ht="19.5" customHeight="1">
      <c r="A83" s="146" t="s">
        <v>28</v>
      </c>
      <c r="F83" s="144">
        <v>8813</v>
      </c>
      <c r="G83" s="20"/>
      <c r="H83" s="20">
        <v>16334</v>
      </c>
      <c r="I83" s="20"/>
      <c r="J83" s="144">
        <v>0</v>
      </c>
      <c r="K83" s="20"/>
      <c r="L83" s="20">
        <v>0</v>
      </c>
    </row>
    <row r="84" spans="1:12" ht="19.5" customHeight="1">
      <c r="A84" s="146" t="s">
        <v>29</v>
      </c>
      <c r="D84" s="148"/>
      <c r="F84" s="21">
        <v>21582</v>
      </c>
      <c r="G84" s="177"/>
      <c r="H84" s="9">
        <v>13367</v>
      </c>
      <c r="I84" s="177"/>
      <c r="J84" s="21">
        <v>0</v>
      </c>
      <c r="K84" s="177"/>
      <c r="L84" s="9">
        <v>0</v>
      </c>
    </row>
    <row r="85" spans="1:11" ht="6" customHeight="1">
      <c r="A85" s="147"/>
      <c r="B85" s="134"/>
      <c r="F85" s="144"/>
      <c r="G85" s="20"/>
      <c r="I85" s="20"/>
      <c r="J85" s="144"/>
      <c r="K85" s="20"/>
    </row>
    <row r="86" spans="1:12" ht="19.5" customHeight="1">
      <c r="A86" s="127" t="s">
        <v>30</v>
      </c>
      <c r="B86" s="147"/>
      <c r="F86" s="21">
        <f>SUM(F70:F85)</f>
        <v>15657704</v>
      </c>
      <c r="G86" s="177"/>
      <c r="H86" s="9">
        <f>SUM(H70:H85)</f>
        <v>12675969</v>
      </c>
      <c r="I86" s="177"/>
      <c r="J86" s="21">
        <f>SUM(J70:J85)</f>
        <v>12262706</v>
      </c>
      <c r="K86" s="177"/>
      <c r="L86" s="9">
        <f>SUM(L70:L85)</f>
        <v>10616280</v>
      </c>
    </row>
    <row r="87" spans="1:11" ht="12" customHeight="1">
      <c r="A87" s="127"/>
      <c r="F87" s="144"/>
      <c r="G87" s="177"/>
      <c r="I87" s="177"/>
      <c r="J87" s="144"/>
      <c r="K87" s="177"/>
    </row>
    <row r="88" spans="1:11" ht="19.5" customHeight="1">
      <c r="A88" s="127" t="s">
        <v>31</v>
      </c>
      <c r="F88" s="144"/>
      <c r="G88" s="177"/>
      <c r="I88" s="177"/>
      <c r="J88" s="144"/>
      <c r="K88" s="177"/>
    </row>
    <row r="89" spans="1:11" ht="6" customHeight="1">
      <c r="A89" s="127"/>
      <c r="F89" s="144"/>
      <c r="G89" s="177"/>
      <c r="I89" s="177"/>
      <c r="J89" s="144"/>
      <c r="K89" s="177"/>
    </row>
    <row r="90" spans="1:12" ht="19.5" customHeight="1">
      <c r="A90" s="146" t="s">
        <v>32</v>
      </c>
      <c r="D90" s="183">
        <v>17</v>
      </c>
      <c r="F90" s="175">
        <v>23318635</v>
      </c>
      <c r="G90" s="177"/>
      <c r="H90" s="176">
        <v>23581583</v>
      </c>
      <c r="I90" s="177"/>
      <c r="J90" s="175">
        <v>5244796</v>
      </c>
      <c r="K90" s="177"/>
      <c r="L90" s="20">
        <v>4443953</v>
      </c>
    </row>
    <row r="91" spans="1:12" ht="19.5" customHeight="1">
      <c r="A91" s="146" t="s">
        <v>215</v>
      </c>
      <c r="D91" s="148">
        <v>21.5</v>
      </c>
      <c r="F91" s="144">
        <v>0</v>
      </c>
      <c r="G91" s="20"/>
      <c r="H91" s="20">
        <v>0</v>
      </c>
      <c r="I91" s="20"/>
      <c r="J91" s="175">
        <v>2212800</v>
      </c>
      <c r="K91" s="20"/>
      <c r="L91" s="20">
        <v>2416000</v>
      </c>
    </row>
    <row r="92" spans="1:12" ht="19.5" customHeight="1">
      <c r="A92" s="146" t="s">
        <v>33</v>
      </c>
      <c r="D92" s="145">
        <v>18</v>
      </c>
      <c r="F92" s="175">
        <v>10196046</v>
      </c>
      <c r="G92" s="177"/>
      <c r="H92" s="176">
        <v>10195500</v>
      </c>
      <c r="I92" s="177"/>
      <c r="J92" s="144">
        <v>10196046</v>
      </c>
      <c r="K92" s="177"/>
      <c r="L92" s="176">
        <v>10195500</v>
      </c>
    </row>
    <row r="93" spans="1:12" ht="19.5" customHeight="1">
      <c r="A93" s="146" t="s">
        <v>29</v>
      </c>
      <c r="D93" s="183"/>
      <c r="F93" s="175">
        <v>149813</v>
      </c>
      <c r="G93" s="177"/>
      <c r="H93" s="176">
        <v>148974</v>
      </c>
      <c r="I93" s="177"/>
      <c r="J93" s="175">
        <v>0</v>
      </c>
      <c r="K93" s="177"/>
      <c r="L93" s="176">
        <v>0</v>
      </c>
    </row>
    <row r="94" spans="1:12" ht="19.5" customHeight="1">
      <c r="A94" s="146" t="s">
        <v>169</v>
      </c>
      <c r="D94" s="183"/>
      <c r="F94" s="175">
        <v>1702996</v>
      </c>
      <c r="G94" s="177"/>
      <c r="H94" s="176">
        <v>1684533</v>
      </c>
      <c r="I94" s="177"/>
      <c r="J94" s="175">
        <v>284185</v>
      </c>
      <c r="K94" s="177"/>
      <c r="L94" s="176">
        <v>284526</v>
      </c>
    </row>
    <row r="95" spans="1:12" ht="19.5" customHeight="1">
      <c r="A95" s="146" t="s">
        <v>245</v>
      </c>
      <c r="D95" s="183"/>
      <c r="F95" s="179">
        <v>531930</v>
      </c>
      <c r="G95" s="177"/>
      <c r="H95" s="180">
        <v>254366</v>
      </c>
      <c r="I95" s="177"/>
      <c r="J95" s="175">
        <v>0</v>
      </c>
      <c r="K95" s="177"/>
      <c r="L95" s="176">
        <v>0</v>
      </c>
    </row>
    <row r="96" spans="1:12" ht="19.5" customHeight="1">
      <c r="A96" s="146" t="s">
        <v>34</v>
      </c>
      <c r="F96" s="175">
        <v>97588</v>
      </c>
      <c r="G96" s="180"/>
      <c r="H96" s="176">
        <v>86320</v>
      </c>
      <c r="I96" s="180"/>
      <c r="J96" s="179">
        <v>65526</v>
      </c>
      <c r="K96" s="180"/>
      <c r="L96" s="176">
        <v>62861</v>
      </c>
    </row>
    <row r="97" spans="1:12" ht="19.5" customHeight="1">
      <c r="A97" s="146" t="s">
        <v>141</v>
      </c>
      <c r="D97" s="178">
        <v>21.6</v>
      </c>
      <c r="F97" s="175">
        <v>0</v>
      </c>
      <c r="G97" s="177"/>
      <c r="H97" s="176">
        <v>0</v>
      </c>
      <c r="I97" s="177"/>
      <c r="J97" s="175">
        <v>799610</v>
      </c>
      <c r="K97" s="177"/>
      <c r="L97" s="176">
        <v>805360</v>
      </c>
    </row>
    <row r="98" spans="1:12" ht="19.5" customHeight="1">
      <c r="A98" s="146" t="s">
        <v>35</v>
      </c>
      <c r="D98" s="145">
        <v>19</v>
      </c>
      <c r="F98" s="175">
        <v>1751014</v>
      </c>
      <c r="G98" s="177"/>
      <c r="H98" s="176">
        <v>1740989</v>
      </c>
      <c r="I98" s="177"/>
      <c r="J98" s="175">
        <v>1593</v>
      </c>
      <c r="K98" s="177"/>
      <c r="L98" s="176">
        <v>1593</v>
      </c>
    </row>
    <row r="99" spans="1:12" ht="19.5" customHeight="1">
      <c r="A99" s="146" t="s">
        <v>136</v>
      </c>
      <c r="F99" s="21">
        <v>6077</v>
      </c>
      <c r="G99" s="177"/>
      <c r="H99" s="9">
        <v>6296</v>
      </c>
      <c r="I99" s="177"/>
      <c r="J99" s="105">
        <v>1540</v>
      </c>
      <c r="K99" s="177"/>
      <c r="L99" s="9">
        <v>1540</v>
      </c>
    </row>
    <row r="100" spans="6:11" ht="6" customHeight="1">
      <c r="F100" s="144"/>
      <c r="G100" s="177"/>
      <c r="I100" s="177"/>
      <c r="J100" s="144"/>
      <c r="K100" s="20"/>
    </row>
    <row r="101" spans="1:12" ht="19.5" customHeight="1">
      <c r="A101" s="127" t="s">
        <v>36</v>
      </c>
      <c r="B101" s="147"/>
      <c r="F101" s="21">
        <f>SUM(F90:F99)</f>
        <v>37754099</v>
      </c>
      <c r="G101" s="177"/>
      <c r="H101" s="9">
        <f>SUM(H90:H100)</f>
        <v>37698561</v>
      </c>
      <c r="I101" s="177"/>
      <c r="J101" s="21">
        <f>SUM(J90:J99)</f>
        <v>18806096</v>
      </c>
      <c r="K101" s="181"/>
      <c r="L101" s="9">
        <f>SUM(L90:L100)</f>
        <v>18211333</v>
      </c>
    </row>
    <row r="102" spans="1:11" ht="6" customHeight="1">
      <c r="A102" s="127"/>
      <c r="F102" s="144"/>
      <c r="G102" s="177"/>
      <c r="I102" s="177"/>
      <c r="J102" s="144"/>
      <c r="K102" s="181"/>
    </row>
    <row r="103" spans="1:12" ht="19.5" customHeight="1">
      <c r="A103" s="127" t="s">
        <v>37</v>
      </c>
      <c r="B103" s="127"/>
      <c r="F103" s="21">
        <f>SUM(F86,F101)</f>
        <v>53411803</v>
      </c>
      <c r="G103" s="20"/>
      <c r="H103" s="9">
        <f>SUM(H86,H101)</f>
        <v>50374530</v>
      </c>
      <c r="I103" s="20"/>
      <c r="J103" s="21">
        <f>SUM(J86,J101)</f>
        <v>31068802</v>
      </c>
      <c r="K103" s="181"/>
      <c r="L103" s="9">
        <f>SUM(L86,L101)</f>
        <v>28827613</v>
      </c>
    </row>
    <row r="104" spans="1:12" ht="19.5" customHeight="1">
      <c r="A104" s="127"/>
      <c r="B104" s="127"/>
      <c r="F104" s="4"/>
      <c r="G104" s="20"/>
      <c r="H104" s="4"/>
      <c r="I104" s="20"/>
      <c r="J104" s="4"/>
      <c r="K104" s="181"/>
      <c r="L104" s="4"/>
    </row>
    <row r="105" spans="1:16" s="137" customFormat="1" ht="18" customHeight="1">
      <c r="A105" s="135"/>
      <c r="B105" s="135"/>
      <c r="C105" s="136"/>
      <c r="D105" s="148"/>
      <c r="E105" s="136"/>
      <c r="F105" s="167"/>
      <c r="G105" s="167"/>
      <c r="H105" s="167"/>
      <c r="I105" s="167"/>
      <c r="J105" s="167"/>
      <c r="K105" s="167"/>
      <c r="L105" s="167"/>
      <c r="N105" s="161"/>
      <c r="P105" s="161"/>
    </row>
    <row r="106" spans="1:16" s="137" customFormat="1" ht="18" customHeight="1">
      <c r="A106" s="135"/>
      <c r="B106" s="135"/>
      <c r="C106" s="136"/>
      <c r="D106" s="148"/>
      <c r="E106" s="136"/>
      <c r="F106" s="167"/>
      <c r="G106" s="167"/>
      <c r="H106" s="167"/>
      <c r="I106" s="167"/>
      <c r="J106" s="167"/>
      <c r="K106" s="167"/>
      <c r="L106" s="167"/>
      <c r="N106" s="161"/>
      <c r="P106" s="161"/>
    </row>
    <row r="107" spans="1:16" s="137" customFormat="1" ht="23.25" customHeight="1">
      <c r="A107" s="135"/>
      <c r="B107" s="135"/>
      <c r="C107" s="136"/>
      <c r="D107" s="148"/>
      <c r="E107" s="136"/>
      <c r="F107" s="167"/>
      <c r="G107" s="167"/>
      <c r="H107" s="167"/>
      <c r="I107" s="167"/>
      <c r="J107" s="167"/>
      <c r="K107" s="167"/>
      <c r="L107" s="167"/>
      <c r="N107" s="161"/>
      <c r="P107" s="161"/>
    </row>
    <row r="108" spans="1:12" ht="21.75" customHeight="1">
      <c r="A108" s="241" t="str">
        <f>A55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</row>
    <row r="109" spans="1:11" ht="19.5" customHeight="1">
      <c r="A109" s="127" t="s">
        <v>0</v>
      </c>
      <c r="B109" s="127"/>
      <c r="C109" s="127"/>
      <c r="G109" s="47"/>
      <c r="I109" s="47"/>
      <c r="K109" s="47"/>
    </row>
    <row r="110" spans="1:11" ht="19.5" customHeight="1">
      <c r="A110" s="127" t="s">
        <v>1</v>
      </c>
      <c r="B110" s="127"/>
      <c r="C110" s="127"/>
      <c r="G110" s="47"/>
      <c r="I110" s="47"/>
      <c r="K110" s="47"/>
    </row>
    <row r="111" spans="1:12" ht="19.5" customHeight="1">
      <c r="A111" s="128" t="str">
        <f>+A3</f>
        <v>ณ วันที่ 31 มีนาคม พ.ศ. 2565</v>
      </c>
      <c r="B111" s="128"/>
      <c r="C111" s="128"/>
      <c r="D111" s="129"/>
      <c r="E111" s="130"/>
      <c r="F111" s="9"/>
      <c r="G111" s="166"/>
      <c r="H111" s="9"/>
      <c r="I111" s="166"/>
      <c r="J111" s="9"/>
      <c r="K111" s="166"/>
      <c r="L111" s="9"/>
    </row>
    <row r="112" spans="7:11" ht="19.5" customHeight="1">
      <c r="G112" s="47"/>
      <c r="I112" s="47"/>
      <c r="K112" s="47"/>
    </row>
    <row r="113" spans="1:12" ht="19.5" customHeight="1">
      <c r="A113" s="147"/>
      <c r="D113" s="131"/>
      <c r="E113" s="127"/>
      <c r="F113" s="9"/>
      <c r="G113" s="164"/>
      <c r="H113" s="222" t="s">
        <v>2</v>
      </c>
      <c r="I113" s="163"/>
      <c r="J113" s="9"/>
      <c r="K113" s="164"/>
      <c r="L113" s="222" t="s">
        <v>125</v>
      </c>
    </row>
    <row r="114" spans="4:12" ht="19.5" customHeight="1">
      <c r="D114" s="131"/>
      <c r="E114" s="127"/>
      <c r="F114" s="165" t="s">
        <v>3</v>
      </c>
      <c r="G114" s="163"/>
      <c r="H114" s="165" t="s">
        <v>4</v>
      </c>
      <c r="I114" s="163"/>
      <c r="J114" s="165" t="s">
        <v>3</v>
      </c>
      <c r="K114" s="163"/>
      <c r="L114" s="165" t="s">
        <v>4</v>
      </c>
    </row>
    <row r="115" spans="5:12" ht="19.5" customHeight="1">
      <c r="E115" s="127"/>
      <c r="F115" s="12" t="s">
        <v>229</v>
      </c>
      <c r="G115" s="163"/>
      <c r="H115" s="165" t="s">
        <v>5</v>
      </c>
      <c r="I115" s="163"/>
      <c r="J115" s="12" t="s">
        <v>229</v>
      </c>
      <c r="K115" s="163"/>
      <c r="L115" s="165" t="s">
        <v>5</v>
      </c>
    </row>
    <row r="116" spans="5:12" ht="19.5" customHeight="1">
      <c r="E116" s="127"/>
      <c r="F116" s="165" t="s">
        <v>232</v>
      </c>
      <c r="G116" s="163"/>
      <c r="H116" s="165" t="s">
        <v>201</v>
      </c>
      <c r="I116" s="163"/>
      <c r="J116" s="165" t="s">
        <v>232</v>
      </c>
      <c r="K116" s="163"/>
      <c r="L116" s="165" t="s">
        <v>201</v>
      </c>
    </row>
    <row r="117" spans="5:12" ht="19.5" customHeight="1">
      <c r="E117" s="127"/>
      <c r="F117" s="222" t="s">
        <v>7</v>
      </c>
      <c r="G117" s="163"/>
      <c r="H117" s="222" t="s">
        <v>7</v>
      </c>
      <c r="I117" s="163"/>
      <c r="J117" s="222" t="s">
        <v>7</v>
      </c>
      <c r="K117" s="163"/>
      <c r="L117" s="222" t="s">
        <v>7</v>
      </c>
    </row>
    <row r="118" spans="1:11" ht="6" customHeight="1">
      <c r="A118" s="127"/>
      <c r="F118" s="144"/>
      <c r="G118" s="47"/>
      <c r="I118" s="47"/>
      <c r="J118" s="144"/>
      <c r="K118" s="47"/>
    </row>
    <row r="119" spans="1:12" ht="21" customHeight="1">
      <c r="A119" s="127" t="s">
        <v>246</v>
      </c>
      <c r="F119" s="168"/>
      <c r="G119" s="169"/>
      <c r="H119" s="170"/>
      <c r="I119" s="169"/>
      <c r="J119" s="168"/>
      <c r="K119" s="171"/>
      <c r="L119" s="170"/>
    </row>
    <row r="120" spans="1:12" ht="6" customHeight="1">
      <c r="A120" s="127"/>
      <c r="F120" s="168"/>
      <c r="G120" s="169"/>
      <c r="H120" s="170"/>
      <c r="I120" s="169"/>
      <c r="J120" s="168"/>
      <c r="K120" s="171"/>
      <c r="L120" s="170"/>
    </row>
    <row r="121" spans="1:12" ht="21" customHeight="1">
      <c r="A121" s="127" t="s">
        <v>38</v>
      </c>
      <c r="F121" s="168"/>
      <c r="G121" s="169"/>
      <c r="H121" s="170"/>
      <c r="I121" s="169"/>
      <c r="J121" s="168"/>
      <c r="K121" s="171"/>
      <c r="L121" s="170"/>
    </row>
    <row r="122" spans="1:12" ht="6" customHeight="1">
      <c r="A122" s="127"/>
      <c r="F122" s="168"/>
      <c r="G122" s="169"/>
      <c r="H122" s="170"/>
      <c r="I122" s="169"/>
      <c r="J122" s="168"/>
      <c r="K122" s="171"/>
      <c r="L122" s="170"/>
    </row>
    <row r="123" spans="1:12" ht="21" customHeight="1">
      <c r="A123" s="146" t="s">
        <v>39</v>
      </c>
      <c r="F123" s="168"/>
      <c r="G123" s="184"/>
      <c r="H123" s="170"/>
      <c r="I123" s="184"/>
      <c r="J123" s="168"/>
      <c r="K123" s="171"/>
      <c r="L123" s="170"/>
    </row>
    <row r="124" spans="2:12" ht="21" customHeight="1">
      <c r="B124" s="146" t="s">
        <v>40</v>
      </c>
      <c r="F124" s="185"/>
      <c r="G124" s="184"/>
      <c r="H124" s="184"/>
      <c r="I124" s="184"/>
      <c r="J124" s="185"/>
      <c r="K124" s="184"/>
      <c r="L124" s="184"/>
    </row>
    <row r="125" spans="3:12" ht="21" customHeight="1">
      <c r="C125" s="134" t="s">
        <v>247</v>
      </c>
      <c r="F125" s="185"/>
      <c r="G125" s="177"/>
      <c r="H125" s="184"/>
      <c r="I125" s="177"/>
      <c r="J125" s="185"/>
      <c r="K125" s="184"/>
      <c r="L125" s="184"/>
    </row>
    <row r="126" spans="3:12" ht="21" customHeight="1">
      <c r="C126" s="134" t="s">
        <v>41</v>
      </c>
      <c r="F126" s="185"/>
      <c r="G126" s="177"/>
      <c r="H126" s="184"/>
      <c r="I126" s="177"/>
      <c r="J126" s="185"/>
      <c r="K126" s="184"/>
      <c r="L126" s="184"/>
    </row>
    <row r="127" spans="3:12" ht="21" customHeight="1">
      <c r="C127" s="134" t="s">
        <v>249</v>
      </c>
      <c r="F127" s="185"/>
      <c r="G127" s="177"/>
      <c r="H127" s="184"/>
      <c r="I127" s="177"/>
      <c r="J127" s="185"/>
      <c r="K127" s="184"/>
      <c r="L127" s="184"/>
    </row>
    <row r="128" spans="3:12" ht="21" customHeight="1" thickBot="1">
      <c r="C128" s="134" t="s">
        <v>248</v>
      </c>
      <c r="F128" s="25">
        <v>402000</v>
      </c>
      <c r="G128" s="177"/>
      <c r="H128" s="182">
        <v>373000</v>
      </c>
      <c r="I128" s="177"/>
      <c r="J128" s="25">
        <v>402000</v>
      </c>
      <c r="K128" s="177"/>
      <c r="L128" s="182">
        <v>373000</v>
      </c>
    </row>
    <row r="129" spans="1:11" ht="6" customHeight="1" thickTop="1">
      <c r="A129" s="127"/>
      <c r="F129" s="144"/>
      <c r="G129" s="180"/>
      <c r="I129" s="180"/>
      <c r="J129" s="144"/>
      <c r="K129" s="180"/>
    </row>
    <row r="130" spans="2:12" ht="21" customHeight="1">
      <c r="B130" s="146" t="s">
        <v>42</v>
      </c>
      <c r="F130" s="179"/>
      <c r="G130" s="177"/>
      <c r="H130" s="180"/>
      <c r="I130" s="177"/>
      <c r="J130" s="179"/>
      <c r="K130" s="177"/>
      <c r="L130" s="180"/>
    </row>
    <row r="131" spans="2:11" ht="21" customHeight="1">
      <c r="B131" s="134"/>
      <c r="C131" s="134" t="s">
        <v>200</v>
      </c>
      <c r="F131" s="144"/>
      <c r="G131" s="177"/>
      <c r="I131" s="177"/>
      <c r="J131" s="144"/>
      <c r="K131" s="177"/>
    </row>
    <row r="132" spans="2:12" ht="21" customHeight="1">
      <c r="B132" s="134"/>
      <c r="C132" s="146" t="s">
        <v>43</v>
      </c>
      <c r="F132" s="144">
        <f>8!F31</f>
        <v>373000</v>
      </c>
      <c r="G132" s="177"/>
      <c r="H132" s="20">
        <v>373000</v>
      </c>
      <c r="I132" s="177"/>
      <c r="J132" s="144">
        <f>9!F26</f>
        <v>373000</v>
      </c>
      <c r="K132" s="177"/>
      <c r="L132" s="20">
        <v>373000</v>
      </c>
    </row>
    <row r="133" spans="1:12" ht="21" customHeight="1">
      <c r="A133" s="146" t="s">
        <v>44</v>
      </c>
      <c r="F133" s="144">
        <f>8!H31</f>
        <v>3680616</v>
      </c>
      <c r="G133" s="180"/>
      <c r="H133" s="20">
        <v>3680616</v>
      </c>
      <c r="I133" s="180"/>
      <c r="J133" s="144">
        <f>9!H26</f>
        <v>3680616</v>
      </c>
      <c r="K133" s="180"/>
      <c r="L133" s="20">
        <v>3680616</v>
      </c>
    </row>
    <row r="134" spans="1:12" ht="21" customHeight="1">
      <c r="A134" s="146" t="s">
        <v>45</v>
      </c>
      <c r="F134" s="179"/>
      <c r="G134" s="177"/>
      <c r="H134" s="180"/>
      <c r="I134" s="177"/>
      <c r="J134" s="179"/>
      <c r="K134" s="177"/>
      <c r="L134" s="180"/>
    </row>
    <row r="135" spans="2:12" ht="21" customHeight="1">
      <c r="B135" s="146" t="s">
        <v>46</v>
      </c>
      <c r="F135" s="179"/>
      <c r="G135" s="177"/>
      <c r="H135" s="180"/>
      <c r="I135" s="177"/>
      <c r="J135" s="179"/>
      <c r="K135" s="177"/>
      <c r="L135" s="180"/>
    </row>
    <row r="136" spans="2:12" ht="21" customHeight="1">
      <c r="B136" s="147"/>
      <c r="C136" s="134" t="s">
        <v>47</v>
      </c>
      <c r="F136" s="175">
        <f>8!J31</f>
        <v>37300</v>
      </c>
      <c r="G136" s="177"/>
      <c r="H136" s="176">
        <v>37300</v>
      </c>
      <c r="I136" s="177"/>
      <c r="J136" s="175">
        <f>9!J26</f>
        <v>37300</v>
      </c>
      <c r="K136" s="177"/>
      <c r="L136" s="176">
        <v>37300</v>
      </c>
    </row>
    <row r="137" spans="2:12" ht="21" customHeight="1">
      <c r="B137" s="146" t="s">
        <v>48</v>
      </c>
      <c r="F137" s="179">
        <f>8!L31</f>
        <v>30496468</v>
      </c>
      <c r="G137" s="177"/>
      <c r="H137" s="180">
        <v>29130158.026</v>
      </c>
      <c r="I137" s="177"/>
      <c r="J137" s="175">
        <f>9!L26</f>
        <v>20086005</v>
      </c>
      <c r="K137" s="177"/>
      <c r="L137" s="180">
        <v>18389412</v>
      </c>
    </row>
    <row r="138" spans="1:12" ht="21" customHeight="1">
      <c r="A138" s="146" t="s">
        <v>49</v>
      </c>
      <c r="F138" s="186">
        <f>8!X31</f>
        <v>-822497</v>
      </c>
      <c r="G138" s="177"/>
      <c r="H138" s="187">
        <v>-720052.699</v>
      </c>
      <c r="I138" s="177"/>
      <c r="J138" s="21">
        <f>9!R26</f>
        <v>-176035</v>
      </c>
      <c r="K138" s="177"/>
      <c r="L138" s="9">
        <v>-148952</v>
      </c>
    </row>
    <row r="139" spans="1:11" ht="6" customHeight="1">
      <c r="A139" s="127"/>
      <c r="F139" s="144"/>
      <c r="G139" s="177"/>
      <c r="I139" s="177"/>
      <c r="J139" s="144"/>
      <c r="K139" s="177"/>
    </row>
    <row r="140" spans="1:12" ht="21" customHeight="1">
      <c r="A140" s="127" t="s">
        <v>131</v>
      </c>
      <c r="F140" s="175">
        <f>SUM(F132:F138)</f>
        <v>33764887</v>
      </c>
      <c r="G140" s="20"/>
      <c r="H140" s="176">
        <f>SUM(H132:H138)</f>
        <v>32501021.327</v>
      </c>
      <c r="I140" s="20"/>
      <c r="J140" s="175">
        <f>SUM(J132:J138)</f>
        <v>24000886</v>
      </c>
      <c r="K140" s="20"/>
      <c r="L140" s="176">
        <f>SUM(L132:L138)</f>
        <v>22331376</v>
      </c>
    </row>
    <row r="141" spans="1:12" ht="21" customHeight="1">
      <c r="A141" s="146" t="s">
        <v>50</v>
      </c>
      <c r="D141" s="188"/>
      <c r="F141" s="21">
        <f>8!AB31</f>
        <v>2500681</v>
      </c>
      <c r="G141" s="177"/>
      <c r="H141" s="9">
        <v>2600699</v>
      </c>
      <c r="I141" s="177"/>
      <c r="J141" s="21">
        <v>0</v>
      </c>
      <c r="K141" s="177"/>
      <c r="L141" s="9">
        <v>0</v>
      </c>
    </row>
    <row r="142" spans="1:11" ht="6" customHeight="1">
      <c r="A142" s="127"/>
      <c r="B142" s="127"/>
      <c r="F142" s="144"/>
      <c r="G142" s="20"/>
      <c r="I142" s="20"/>
      <c r="J142" s="144"/>
      <c r="K142" s="20"/>
    </row>
    <row r="143" spans="1:12" ht="21" customHeight="1">
      <c r="A143" s="127" t="s">
        <v>51</v>
      </c>
      <c r="F143" s="21">
        <f>SUM(F140:F141)</f>
        <v>36265568</v>
      </c>
      <c r="G143" s="177"/>
      <c r="H143" s="9">
        <f>SUM(H140:H141)</f>
        <v>35101720.327</v>
      </c>
      <c r="I143" s="177"/>
      <c r="J143" s="21">
        <f>SUM(J140:J141)</f>
        <v>24000886</v>
      </c>
      <c r="K143" s="177"/>
      <c r="L143" s="9">
        <f>SUM(L140:L141)</f>
        <v>22331376</v>
      </c>
    </row>
    <row r="144" spans="1:11" ht="6" customHeight="1">
      <c r="A144" s="127"/>
      <c r="F144" s="144"/>
      <c r="G144" s="177"/>
      <c r="I144" s="177"/>
      <c r="J144" s="144"/>
      <c r="K144" s="177"/>
    </row>
    <row r="145" spans="1:12" ht="21" customHeight="1" thickBot="1">
      <c r="A145" s="127" t="s">
        <v>52</v>
      </c>
      <c r="F145" s="25">
        <f>SUM(F103,F143)</f>
        <v>89677371</v>
      </c>
      <c r="G145" s="177"/>
      <c r="H145" s="182">
        <f>SUM(H103,H143)</f>
        <v>85476250.32699999</v>
      </c>
      <c r="I145" s="177"/>
      <c r="J145" s="25">
        <f>SUM(J103,J143)</f>
        <v>55069688</v>
      </c>
      <c r="K145" s="20"/>
      <c r="L145" s="182">
        <f>SUM(L103,L143)</f>
        <v>51158989</v>
      </c>
    </row>
    <row r="146" spans="1:11" ht="19.5" customHeight="1" thickTop="1">
      <c r="A146" s="127"/>
      <c r="G146" s="47"/>
      <c r="I146" s="47"/>
      <c r="K146" s="47"/>
    </row>
    <row r="147" spans="1:11" ht="19.5" customHeight="1">
      <c r="A147" s="127"/>
      <c r="G147" s="20"/>
      <c r="I147" s="47"/>
      <c r="K147" s="20"/>
    </row>
    <row r="148" spans="1:11" ht="19.5" customHeight="1">
      <c r="A148" s="127"/>
      <c r="G148" s="47"/>
      <c r="I148" s="47"/>
      <c r="K148" s="47"/>
    </row>
    <row r="149" spans="1:11" ht="19.5" customHeight="1">
      <c r="A149" s="127"/>
      <c r="G149" s="47"/>
      <c r="I149" s="47"/>
      <c r="K149" s="47"/>
    </row>
    <row r="150" spans="1:11" ht="19.5" customHeight="1">
      <c r="A150" s="127"/>
      <c r="G150" s="47"/>
      <c r="I150" s="47"/>
      <c r="K150" s="47"/>
    </row>
    <row r="151" spans="1:11" ht="19.5" customHeight="1">
      <c r="A151" s="127"/>
      <c r="G151" s="47"/>
      <c r="I151" s="47"/>
      <c r="K151" s="47"/>
    </row>
    <row r="152" spans="1:11" ht="19.5" customHeight="1">
      <c r="A152" s="127"/>
      <c r="G152" s="47"/>
      <c r="I152" s="47"/>
      <c r="K152" s="47"/>
    </row>
    <row r="153" spans="1:11" ht="19.5" customHeight="1">
      <c r="A153" s="127"/>
      <c r="G153" s="47"/>
      <c r="I153" s="47"/>
      <c r="K153" s="47"/>
    </row>
    <row r="154" spans="1:11" ht="19.5" customHeight="1">
      <c r="A154" s="127"/>
      <c r="G154" s="47"/>
      <c r="I154" s="47"/>
      <c r="K154" s="47"/>
    </row>
    <row r="155" spans="1:11" ht="19.5" customHeight="1">
      <c r="A155" s="127"/>
      <c r="G155" s="47"/>
      <c r="I155" s="47"/>
      <c r="K155" s="47"/>
    </row>
    <row r="156" spans="1:11" ht="19.5" customHeight="1">
      <c r="A156" s="127"/>
      <c r="G156" s="47"/>
      <c r="I156" s="47"/>
      <c r="K156" s="47"/>
    </row>
    <row r="157" spans="1:11" ht="23.25" customHeight="1">
      <c r="A157" s="127"/>
      <c r="G157" s="47"/>
      <c r="I157" s="47"/>
      <c r="K157" s="47"/>
    </row>
    <row r="158" spans="1:11" ht="12" customHeight="1">
      <c r="A158" s="127"/>
      <c r="G158" s="47"/>
      <c r="I158" s="47"/>
      <c r="K158" s="47"/>
    </row>
    <row r="159" spans="1:12" ht="21.75" customHeight="1">
      <c r="A159" s="241" t="str">
        <f>A55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</row>
  </sheetData>
  <sheetProtection/>
  <mergeCells count="3">
    <mergeCell ref="A55:L55"/>
    <mergeCell ref="A108:L108"/>
    <mergeCell ref="A159:L159"/>
  </mergeCells>
  <printOptions/>
  <pageMargins left="0.8" right="0.5" top="0.5" bottom="0.6" header="0.49" footer="0.4"/>
  <pageSetup firstPageNumber="2" useFirstPageNumber="1" fitToHeight="0" horizontalDpi="1200" verticalDpi="1200" orientation="portrait" paperSize="9" scale="84" r:id="rId1"/>
  <headerFooter differentOddEven="1" differentFirst="1">
    <oddFooter>&amp;R&amp;"Browallia New,Regular"&amp;13 4</oddFooter>
    <evenFooter>&amp;R&amp;"Browallia New,Regular"&amp;13 3</evenFooter>
    <firstFooter>&amp;R&amp;"Browallia New,Regular"&amp;13 2</firstFooter>
  </headerFooter>
  <rowBreaks count="2" manualBreakCount="2">
    <brk id="55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36"/>
  <sheetViews>
    <sheetView zoomScaleSheetLayoutView="90" zoomScalePageLayoutView="0" workbookViewId="0" topLeftCell="A1">
      <selection activeCell="D4" sqref="D1:L65536"/>
    </sheetView>
  </sheetViews>
  <sheetFormatPr defaultColWidth="6.7109375" defaultRowHeight="19.5" customHeight="1"/>
  <cols>
    <col min="1" max="2" width="1.28515625" style="3" customWidth="1"/>
    <col min="3" max="3" width="37.28125" style="3" customWidth="1"/>
    <col min="4" max="4" width="7.421875" style="2" customWidth="1"/>
    <col min="5" max="5" width="0.5625" style="3" customWidth="1"/>
    <col min="6" max="6" width="11.28125" style="4" customWidth="1"/>
    <col min="7" max="7" width="0.5625" style="3" customWidth="1"/>
    <col min="8" max="8" width="11.28125" style="4" customWidth="1"/>
    <col min="9" max="9" width="0.5625" style="2" customWidth="1"/>
    <col min="10" max="10" width="11.28125" style="4" customWidth="1"/>
    <col min="11" max="11" width="0.5625" style="3" customWidth="1"/>
    <col min="12" max="12" width="11.28125" style="4" customWidth="1"/>
    <col min="13" max="16384" width="6.7109375" style="5" customWidth="1"/>
  </cols>
  <sheetData>
    <row r="1" spans="1:12" ht="19.5" customHeight="1">
      <c r="A1" s="1" t="s">
        <v>0</v>
      </c>
      <c r="B1" s="1"/>
      <c r="C1" s="1"/>
      <c r="G1" s="17"/>
      <c r="I1" s="18"/>
      <c r="K1" s="17"/>
      <c r="L1" s="12" t="s">
        <v>3</v>
      </c>
    </row>
    <row r="2" spans="1:11" ht="19.5" customHeight="1">
      <c r="A2" s="1" t="s">
        <v>53</v>
      </c>
      <c r="B2" s="1"/>
      <c r="C2" s="1"/>
      <c r="G2" s="17"/>
      <c r="I2" s="18"/>
      <c r="K2" s="17"/>
    </row>
    <row r="3" spans="1:12" ht="19.5" customHeight="1">
      <c r="A3" s="6" t="s">
        <v>233</v>
      </c>
      <c r="B3" s="6"/>
      <c r="C3" s="6"/>
      <c r="D3" s="7"/>
      <c r="E3" s="8"/>
      <c r="F3" s="9"/>
      <c r="G3" s="26"/>
      <c r="H3" s="9"/>
      <c r="I3" s="27"/>
      <c r="J3" s="9"/>
      <c r="K3" s="26"/>
      <c r="L3" s="9"/>
    </row>
    <row r="4" spans="7:11" ht="19.5" customHeight="1">
      <c r="G4" s="17"/>
      <c r="I4" s="18"/>
      <c r="K4" s="17"/>
    </row>
    <row r="5" spans="1:12" ht="19.5" customHeight="1">
      <c r="A5" s="5"/>
      <c r="D5" s="10"/>
      <c r="E5" s="1"/>
      <c r="F5" s="243" t="s">
        <v>2</v>
      </c>
      <c r="G5" s="243"/>
      <c r="H5" s="243"/>
      <c r="I5" s="29"/>
      <c r="J5" s="243" t="s">
        <v>125</v>
      </c>
      <c r="K5" s="243"/>
      <c r="L5" s="243"/>
    </row>
    <row r="6" spans="5:12" ht="19.5" customHeight="1">
      <c r="E6" s="1"/>
      <c r="F6" s="12" t="s">
        <v>232</v>
      </c>
      <c r="G6" s="1"/>
      <c r="H6" s="12" t="s">
        <v>201</v>
      </c>
      <c r="I6" s="13"/>
      <c r="J6" s="12" t="s">
        <v>232</v>
      </c>
      <c r="K6" s="1"/>
      <c r="L6" s="12" t="s">
        <v>201</v>
      </c>
    </row>
    <row r="7" spans="4:12" ht="19.5" customHeight="1">
      <c r="D7" s="14" t="s">
        <v>6</v>
      </c>
      <c r="E7" s="1"/>
      <c r="F7" s="222" t="s">
        <v>7</v>
      </c>
      <c r="G7" s="1"/>
      <c r="H7" s="222" t="s">
        <v>7</v>
      </c>
      <c r="I7" s="13"/>
      <c r="J7" s="222" t="s">
        <v>7</v>
      </c>
      <c r="K7" s="1"/>
      <c r="L7" s="222" t="s">
        <v>7</v>
      </c>
    </row>
    <row r="8" spans="6:11" ht="7.5" customHeight="1">
      <c r="F8" s="16"/>
      <c r="G8" s="19"/>
      <c r="I8" s="19"/>
      <c r="J8" s="16"/>
      <c r="K8" s="19"/>
    </row>
    <row r="9" spans="1:12" ht="19.5" customHeight="1">
      <c r="A9" s="3" t="s">
        <v>250</v>
      </c>
      <c r="F9" s="189">
        <v>3120556</v>
      </c>
      <c r="G9" s="190"/>
      <c r="H9" s="191">
        <v>2959425</v>
      </c>
      <c r="I9" s="192"/>
      <c r="J9" s="193">
        <v>1687461</v>
      </c>
      <c r="K9" s="192"/>
      <c r="L9" s="194">
        <v>1644302</v>
      </c>
    </row>
    <row r="10" spans="1:12" ht="19.5" customHeight="1">
      <c r="A10" s="3" t="s">
        <v>54</v>
      </c>
      <c r="F10" s="195">
        <v>1619865</v>
      </c>
      <c r="G10" s="30"/>
      <c r="H10" s="194">
        <v>1743293</v>
      </c>
      <c r="I10" s="194"/>
      <c r="J10" s="189">
        <v>0</v>
      </c>
      <c r="K10" s="194"/>
      <c r="L10" s="191">
        <v>0</v>
      </c>
    </row>
    <row r="11" spans="1:12" ht="19.5" customHeight="1">
      <c r="A11" s="3" t="s">
        <v>55</v>
      </c>
      <c r="D11" s="196">
        <v>12.2</v>
      </c>
      <c r="F11" s="189">
        <v>0</v>
      </c>
      <c r="G11" s="190"/>
      <c r="H11" s="191">
        <v>0</v>
      </c>
      <c r="I11" s="192"/>
      <c r="J11" s="193">
        <v>1768760</v>
      </c>
      <c r="K11" s="192"/>
      <c r="L11" s="216">
        <v>1406978</v>
      </c>
    </row>
    <row r="12" spans="1:12" ht="19.5" customHeight="1">
      <c r="A12" s="3" t="s">
        <v>56</v>
      </c>
      <c r="D12" s="196"/>
      <c r="F12" s="197">
        <v>76143</v>
      </c>
      <c r="G12" s="190"/>
      <c r="H12" s="198">
        <v>3713</v>
      </c>
      <c r="I12" s="192"/>
      <c r="J12" s="197">
        <v>110066</v>
      </c>
      <c r="K12" s="192"/>
      <c r="L12" s="217">
        <v>113446</v>
      </c>
    </row>
    <row r="13" spans="6:11" ht="7.5" customHeight="1">
      <c r="F13" s="16"/>
      <c r="G13" s="19"/>
      <c r="I13" s="19"/>
      <c r="J13" s="16"/>
      <c r="K13" s="19"/>
    </row>
    <row r="14" spans="1:12" ht="19.5" customHeight="1">
      <c r="A14" s="1" t="s">
        <v>57</v>
      </c>
      <c r="B14" s="5"/>
      <c r="C14" s="1"/>
      <c r="F14" s="197">
        <f>SUM(F9:F12)</f>
        <v>4816564</v>
      </c>
      <c r="G14" s="190"/>
      <c r="H14" s="198">
        <f>SUM(H9:H12)</f>
        <v>4706431</v>
      </c>
      <c r="I14" s="190"/>
      <c r="J14" s="197">
        <f>SUM(J9:J12)</f>
        <v>3566287</v>
      </c>
      <c r="K14" s="190"/>
      <c r="L14" s="198">
        <f>SUM(L9:L12)</f>
        <v>3164726</v>
      </c>
    </row>
    <row r="15" spans="6:11" ht="19.5" customHeight="1">
      <c r="F15" s="16"/>
      <c r="G15" s="19"/>
      <c r="I15" s="19"/>
      <c r="J15" s="16"/>
      <c r="K15" s="19"/>
    </row>
    <row r="16" spans="1:12" ht="19.5" customHeight="1">
      <c r="A16" s="3" t="s">
        <v>212</v>
      </c>
      <c r="D16" s="196"/>
      <c r="F16" s="189">
        <v>-2906414</v>
      </c>
      <c r="G16" s="199"/>
      <c r="H16" s="191">
        <v>-2557008</v>
      </c>
      <c r="I16" s="200"/>
      <c r="J16" s="193">
        <v>-1577871</v>
      </c>
      <c r="K16" s="200"/>
      <c r="L16" s="191">
        <v>-1516365</v>
      </c>
    </row>
    <row r="17" spans="1:12" ht="19.5" customHeight="1">
      <c r="A17" s="3" t="s">
        <v>58</v>
      </c>
      <c r="D17" s="196"/>
      <c r="F17" s="189">
        <v>-10762</v>
      </c>
      <c r="G17" s="190"/>
      <c r="H17" s="191">
        <v>-18201</v>
      </c>
      <c r="I17" s="192"/>
      <c r="J17" s="193">
        <v>-9765</v>
      </c>
      <c r="K17" s="192"/>
      <c r="L17" s="191">
        <v>-12460</v>
      </c>
    </row>
    <row r="18" spans="1:12" ht="19.5" customHeight="1">
      <c r="A18" s="3" t="s">
        <v>59</v>
      </c>
      <c r="F18" s="189">
        <v>-309394</v>
      </c>
      <c r="G18" s="190"/>
      <c r="H18" s="191">
        <v>-348604</v>
      </c>
      <c r="I18" s="192"/>
      <c r="J18" s="193">
        <v>-117500</v>
      </c>
      <c r="K18" s="192"/>
      <c r="L18" s="191">
        <v>-138707</v>
      </c>
    </row>
    <row r="19" spans="1:12" ht="19.5" customHeight="1">
      <c r="A19" s="5" t="s">
        <v>271</v>
      </c>
      <c r="F19" s="189">
        <v>313</v>
      </c>
      <c r="G19" s="190"/>
      <c r="H19" s="191">
        <v>5480</v>
      </c>
      <c r="I19" s="192"/>
      <c r="J19" s="193">
        <v>0</v>
      </c>
      <c r="K19" s="192"/>
      <c r="L19" s="191">
        <v>0</v>
      </c>
    </row>
    <row r="20" spans="1:12" ht="19.5" customHeight="1">
      <c r="A20" s="3" t="s">
        <v>207</v>
      </c>
      <c r="E20" s="19"/>
      <c r="F20" s="189">
        <v>7689</v>
      </c>
      <c r="G20" s="190"/>
      <c r="H20" s="191">
        <v>26143</v>
      </c>
      <c r="I20" s="192"/>
      <c r="J20" s="193">
        <v>4826</v>
      </c>
      <c r="K20" s="192"/>
      <c r="L20" s="191">
        <v>27913</v>
      </c>
    </row>
    <row r="21" spans="1:12" ht="19.5" customHeight="1">
      <c r="A21" s="3" t="s">
        <v>61</v>
      </c>
      <c r="E21" s="19"/>
      <c r="F21" s="197">
        <v>-310264</v>
      </c>
      <c r="G21" s="190"/>
      <c r="H21" s="198">
        <v>-390616</v>
      </c>
      <c r="I21" s="192"/>
      <c r="J21" s="197">
        <v>-170343</v>
      </c>
      <c r="K21" s="192"/>
      <c r="L21" s="198">
        <v>-209097</v>
      </c>
    </row>
    <row r="22" spans="6:11" ht="7.5" customHeight="1">
      <c r="F22" s="16"/>
      <c r="G22" s="19"/>
      <c r="I22" s="19"/>
      <c r="J22" s="16"/>
      <c r="K22" s="19"/>
    </row>
    <row r="23" spans="1:12" ht="19.5" customHeight="1">
      <c r="A23" s="1" t="s">
        <v>60</v>
      </c>
      <c r="B23" s="5"/>
      <c r="F23" s="21">
        <f>SUM(F16:F22)</f>
        <v>-3528832</v>
      </c>
      <c r="G23" s="4"/>
      <c r="H23" s="9">
        <f>SUM(H16:H22)</f>
        <v>-3282806</v>
      </c>
      <c r="I23" s="4"/>
      <c r="J23" s="21">
        <f>SUM(J16:J22)</f>
        <v>-1870653</v>
      </c>
      <c r="K23" s="4"/>
      <c r="L23" s="9">
        <f>SUM(L16:L22)</f>
        <v>-1848716</v>
      </c>
    </row>
    <row r="24" spans="6:11" ht="7.5" customHeight="1">
      <c r="F24" s="16"/>
      <c r="G24" s="4"/>
      <c r="I24" s="4"/>
      <c r="J24" s="16"/>
      <c r="K24" s="4"/>
    </row>
    <row r="25" spans="1:12" ht="19.5" customHeight="1">
      <c r="A25" s="3" t="s">
        <v>251</v>
      </c>
      <c r="F25" s="201"/>
      <c r="G25" s="19"/>
      <c r="H25" s="202"/>
      <c r="I25" s="19"/>
      <c r="J25" s="201"/>
      <c r="K25" s="19"/>
      <c r="L25" s="202"/>
    </row>
    <row r="26" spans="2:12" ht="19.5" customHeight="1">
      <c r="B26" s="3" t="s">
        <v>208</v>
      </c>
      <c r="D26" s="196">
        <v>12.1</v>
      </c>
      <c r="F26" s="197">
        <v>1659</v>
      </c>
      <c r="G26" s="190"/>
      <c r="H26" s="198">
        <v>-25275</v>
      </c>
      <c r="I26" s="192"/>
      <c r="J26" s="197">
        <v>0</v>
      </c>
      <c r="K26" s="192"/>
      <c r="L26" s="198">
        <v>0</v>
      </c>
    </row>
    <row r="27" spans="6:11" ht="7.5" customHeight="1">
      <c r="F27" s="16"/>
      <c r="G27" s="4"/>
      <c r="I27" s="4"/>
      <c r="J27" s="16"/>
      <c r="K27" s="4"/>
    </row>
    <row r="28" spans="1:12" ht="19.5" customHeight="1">
      <c r="A28" s="1" t="s">
        <v>62</v>
      </c>
      <c r="F28" s="189">
        <f>SUM(F14+F23+F26)</f>
        <v>1289391</v>
      </c>
      <c r="G28" s="203"/>
      <c r="H28" s="203">
        <f>SUM(H14+H23+H26)</f>
        <v>1398350</v>
      </c>
      <c r="I28" s="203"/>
      <c r="J28" s="189">
        <f>SUM(J14+J23+J26)</f>
        <v>1695634</v>
      </c>
      <c r="K28" s="203"/>
      <c r="L28" s="203">
        <f>SUM(L14+L23+L26)</f>
        <v>1316010</v>
      </c>
    </row>
    <row r="29" spans="1:12" ht="19.5" customHeight="1">
      <c r="A29" s="3" t="s">
        <v>63</v>
      </c>
      <c r="D29" s="2">
        <v>20</v>
      </c>
      <c r="F29" s="197">
        <v>4912</v>
      </c>
      <c r="G29" s="190"/>
      <c r="H29" s="198">
        <v>-37903</v>
      </c>
      <c r="I29" s="192"/>
      <c r="J29" s="197">
        <v>959</v>
      </c>
      <c r="K29" s="192"/>
      <c r="L29" s="198">
        <v>-7436</v>
      </c>
    </row>
    <row r="30" spans="6:11" ht="7.5" customHeight="1">
      <c r="F30" s="16"/>
      <c r="G30" s="19"/>
      <c r="I30" s="19"/>
      <c r="J30" s="16"/>
      <c r="K30" s="19"/>
    </row>
    <row r="31" spans="1:12" ht="19.5" customHeight="1">
      <c r="A31" s="1" t="s">
        <v>64</v>
      </c>
      <c r="F31" s="21">
        <f>SUM(F28:F29)</f>
        <v>1294303</v>
      </c>
      <c r="G31" s="4"/>
      <c r="H31" s="9">
        <f>SUM(H28:H29)</f>
        <v>1360447</v>
      </c>
      <c r="I31" s="4"/>
      <c r="J31" s="21">
        <f>SUM(J28:J29)</f>
        <v>1696593</v>
      </c>
      <c r="K31" s="4"/>
      <c r="L31" s="9">
        <f>SUM(L28:L29)</f>
        <v>1308574</v>
      </c>
    </row>
    <row r="32" spans="7:11" ht="19.5" customHeight="1">
      <c r="G32" s="4"/>
      <c r="I32" s="4"/>
      <c r="K32" s="4"/>
    </row>
    <row r="33" spans="7:11" ht="19.5" customHeight="1">
      <c r="G33" s="4"/>
      <c r="I33" s="4"/>
      <c r="K33" s="4"/>
    </row>
    <row r="34" spans="1:11" ht="19.5" customHeight="1">
      <c r="A34" s="1"/>
      <c r="G34" s="4"/>
      <c r="I34" s="4"/>
      <c r="K34" s="4"/>
    </row>
    <row r="35" spans="7:11" ht="19.5" customHeight="1">
      <c r="G35" s="4"/>
      <c r="I35" s="4"/>
      <c r="K35" s="4"/>
    </row>
    <row r="36" spans="7:11" ht="19.5" customHeight="1">
      <c r="G36" s="4"/>
      <c r="I36" s="4"/>
      <c r="K36" s="4"/>
    </row>
    <row r="37" spans="7:11" ht="19.5" customHeight="1">
      <c r="G37" s="4"/>
      <c r="I37" s="4"/>
      <c r="K37" s="4"/>
    </row>
    <row r="38" spans="7:11" ht="19.5" customHeight="1">
      <c r="G38" s="4"/>
      <c r="I38" s="4"/>
      <c r="K38" s="4"/>
    </row>
    <row r="39" spans="7:11" ht="19.5" customHeight="1">
      <c r="G39" s="4"/>
      <c r="I39" s="4"/>
      <c r="K39" s="4"/>
    </row>
    <row r="40" spans="7:11" ht="19.5" customHeight="1">
      <c r="G40" s="4"/>
      <c r="I40" s="4"/>
      <c r="K40" s="4"/>
    </row>
    <row r="41" spans="7:11" ht="19.5" customHeight="1">
      <c r="G41" s="4"/>
      <c r="I41" s="4"/>
      <c r="K41" s="4"/>
    </row>
    <row r="42" spans="7:11" ht="19.5" customHeight="1">
      <c r="G42" s="4"/>
      <c r="I42" s="4"/>
      <c r="K42" s="4"/>
    </row>
    <row r="43" spans="7:11" ht="19.5" customHeight="1">
      <c r="G43" s="4"/>
      <c r="I43" s="4"/>
      <c r="K43" s="4"/>
    </row>
    <row r="44" spans="7:11" ht="10.5" customHeight="1">
      <c r="G44" s="4"/>
      <c r="I44" s="4"/>
      <c r="K44" s="4"/>
    </row>
    <row r="45" spans="7:11" ht="9.75" customHeight="1">
      <c r="G45" s="4"/>
      <c r="I45" s="4"/>
      <c r="K45" s="4"/>
    </row>
    <row r="46" spans="1:12" ht="21.75" customHeight="1">
      <c r="A46" s="242" t="str">
        <f>'2-4'!A55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</row>
    <row r="47" spans="1:12" ht="19.5" customHeight="1">
      <c r="A47" s="1" t="s">
        <v>0</v>
      </c>
      <c r="B47" s="1"/>
      <c r="C47" s="1"/>
      <c r="G47" s="17"/>
      <c r="I47" s="18"/>
      <c r="K47" s="17"/>
      <c r="L47" s="12" t="s">
        <v>3</v>
      </c>
    </row>
    <row r="48" spans="1:11" ht="19.5" customHeight="1">
      <c r="A48" s="1" t="s">
        <v>53</v>
      </c>
      <c r="B48" s="1"/>
      <c r="C48" s="1"/>
      <c r="G48" s="17"/>
      <c r="I48" s="18"/>
      <c r="K48" s="17"/>
    </row>
    <row r="49" spans="1:12" ht="19.5" customHeight="1">
      <c r="A49" s="6" t="str">
        <f>A3</f>
        <v>สำหรับงวดสามเดือนสิ้นสุดวันที่ 31 มีนาคม พ.ศ. 2565</v>
      </c>
      <c r="B49" s="6"/>
      <c r="C49" s="6"/>
      <c r="D49" s="7"/>
      <c r="E49" s="8"/>
      <c r="F49" s="9"/>
      <c r="G49" s="26"/>
      <c r="H49" s="9"/>
      <c r="I49" s="27"/>
      <c r="J49" s="9"/>
      <c r="K49" s="26"/>
      <c r="L49" s="9"/>
    </row>
    <row r="50" spans="7:11" ht="19.5" customHeight="1">
      <c r="G50" s="17"/>
      <c r="I50" s="18"/>
      <c r="K50" s="17"/>
    </row>
    <row r="51" spans="1:12" ht="19.5" customHeight="1">
      <c r="A51" s="5"/>
      <c r="D51" s="10"/>
      <c r="E51" s="1"/>
      <c r="F51" s="243" t="s">
        <v>2</v>
      </c>
      <c r="G51" s="243"/>
      <c r="H51" s="243"/>
      <c r="I51" s="29"/>
      <c r="J51" s="243" t="s">
        <v>125</v>
      </c>
      <c r="K51" s="243"/>
      <c r="L51" s="243"/>
    </row>
    <row r="52" spans="5:12" ht="19.5" customHeight="1">
      <c r="E52" s="1"/>
      <c r="F52" s="12" t="s">
        <v>232</v>
      </c>
      <c r="G52" s="1"/>
      <c r="H52" s="12" t="s">
        <v>201</v>
      </c>
      <c r="I52" s="13"/>
      <c r="J52" s="12" t="s">
        <v>232</v>
      </c>
      <c r="K52" s="1"/>
      <c r="L52" s="12" t="s">
        <v>201</v>
      </c>
    </row>
    <row r="53" spans="4:12" ht="19.5" customHeight="1">
      <c r="D53" s="14" t="s">
        <v>6</v>
      </c>
      <c r="E53" s="1"/>
      <c r="F53" s="222" t="s">
        <v>7</v>
      </c>
      <c r="G53" s="1"/>
      <c r="H53" s="222" t="s">
        <v>7</v>
      </c>
      <c r="I53" s="13"/>
      <c r="J53" s="222" t="s">
        <v>7</v>
      </c>
      <c r="K53" s="1"/>
      <c r="L53" s="222" t="s">
        <v>7</v>
      </c>
    </row>
    <row r="54" spans="1:11" ht="7.5" customHeight="1">
      <c r="A54" s="1"/>
      <c r="F54" s="16"/>
      <c r="G54" s="4"/>
      <c r="I54" s="4"/>
      <c r="J54" s="16"/>
      <c r="K54" s="4"/>
    </row>
    <row r="55" spans="1:11" ht="19.5" customHeight="1">
      <c r="A55" s="204" t="s">
        <v>142</v>
      </c>
      <c r="F55" s="16"/>
      <c r="G55" s="19"/>
      <c r="I55" s="19"/>
      <c r="J55" s="16"/>
      <c r="K55" s="19"/>
    </row>
    <row r="56" spans="1:11" ht="7.5" customHeight="1">
      <c r="A56" s="1"/>
      <c r="F56" s="16"/>
      <c r="G56" s="4"/>
      <c r="I56" s="4"/>
      <c r="J56" s="16"/>
      <c r="K56" s="4"/>
    </row>
    <row r="57" spans="1:11" ht="19.5" customHeight="1">
      <c r="A57" s="3" t="s">
        <v>185</v>
      </c>
      <c r="F57" s="16"/>
      <c r="G57" s="4"/>
      <c r="I57" s="4"/>
      <c r="J57" s="16"/>
      <c r="K57" s="4"/>
    </row>
    <row r="58" spans="1:11" ht="19.5" customHeight="1">
      <c r="A58" s="31"/>
      <c r="B58" s="205" t="s">
        <v>65</v>
      </c>
      <c r="C58" s="205"/>
      <c r="F58" s="16"/>
      <c r="G58" s="4"/>
      <c r="I58" s="4"/>
      <c r="J58" s="16"/>
      <c r="K58" s="4"/>
    </row>
    <row r="59" spans="1:11" ht="19.5" customHeight="1">
      <c r="A59" s="1"/>
      <c r="C59" s="3" t="s">
        <v>266</v>
      </c>
      <c r="F59" s="16"/>
      <c r="G59" s="4"/>
      <c r="I59" s="4"/>
      <c r="J59" s="16"/>
      <c r="K59" s="4"/>
    </row>
    <row r="60" spans="1:12" ht="19.5" customHeight="1">
      <c r="A60" s="1"/>
      <c r="C60" s="206" t="s">
        <v>252</v>
      </c>
      <c r="D60" s="2">
        <v>10</v>
      </c>
      <c r="F60" s="16">
        <v>-33853</v>
      </c>
      <c r="G60" s="4"/>
      <c r="H60" s="20">
        <v>-17466</v>
      </c>
      <c r="I60" s="20"/>
      <c r="J60" s="144">
        <v>-33853</v>
      </c>
      <c r="K60" s="20"/>
      <c r="L60" s="20">
        <v>-17466</v>
      </c>
    </row>
    <row r="61" spans="1:12" ht="19.5" customHeight="1">
      <c r="A61" s="1"/>
      <c r="C61" s="3" t="s">
        <v>190</v>
      </c>
      <c r="F61" s="16"/>
      <c r="G61" s="4"/>
      <c r="H61" s="20"/>
      <c r="I61" s="20"/>
      <c r="J61" s="144"/>
      <c r="K61" s="20"/>
      <c r="L61" s="20"/>
    </row>
    <row r="62" spans="1:12" ht="19.5" customHeight="1">
      <c r="A62" s="1"/>
      <c r="C62" s="3" t="s">
        <v>195</v>
      </c>
      <c r="F62" s="21">
        <v>6770</v>
      </c>
      <c r="G62" s="4"/>
      <c r="H62" s="198">
        <v>3493</v>
      </c>
      <c r="I62" s="192"/>
      <c r="J62" s="197">
        <v>6770</v>
      </c>
      <c r="K62" s="192"/>
      <c r="L62" s="198">
        <v>3493</v>
      </c>
    </row>
    <row r="63" spans="1:11" ht="7.5" customHeight="1">
      <c r="A63" s="1"/>
      <c r="F63" s="16"/>
      <c r="G63" s="4"/>
      <c r="I63" s="4"/>
      <c r="J63" s="16"/>
      <c r="K63" s="4"/>
    </row>
    <row r="64" spans="1:11" ht="19.5" customHeight="1">
      <c r="A64" s="1" t="s">
        <v>186</v>
      </c>
      <c r="F64" s="16"/>
      <c r="G64" s="4"/>
      <c r="I64" s="4"/>
      <c r="J64" s="16"/>
      <c r="K64" s="4"/>
    </row>
    <row r="65" spans="1:12" ht="19.5" customHeight="1">
      <c r="A65" s="1"/>
      <c r="B65" s="1" t="s">
        <v>65</v>
      </c>
      <c r="F65" s="21">
        <f>SUM(F60:F62)</f>
        <v>-27083</v>
      </c>
      <c r="G65" s="4"/>
      <c r="H65" s="9">
        <f>SUM(H60:H62)</f>
        <v>-13973</v>
      </c>
      <c r="I65" s="4"/>
      <c r="J65" s="21">
        <f>SUM(J60:J62)</f>
        <v>-27083</v>
      </c>
      <c r="K65" s="4"/>
      <c r="L65" s="9">
        <f>SUM(L60:L62)</f>
        <v>-13973</v>
      </c>
    </row>
    <row r="66" spans="1:11" ht="7.5" customHeight="1">
      <c r="A66" s="1"/>
      <c r="F66" s="16"/>
      <c r="G66" s="4"/>
      <c r="I66" s="4"/>
      <c r="J66" s="16"/>
      <c r="K66" s="4"/>
    </row>
    <row r="67" spans="1:11" ht="19.5" customHeight="1">
      <c r="A67" s="3" t="s">
        <v>140</v>
      </c>
      <c r="F67" s="16"/>
      <c r="G67" s="19"/>
      <c r="I67" s="19"/>
      <c r="J67" s="16"/>
      <c r="K67" s="19"/>
    </row>
    <row r="68" spans="1:12" s="30" customFormat="1" ht="19.5" customHeight="1">
      <c r="A68" s="31"/>
      <c r="B68" s="205" t="s">
        <v>65</v>
      </c>
      <c r="C68" s="205"/>
      <c r="D68" s="207"/>
      <c r="E68" s="205"/>
      <c r="F68" s="189"/>
      <c r="G68" s="190"/>
      <c r="H68" s="203"/>
      <c r="I68" s="190"/>
      <c r="J68" s="189"/>
      <c r="K68" s="190"/>
      <c r="L68" s="203"/>
    </row>
    <row r="69" spans="1:12" s="30" customFormat="1" ht="19.5" customHeight="1">
      <c r="A69" s="31"/>
      <c r="C69" s="208" t="s">
        <v>253</v>
      </c>
      <c r="D69" s="207"/>
      <c r="E69" s="205"/>
      <c r="F69" s="189"/>
      <c r="G69" s="190"/>
      <c r="H69" s="203"/>
      <c r="I69" s="190"/>
      <c r="J69" s="189"/>
      <c r="K69" s="190"/>
      <c r="L69" s="203"/>
    </row>
    <row r="70" spans="1:12" s="30" customFormat="1" ht="19.5" customHeight="1">
      <c r="A70" s="31"/>
      <c r="B70" s="31"/>
      <c r="C70" s="205" t="s">
        <v>205</v>
      </c>
      <c r="D70" s="196">
        <v>12.1</v>
      </c>
      <c r="E70" s="205"/>
      <c r="F70" s="189">
        <v>363</v>
      </c>
      <c r="G70" s="190"/>
      <c r="H70" s="191">
        <v>1212</v>
      </c>
      <c r="I70" s="192"/>
      <c r="J70" s="193">
        <v>0</v>
      </c>
      <c r="K70" s="192"/>
      <c r="L70" s="191">
        <v>0</v>
      </c>
    </row>
    <row r="71" spans="1:12" s="30" customFormat="1" ht="19.5" customHeight="1">
      <c r="A71" s="32"/>
      <c r="C71" s="209" t="s">
        <v>196</v>
      </c>
      <c r="D71" s="207"/>
      <c r="E71" s="205"/>
      <c r="F71" s="189"/>
      <c r="G71" s="190"/>
      <c r="H71" s="191"/>
      <c r="I71" s="192"/>
      <c r="J71" s="193"/>
      <c r="K71" s="192"/>
      <c r="L71" s="191"/>
    </row>
    <row r="72" spans="1:12" s="30" customFormat="1" ht="19.5" customHeight="1">
      <c r="A72" s="32"/>
      <c r="C72" s="205" t="s">
        <v>191</v>
      </c>
      <c r="D72" s="207"/>
      <c r="E72" s="205"/>
      <c r="F72" s="189">
        <v>-95135</v>
      </c>
      <c r="G72" s="190"/>
      <c r="H72" s="191">
        <v>45630</v>
      </c>
      <c r="I72" s="192"/>
      <c r="J72" s="193">
        <v>0</v>
      </c>
      <c r="K72" s="192"/>
      <c r="L72" s="191">
        <v>0</v>
      </c>
    </row>
    <row r="73" spans="1:12" s="30" customFormat="1" ht="19.5" customHeight="1">
      <c r="A73" s="32"/>
      <c r="C73" s="208" t="s">
        <v>197</v>
      </c>
      <c r="D73" s="207"/>
      <c r="E73" s="205"/>
      <c r="F73" s="189"/>
      <c r="G73" s="190"/>
      <c r="H73" s="191"/>
      <c r="I73" s="192"/>
      <c r="J73" s="193"/>
      <c r="K73" s="192"/>
      <c r="L73" s="191"/>
    </row>
    <row r="74" spans="1:12" s="30" customFormat="1" ht="19.5" customHeight="1">
      <c r="A74" s="32"/>
      <c r="C74" s="205" t="s">
        <v>195</v>
      </c>
      <c r="D74" s="207"/>
      <c r="E74" s="205"/>
      <c r="F74" s="197">
        <v>0</v>
      </c>
      <c r="G74" s="190"/>
      <c r="H74" s="198">
        <v>0</v>
      </c>
      <c r="I74" s="192"/>
      <c r="J74" s="197">
        <v>0</v>
      </c>
      <c r="K74" s="192"/>
      <c r="L74" s="198">
        <v>0</v>
      </c>
    </row>
    <row r="75" spans="1:11" ht="7.5" customHeight="1">
      <c r="A75" s="1"/>
      <c r="F75" s="16"/>
      <c r="G75" s="4"/>
      <c r="I75" s="4"/>
      <c r="J75" s="16"/>
      <c r="K75" s="4"/>
    </row>
    <row r="76" spans="1:11" ht="19.5" customHeight="1">
      <c r="A76" s="1" t="s">
        <v>187</v>
      </c>
      <c r="F76" s="16"/>
      <c r="G76" s="4"/>
      <c r="I76" s="4"/>
      <c r="J76" s="16"/>
      <c r="K76" s="4"/>
    </row>
    <row r="77" spans="1:12" ht="19.5" customHeight="1">
      <c r="A77" s="1"/>
      <c r="B77" s="1" t="s">
        <v>65</v>
      </c>
      <c r="F77" s="21">
        <f>SUM(F68:F74)</f>
        <v>-94772</v>
      </c>
      <c r="G77" s="19"/>
      <c r="H77" s="198">
        <f>SUM(H68:H74)</f>
        <v>46842</v>
      </c>
      <c r="I77" s="192"/>
      <c r="J77" s="21">
        <f>SUM(J68:J74)</f>
        <v>0</v>
      </c>
      <c r="K77" s="192"/>
      <c r="L77" s="198">
        <f>SUM(L68:L74)</f>
        <v>0</v>
      </c>
    </row>
    <row r="78" spans="1:11" ht="7.5" customHeight="1">
      <c r="A78" s="1"/>
      <c r="F78" s="16"/>
      <c r="G78" s="4"/>
      <c r="I78" s="4"/>
      <c r="J78" s="16"/>
      <c r="K78" s="4"/>
    </row>
    <row r="79" spans="1:12" ht="19.5" customHeight="1">
      <c r="A79" s="1" t="s">
        <v>188</v>
      </c>
      <c r="F79" s="21">
        <f>SUM(F65,F77)</f>
        <v>-121855</v>
      </c>
      <c r="G79" s="4"/>
      <c r="H79" s="9">
        <f>SUM(H65,H77)</f>
        <v>32869</v>
      </c>
      <c r="I79" s="4"/>
      <c r="J79" s="21">
        <f>SUM(J65,J77)</f>
        <v>-27083</v>
      </c>
      <c r="K79" s="4"/>
      <c r="L79" s="9">
        <f>SUM(L65,L77)</f>
        <v>-13973</v>
      </c>
    </row>
    <row r="80" spans="1:11" ht="7.5" customHeight="1">
      <c r="A80" s="1"/>
      <c r="F80" s="16"/>
      <c r="G80" s="4"/>
      <c r="I80" s="4"/>
      <c r="J80" s="16"/>
      <c r="K80" s="4"/>
    </row>
    <row r="81" spans="1:12" ht="19.5" customHeight="1" thickBot="1">
      <c r="A81" s="1" t="s">
        <v>66</v>
      </c>
      <c r="F81" s="25">
        <f>SUM(F31+F79)</f>
        <v>1172448</v>
      </c>
      <c r="G81" s="4"/>
      <c r="H81" s="182">
        <f>SUM(H31+H79)</f>
        <v>1393316</v>
      </c>
      <c r="I81" s="4"/>
      <c r="J81" s="25">
        <f>SUM(J31+J79)</f>
        <v>1669510</v>
      </c>
      <c r="K81" s="4"/>
      <c r="L81" s="182">
        <f>SUM(L31+L79)</f>
        <v>1294601</v>
      </c>
    </row>
    <row r="82" spans="1:11" ht="19.5" customHeight="1" thickTop="1">
      <c r="A82" s="1"/>
      <c r="G82" s="4"/>
      <c r="I82" s="4"/>
      <c r="K82" s="4"/>
    </row>
    <row r="83" spans="1:11" ht="19.5" customHeight="1">
      <c r="A83" s="1"/>
      <c r="G83" s="4"/>
      <c r="I83" s="4"/>
      <c r="K83" s="4"/>
    </row>
    <row r="84" spans="1:11" ht="19.5" customHeight="1">
      <c r="A84" s="1"/>
      <c r="G84" s="4"/>
      <c r="I84" s="4"/>
      <c r="K84" s="4"/>
    </row>
    <row r="85" spans="1:11" ht="19.5" customHeight="1">
      <c r="A85" s="1"/>
      <c r="G85" s="4"/>
      <c r="I85" s="4"/>
      <c r="K85" s="4"/>
    </row>
    <row r="86" spans="1:11" ht="19.5" customHeight="1">
      <c r="A86" s="1"/>
      <c r="G86" s="4"/>
      <c r="I86" s="4"/>
      <c r="K86" s="4"/>
    </row>
    <row r="87" spans="1:11" ht="19.5" customHeight="1">
      <c r="A87" s="1"/>
      <c r="G87" s="4"/>
      <c r="I87" s="4"/>
      <c r="K87" s="4"/>
    </row>
    <row r="88" spans="1:11" ht="19.5" customHeight="1">
      <c r="A88" s="1"/>
      <c r="G88" s="4"/>
      <c r="I88" s="4"/>
      <c r="K88" s="4"/>
    </row>
    <row r="89" spans="1:11" ht="19.5" customHeight="1">
      <c r="A89" s="1"/>
      <c r="G89" s="4"/>
      <c r="I89" s="4"/>
      <c r="K89" s="4"/>
    </row>
    <row r="90" spans="1:11" ht="18" customHeight="1">
      <c r="A90" s="1"/>
      <c r="G90" s="4"/>
      <c r="I90" s="4"/>
      <c r="K90" s="4"/>
    </row>
    <row r="91" spans="1:11" ht="14.25" customHeight="1">
      <c r="A91" s="1"/>
      <c r="G91" s="4"/>
      <c r="I91" s="4"/>
      <c r="K91" s="4"/>
    </row>
    <row r="92" spans="1:12" ht="21.75" customHeight="1">
      <c r="A92" s="242" t="str">
        <f>'2-4'!A55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</row>
    <row r="93" spans="1:12" ht="19.5" customHeight="1">
      <c r="A93" s="1" t="s">
        <v>0</v>
      </c>
      <c r="B93" s="1"/>
      <c r="C93" s="1"/>
      <c r="G93" s="17"/>
      <c r="I93" s="18"/>
      <c r="K93" s="17"/>
      <c r="L93" s="12" t="s">
        <v>3</v>
      </c>
    </row>
    <row r="94" spans="1:11" ht="19.5" customHeight="1">
      <c r="A94" s="1" t="s">
        <v>53</v>
      </c>
      <c r="B94" s="1"/>
      <c r="C94" s="1"/>
      <c r="G94" s="17"/>
      <c r="I94" s="18"/>
      <c r="K94" s="17"/>
    </row>
    <row r="95" spans="1:12" ht="19.5" customHeight="1">
      <c r="A95" s="6" t="str">
        <f>A49</f>
        <v>สำหรับงวดสามเดือนสิ้นสุดวันที่ 31 มีนาคม พ.ศ. 2565</v>
      </c>
      <c r="B95" s="6"/>
      <c r="C95" s="6"/>
      <c r="D95" s="7"/>
      <c r="E95" s="8"/>
      <c r="F95" s="9"/>
      <c r="G95" s="26"/>
      <c r="H95" s="9"/>
      <c r="I95" s="27"/>
      <c r="J95" s="9"/>
      <c r="K95" s="26"/>
      <c r="L95" s="9"/>
    </row>
    <row r="96" spans="7:11" ht="19.5" customHeight="1">
      <c r="G96" s="17"/>
      <c r="I96" s="18"/>
      <c r="K96" s="17"/>
    </row>
    <row r="97" spans="1:12" ht="19.5" customHeight="1">
      <c r="A97" s="5"/>
      <c r="D97" s="10"/>
      <c r="E97" s="1"/>
      <c r="F97" s="243" t="s">
        <v>2</v>
      </c>
      <c r="G97" s="243"/>
      <c r="H97" s="243"/>
      <c r="I97" s="29"/>
      <c r="J97" s="243" t="s">
        <v>125</v>
      </c>
      <c r="K97" s="243"/>
      <c r="L97" s="243"/>
    </row>
    <row r="98" spans="5:12" ht="19.5" customHeight="1">
      <c r="E98" s="1"/>
      <c r="F98" s="12" t="s">
        <v>232</v>
      </c>
      <c r="G98" s="1"/>
      <c r="H98" s="12" t="s">
        <v>201</v>
      </c>
      <c r="I98" s="13"/>
      <c r="J98" s="12" t="s">
        <v>232</v>
      </c>
      <c r="K98" s="1"/>
      <c r="L98" s="12" t="s">
        <v>201</v>
      </c>
    </row>
    <row r="99" spans="5:12" ht="19.5" customHeight="1">
      <c r="E99" s="1"/>
      <c r="F99" s="222" t="s">
        <v>7</v>
      </c>
      <c r="G99" s="1"/>
      <c r="H99" s="222" t="s">
        <v>7</v>
      </c>
      <c r="I99" s="13"/>
      <c r="J99" s="222" t="s">
        <v>7</v>
      </c>
      <c r="K99" s="1"/>
      <c r="L99" s="222" t="s">
        <v>7</v>
      </c>
    </row>
    <row r="100" spans="1:11" ht="7.5" customHeight="1">
      <c r="A100" s="1"/>
      <c r="F100" s="16"/>
      <c r="G100" s="4"/>
      <c r="I100" s="4"/>
      <c r="J100" s="16"/>
      <c r="K100" s="4"/>
    </row>
    <row r="101" spans="1:11" ht="19.5" customHeight="1">
      <c r="A101" s="1" t="s">
        <v>152</v>
      </c>
      <c r="F101" s="16"/>
      <c r="G101" s="17"/>
      <c r="I101" s="18"/>
      <c r="J101" s="16"/>
      <c r="K101" s="17"/>
    </row>
    <row r="102" spans="1:12" ht="19.5" customHeight="1">
      <c r="A102" s="5"/>
      <c r="B102" s="28" t="s">
        <v>182</v>
      </c>
      <c r="F102" s="189">
        <f>F105-F103</f>
        <v>1366310</v>
      </c>
      <c r="G102" s="210"/>
      <c r="H102" s="191">
        <v>1411851</v>
      </c>
      <c r="I102" s="210"/>
      <c r="J102" s="189">
        <f>J31</f>
        <v>1696593</v>
      </c>
      <c r="K102" s="210"/>
      <c r="L102" s="191">
        <v>1308574</v>
      </c>
    </row>
    <row r="103" spans="1:12" ht="19.5" customHeight="1">
      <c r="A103" s="5"/>
      <c r="B103" s="28" t="s">
        <v>183</v>
      </c>
      <c r="F103" s="197">
        <v>-72007</v>
      </c>
      <c r="G103" s="210"/>
      <c r="H103" s="198">
        <v>-51404</v>
      </c>
      <c r="I103" s="210"/>
      <c r="J103" s="197">
        <v>0</v>
      </c>
      <c r="K103" s="210"/>
      <c r="L103" s="198">
        <v>0</v>
      </c>
    </row>
    <row r="104" spans="6:12" ht="7.5" customHeight="1">
      <c r="F104" s="211"/>
      <c r="G104" s="33"/>
      <c r="H104" s="212"/>
      <c r="I104" s="33"/>
      <c r="J104" s="211"/>
      <c r="K104" s="33"/>
      <c r="L104" s="212"/>
    </row>
    <row r="105" spans="6:12" ht="19.5" customHeight="1" thickBot="1">
      <c r="F105" s="25">
        <f>F31</f>
        <v>1294303</v>
      </c>
      <c r="G105" s="33"/>
      <c r="H105" s="182">
        <f>SUM(H102:H104)</f>
        <v>1360447</v>
      </c>
      <c r="I105" s="33"/>
      <c r="J105" s="25">
        <f>SUM(J102:J104)</f>
        <v>1696593</v>
      </c>
      <c r="K105" s="33"/>
      <c r="L105" s="182">
        <f>SUM(L102:L104)</f>
        <v>1308574</v>
      </c>
    </row>
    <row r="106" spans="6:12" ht="19.5" customHeight="1" thickTop="1">
      <c r="F106" s="16"/>
      <c r="G106" s="33"/>
      <c r="H106" s="20"/>
      <c r="I106" s="33"/>
      <c r="J106" s="16"/>
      <c r="K106" s="33"/>
      <c r="L106" s="20"/>
    </row>
    <row r="107" spans="1:12" ht="19.5" customHeight="1">
      <c r="A107" s="1" t="s">
        <v>157</v>
      </c>
      <c r="F107" s="211"/>
      <c r="G107" s="33"/>
      <c r="H107" s="212"/>
      <c r="I107" s="33"/>
      <c r="J107" s="211"/>
      <c r="K107" s="33"/>
      <c r="L107" s="212"/>
    </row>
    <row r="108" spans="1:12" ht="19.5" customHeight="1">
      <c r="A108" s="5"/>
      <c r="B108" s="28" t="s">
        <v>182</v>
      </c>
      <c r="F108" s="189">
        <f>F111-F109</f>
        <v>1263866</v>
      </c>
      <c r="G108" s="210"/>
      <c r="H108" s="191">
        <v>1436239</v>
      </c>
      <c r="I108" s="210"/>
      <c r="J108" s="189">
        <f>J81</f>
        <v>1669510</v>
      </c>
      <c r="K108" s="210"/>
      <c r="L108" s="191">
        <v>1294601</v>
      </c>
    </row>
    <row r="109" spans="1:12" ht="19.5" customHeight="1">
      <c r="A109" s="5"/>
      <c r="B109" s="28" t="s">
        <v>183</v>
      </c>
      <c r="F109" s="197">
        <v>-91418</v>
      </c>
      <c r="G109" s="210"/>
      <c r="H109" s="198">
        <v>-42923</v>
      </c>
      <c r="I109" s="210"/>
      <c r="J109" s="197">
        <v>0</v>
      </c>
      <c r="K109" s="210"/>
      <c r="L109" s="198">
        <v>0</v>
      </c>
    </row>
    <row r="110" spans="6:12" ht="7.5" customHeight="1">
      <c r="F110" s="16"/>
      <c r="G110" s="33"/>
      <c r="H110" s="20"/>
      <c r="I110" s="33"/>
      <c r="J110" s="211"/>
      <c r="K110" s="33"/>
      <c r="L110" s="212"/>
    </row>
    <row r="111" spans="6:12" ht="19.5" customHeight="1" thickBot="1">
      <c r="F111" s="25">
        <f>F81</f>
        <v>1172448</v>
      </c>
      <c r="G111" s="33"/>
      <c r="H111" s="182">
        <f>SUM(H108:H110)</f>
        <v>1393316</v>
      </c>
      <c r="I111" s="33"/>
      <c r="J111" s="25">
        <f>SUM(J108:J110)</f>
        <v>1669510</v>
      </c>
      <c r="K111" s="33"/>
      <c r="L111" s="182">
        <f>SUM(L108:L110)</f>
        <v>1294601</v>
      </c>
    </row>
    <row r="112" spans="4:12" ht="19.5" customHeight="1" thickTop="1">
      <c r="D112" s="13"/>
      <c r="E112" s="1"/>
      <c r="F112" s="34"/>
      <c r="G112" s="1"/>
      <c r="H112" s="165"/>
      <c r="I112" s="13"/>
      <c r="J112" s="34"/>
      <c r="K112" s="1"/>
      <c r="L112" s="165"/>
    </row>
    <row r="113" spans="1:12" ht="19.5" customHeight="1">
      <c r="A113" s="1" t="s">
        <v>67</v>
      </c>
      <c r="E113" s="4"/>
      <c r="F113" s="16"/>
      <c r="G113" s="4"/>
      <c r="H113" s="20"/>
      <c r="I113" s="4"/>
      <c r="J113" s="16"/>
      <c r="K113" s="4"/>
      <c r="L113" s="20"/>
    </row>
    <row r="114" spans="1:12" ht="19.5" customHeight="1">
      <c r="A114" s="1"/>
      <c r="B114" s="3" t="s">
        <v>68</v>
      </c>
      <c r="F114" s="149">
        <f>F102/3730000</f>
        <v>0.3663029490616622</v>
      </c>
      <c r="G114" s="213"/>
      <c r="H114" s="214">
        <f>H102/3730000</f>
        <v>0.3785123324396783</v>
      </c>
      <c r="I114" s="213"/>
      <c r="J114" s="149">
        <f>J102/3730000</f>
        <v>0.45485067024128684</v>
      </c>
      <c r="K114" s="215"/>
      <c r="L114" s="214">
        <f>L102/3730000</f>
        <v>0.35082412868632706</v>
      </c>
    </row>
    <row r="115" spans="1:12" ht="19.5" customHeight="1">
      <c r="A115" s="1"/>
      <c r="F115" s="33"/>
      <c r="G115" s="17"/>
      <c r="H115" s="33"/>
      <c r="I115" s="18"/>
      <c r="J115" s="33"/>
      <c r="K115" s="17"/>
      <c r="L115" s="33"/>
    </row>
    <row r="116" spans="1:12" ht="19.5" customHeight="1">
      <c r="A116" s="1"/>
      <c r="F116" s="33"/>
      <c r="G116" s="17"/>
      <c r="H116" s="33"/>
      <c r="I116" s="18"/>
      <c r="J116" s="33"/>
      <c r="K116" s="17"/>
      <c r="L116" s="33"/>
    </row>
    <row r="117" spans="1:12" ht="19.5" customHeight="1">
      <c r="A117" s="1"/>
      <c r="F117" s="33"/>
      <c r="G117" s="17"/>
      <c r="H117" s="33"/>
      <c r="I117" s="18"/>
      <c r="J117" s="33"/>
      <c r="K117" s="17"/>
      <c r="L117" s="33"/>
    </row>
    <row r="118" spans="1:12" ht="19.5" customHeight="1">
      <c r="A118" s="1"/>
      <c r="F118" s="33"/>
      <c r="G118" s="17"/>
      <c r="H118" s="33"/>
      <c r="I118" s="18"/>
      <c r="J118" s="33"/>
      <c r="K118" s="17"/>
      <c r="L118" s="33"/>
    </row>
    <row r="119" spans="1:12" ht="19.5" customHeight="1">
      <c r="A119" s="1"/>
      <c r="F119" s="33"/>
      <c r="G119" s="17"/>
      <c r="H119" s="33"/>
      <c r="I119" s="18"/>
      <c r="J119" s="33"/>
      <c r="K119" s="17"/>
      <c r="L119" s="33"/>
    </row>
    <row r="120" spans="1:12" ht="19.5" customHeight="1">
      <c r="A120" s="1"/>
      <c r="F120" s="33"/>
      <c r="G120" s="17"/>
      <c r="H120" s="33"/>
      <c r="I120" s="18"/>
      <c r="J120" s="33"/>
      <c r="K120" s="17"/>
      <c r="L120" s="33"/>
    </row>
    <row r="121" spans="1:12" ht="19.5" customHeight="1">
      <c r="A121" s="1"/>
      <c r="F121" s="33"/>
      <c r="G121" s="17"/>
      <c r="H121" s="33"/>
      <c r="I121" s="18"/>
      <c r="J121" s="33"/>
      <c r="K121" s="17"/>
      <c r="L121" s="33"/>
    </row>
    <row r="122" spans="1:12" ht="19.5" customHeight="1">
      <c r="A122" s="1"/>
      <c r="F122" s="33"/>
      <c r="G122" s="17"/>
      <c r="H122" s="33"/>
      <c r="I122" s="18"/>
      <c r="J122" s="33"/>
      <c r="K122" s="17"/>
      <c r="L122" s="33"/>
    </row>
    <row r="123" spans="1:12" ht="19.5" customHeight="1">
      <c r="A123" s="1"/>
      <c r="F123" s="33"/>
      <c r="G123" s="17"/>
      <c r="H123" s="33"/>
      <c r="I123" s="18"/>
      <c r="J123" s="33"/>
      <c r="K123" s="17"/>
      <c r="L123" s="33"/>
    </row>
    <row r="124" spans="1:12" ht="19.5" customHeight="1">
      <c r="A124" s="1"/>
      <c r="F124" s="33"/>
      <c r="G124" s="17"/>
      <c r="H124" s="33"/>
      <c r="I124" s="18"/>
      <c r="J124" s="33"/>
      <c r="K124" s="17"/>
      <c r="L124" s="33"/>
    </row>
    <row r="125" spans="1:12" ht="19.5" customHeight="1">
      <c r="A125" s="1"/>
      <c r="F125" s="33"/>
      <c r="G125" s="17"/>
      <c r="H125" s="33"/>
      <c r="I125" s="18"/>
      <c r="J125" s="33"/>
      <c r="K125" s="17"/>
      <c r="L125" s="33"/>
    </row>
    <row r="126" spans="1:12" ht="19.5" customHeight="1">
      <c r="A126" s="1"/>
      <c r="F126" s="33"/>
      <c r="G126" s="17"/>
      <c r="H126" s="33"/>
      <c r="I126" s="18"/>
      <c r="J126" s="33"/>
      <c r="K126" s="17"/>
      <c r="L126" s="33"/>
    </row>
    <row r="127" spans="1:12" ht="19.5" customHeight="1">
      <c r="A127" s="1"/>
      <c r="F127" s="33"/>
      <c r="G127" s="17"/>
      <c r="H127" s="33"/>
      <c r="I127" s="18"/>
      <c r="J127" s="33"/>
      <c r="K127" s="17"/>
      <c r="L127" s="33"/>
    </row>
    <row r="128" spans="1:12" ht="19.5" customHeight="1">
      <c r="A128" s="1"/>
      <c r="F128" s="33"/>
      <c r="G128" s="17"/>
      <c r="H128" s="33"/>
      <c r="I128" s="18"/>
      <c r="J128" s="33"/>
      <c r="K128" s="17"/>
      <c r="L128" s="33"/>
    </row>
    <row r="129" spans="1:12" ht="19.5" customHeight="1">
      <c r="A129" s="1"/>
      <c r="F129" s="33"/>
      <c r="G129" s="17"/>
      <c r="H129" s="33"/>
      <c r="I129" s="18"/>
      <c r="J129" s="33"/>
      <c r="K129" s="17"/>
      <c r="L129" s="33"/>
    </row>
    <row r="130" spans="1:12" ht="19.5" customHeight="1">
      <c r="A130" s="1"/>
      <c r="F130" s="33"/>
      <c r="G130" s="17"/>
      <c r="H130" s="33"/>
      <c r="I130" s="18"/>
      <c r="J130" s="33"/>
      <c r="K130" s="17"/>
      <c r="L130" s="33"/>
    </row>
    <row r="131" spans="1:12" ht="19.5" customHeight="1">
      <c r="A131" s="1"/>
      <c r="F131" s="33"/>
      <c r="G131" s="17"/>
      <c r="H131" s="33"/>
      <c r="I131" s="18"/>
      <c r="J131" s="33"/>
      <c r="K131" s="17"/>
      <c r="L131" s="33"/>
    </row>
    <row r="132" spans="1:12" ht="19.5" customHeight="1">
      <c r="A132" s="1"/>
      <c r="F132" s="33"/>
      <c r="G132" s="17"/>
      <c r="H132" s="33"/>
      <c r="I132" s="18"/>
      <c r="J132" s="33"/>
      <c r="K132" s="17"/>
      <c r="L132" s="33"/>
    </row>
    <row r="133" spans="1:12" ht="19.5" customHeight="1">
      <c r="A133" s="1"/>
      <c r="F133" s="33"/>
      <c r="G133" s="17"/>
      <c r="H133" s="33"/>
      <c r="I133" s="18"/>
      <c r="J133" s="33"/>
      <c r="K133" s="17"/>
      <c r="L133" s="33"/>
    </row>
    <row r="134" spans="1:12" ht="12" customHeight="1">
      <c r="A134" s="1"/>
      <c r="F134" s="33"/>
      <c r="G134" s="17"/>
      <c r="H134" s="33"/>
      <c r="I134" s="18"/>
      <c r="J134" s="33"/>
      <c r="K134" s="17"/>
      <c r="L134" s="33"/>
    </row>
    <row r="135" spans="1:12" ht="12" customHeight="1">
      <c r="A135" s="1"/>
      <c r="F135" s="33"/>
      <c r="G135" s="17"/>
      <c r="H135" s="33"/>
      <c r="I135" s="18"/>
      <c r="J135" s="33"/>
      <c r="K135" s="17"/>
      <c r="L135" s="33"/>
    </row>
    <row r="136" spans="1:12" ht="21.75" customHeight="1">
      <c r="A136" s="242" t="str">
        <f>A92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136" s="242"/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</row>
  </sheetData>
  <sheetProtection/>
  <mergeCells count="9">
    <mergeCell ref="A136:L136"/>
    <mergeCell ref="A46:L46"/>
    <mergeCell ref="A92:L92"/>
    <mergeCell ref="F5:H5"/>
    <mergeCell ref="J5:L5"/>
    <mergeCell ref="F51:H51"/>
    <mergeCell ref="J51:L51"/>
    <mergeCell ref="F97:H97"/>
    <mergeCell ref="J97:L97"/>
  </mergeCells>
  <printOptions/>
  <pageMargins left="0.8" right="0.5" top="0.5" bottom="0.6" header="0.49" footer="0.4"/>
  <pageSetup firstPageNumber="5" useFirstPageNumber="1" fitToHeight="0" horizontalDpi="1200" verticalDpi="1200" orientation="portrait" paperSize="9" scale="95" r:id="rId1"/>
  <headerFooter>
    <oddFooter>&amp;R&amp;"Browallia New,Regular"&amp;13&amp;P</oddFooter>
  </headerFooter>
  <rowBreaks count="2" manualBreakCount="2">
    <brk id="46" max="255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41"/>
  <sheetViews>
    <sheetView zoomScale="90" zoomScaleNormal="90" zoomScaleSheetLayoutView="100" zoomScalePageLayoutView="61" workbookViewId="0" topLeftCell="A1">
      <selection activeCell="J16" sqref="J16"/>
    </sheetView>
  </sheetViews>
  <sheetFormatPr defaultColWidth="9.28125" defaultRowHeight="19.5" customHeight="1"/>
  <cols>
    <col min="1" max="1" width="1.28515625" style="37" customWidth="1"/>
    <col min="2" max="2" width="1.421875" style="37" customWidth="1"/>
    <col min="3" max="3" width="34.00390625" style="37" customWidth="1"/>
    <col min="4" max="4" width="7.8515625" style="20" bestFit="1" customWidth="1"/>
    <col min="5" max="5" width="0.5625" style="36" customWidth="1"/>
    <col min="6" max="6" width="9.421875" style="20" customWidth="1"/>
    <col min="7" max="7" width="0.5625" style="36" customWidth="1"/>
    <col min="8" max="8" width="8.57421875" style="20" customWidth="1"/>
    <col min="9" max="9" width="0.5625" style="36" customWidth="1"/>
    <col min="10" max="10" width="9.421875" style="20" customWidth="1"/>
    <col min="11" max="11" width="0.5625" style="36" customWidth="1"/>
    <col min="12" max="12" width="8.7109375" style="20" customWidth="1"/>
    <col min="13" max="13" width="0.5625" style="20" customWidth="1"/>
    <col min="14" max="14" width="13.28125" style="20" bestFit="1" customWidth="1"/>
    <col min="15" max="15" width="0.5625" style="20" customWidth="1"/>
    <col min="16" max="16" width="12.28125" style="20" customWidth="1"/>
    <col min="17" max="17" width="0.5625" style="20" customWidth="1"/>
    <col min="18" max="18" width="12.57421875" style="20" bestFit="1" customWidth="1"/>
    <col min="19" max="19" width="0.5625" style="20" customWidth="1"/>
    <col min="20" max="20" width="14.57421875" style="20" bestFit="1" customWidth="1"/>
    <col min="21" max="21" width="0.5625" style="20" customWidth="1"/>
    <col min="22" max="22" width="12.28125" style="20" bestFit="1" customWidth="1"/>
    <col min="23" max="23" width="0.5625" style="20" customWidth="1"/>
    <col min="24" max="24" width="12.7109375" style="20" bestFit="1" customWidth="1"/>
    <col min="25" max="25" width="0.5625" style="36" customWidth="1"/>
    <col min="26" max="26" width="11.421875" style="20" bestFit="1" customWidth="1"/>
    <col min="27" max="27" width="0.5625" style="36" customWidth="1"/>
    <col min="28" max="28" width="12.57421875" style="36" bestFit="1" customWidth="1"/>
    <col min="29" max="29" width="0.5625" style="36" customWidth="1"/>
    <col min="30" max="30" width="11.421875" style="20" customWidth="1"/>
    <col min="31" max="16384" width="9.28125" style="37" customWidth="1"/>
  </cols>
  <sheetData>
    <row r="1" spans="1:30" ht="19.5" customHeight="1">
      <c r="A1" s="1" t="s">
        <v>0</v>
      </c>
      <c r="B1" s="35"/>
      <c r="C1" s="35"/>
      <c r="AD1" s="11" t="s">
        <v>3</v>
      </c>
    </row>
    <row r="2" spans="1:3" ht="19.5" customHeight="1">
      <c r="A2" s="1" t="s">
        <v>126</v>
      </c>
      <c r="B2" s="35"/>
      <c r="C2" s="35"/>
    </row>
    <row r="3" spans="1:30" ht="19.5" customHeight="1">
      <c r="A3" s="6" t="str">
        <f>'5-7 (3m)'!A3</f>
        <v>สำหรับงวดสามเดือนสิ้นสุดวันที่ 31 มีนาคม พ.ศ. 2565</v>
      </c>
      <c r="B3" s="38"/>
      <c r="C3" s="38"/>
      <c r="D3" s="9"/>
      <c r="E3" s="39"/>
      <c r="F3" s="9"/>
      <c r="G3" s="39"/>
      <c r="H3" s="9"/>
      <c r="I3" s="39"/>
      <c r="J3" s="9"/>
      <c r="K3" s="3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39"/>
      <c r="Z3" s="9"/>
      <c r="AA3" s="39"/>
      <c r="AB3" s="39"/>
      <c r="AC3" s="39"/>
      <c r="AD3" s="9"/>
    </row>
    <row r="5" spans="1:30" s="57" customFormat="1" ht="19.5" customHeight="1">
      <c r="A5" s="51"/>
      <c r="B5" s="52"/>
      <c r="C5" s="52"/>
      <c r="D5" s="53"/>
      <c r="E5" s="52"/>
      <c r="F5" s="54"/>
      <c r="G5" s="55"/>
      <c r="H5" s="54"/>
      <c r="I5" s="55"/>
      <c r="J5" s="54"/>
      <c r="K5" s="55"/>
      <c r="L5" s="54"/>
      <c r="M5" s="54"/>
      <c r="N5" s="54"/>
      <c r="O5" s="54"/>
      <c r="P5" s="54"/>
      <c r="Q5" s="54"/>
      <c r="R5" s="54"/>
      <c r="S5" s="54"/>
      <c r="T5" s="54"/>
      <c r="U5" s="55"/>
      <c r="V5" s="54"/>
      <c r="W5" s="55"/>
      <c r="X5" s="54"/>
      <c r="Y5" s="55"/>
      <c r="Z5" s="55"/>
      <c r="AA5" s="55"/>
      <c r="AB5" s="54"/>
      <c r="AC5" s="55"/>
      <c r="AD5" s="56" t="s">
        <v>69</v>
      </c>
    </row>
    <row r="6" spans="1:30" s="57" customFormat="1" ht="19.5" customHeight="1">
      <c r="A6" s="51"/>
      <c r="B6" s="52"/>
      <c r="C6" s="52"/>
      <c r="D6" s="53"/>
      <c r="E6" s="52"/>
      <c r="F6" s="244" t="s">
        <v>127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58"/>
      <c r="AB6" s="58"/>
      <c r="AC6" s="52"/>
      <c r="AD6" s="59"/>
    </row>
    <row r="7" spans="5:30" s="57" customFormat="1" ht="19.5" customHeight="1">
      <c r="E7" s="60"/>
      <c r="G7" s="60"/>
      <c r="H7" s="61"/>
      <c r="I7" s="60"/>
      <c r="N7" s="245" t="s">
        <v>49</v>
      </c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62"/>
      <c r="Z7" s="62"/>
      <c r="AA7" s="60"/>
      <c r="AB7" s="61"/>
      <c r="AC7" s="60"/>
      <c r="AD7" s="61"/>
    </row>
    <row r="8" spans="5:30" s="57" customFormat="1" ht="19.5" customHeight="1">
      <c r="E8" s="60"/>
      <c r="G8" s="60"/>
      <c r="H8" s="61"/>
      <c r="I8" s="60"/>
      <c r="N8" s="63"/>
      <c r="O8" s="53"/>
      <c r="P8" s="245" t="s">
        <v>142</v>
      </c>
      <c r="Q8" s="245"/>
      <c r="R8" s="245"/>
      <c r="S8" s="245"/>
      <c r="T8" s="245"/>
      <c r="U8" s="245"/>
      <c r="V8" s="245"/>
      <c r="W8" s="62"/>
      <c r="X8" s="62"/>
      <c r="Y8" s="61"/>
      <c r="Z8" s="61"/>
      <c r="AA8" s="61"/>
      <c r="AB8" s="61"/>
      <c r="AC8" s="60"/>
      <c r="AD8" s="61"/>
    </row>
    <row r="9" spans="5:30" s="57" customFormat="1" ht="19.5" customHeight="1">
      <c r="E9" s="60"/>
      <c r="Q9" s="53"/>
      <c r="S9" s="53"/>
      <c r="T9" s="53"/>
      <c r="U9" s="53"/>
      <c r="V9" s="52" t="s">
        <v>143</v>
      </c>
      <c r="W9" s="62"/>
      <c r="X9" s="62"/>
      <c r="Y9" s="61"/>
      <c r="Z9" s="61"/>
      <c r="AA9" s="61"/>
      <c r="AB9" s="61"/>
      <c r="AC9" s="60"/>
      <c r="AD9" s="61"/>
    </row>
    <row r="10" spans="4:30" s="57" customFormat="1" ht="19.5" customHeight="1">
      <c r="D10" s="61"/>
      <c r="E10" s="60"/>
      <c r="G10" s="60"/>
      <c r="H10" s="61"/>
      <c r="I10" s="60"/>
      <c r="J10" s="64"/>
      <c r="K10" s="64"/>
      <c r="L10" s="64"/>
      <c r="N10" s="52" t="s">
        <v>172</v>
      </c>
      <c r="O10" s="53"/>
      <c r="P10" s="65" t="s">
        <v>160</v>
      </c>
      <c r="R10" s="52" t="s">
        <v>171</v>
      </c>
      <c r="T10" s="52" t="s">
        <v>148</v>
      </c>
      <c r="U10" s="53"/>
      <c r="V10" s="52" t="s">
        <v>144</v>
      </c>
      <c r="W10" s="53"/>
      <c r="X10" s="53"/>
      <c r="Y10" s="61"/>
      <c r="Z10" s="61"/>
      <c r="AA10" s="61"/>
      <c r="AB10" s="61"/>
      <c r="AC10" s="60"/>
      <c r="AD10" s="61"/>
    </row>
    <row r="11" spans="4:30" s="57" customFormat="1" ht="19.5" customHeight="1">
      <c r="D11" s="67"/>
      <c r="E11" s="60"/>
      <c r="F11" s="61"/>
      <c r="G11" s="60"/>
      <c r="H11" s="61"/>
      <c r="I11" s="60"/>
      <c r="J11" s="118" t="s">
        <v>45</v>
      </c>
      <c r="K11" s="118"/>
      <c r="L11" s="118"/>
      <c r="N11" s="61" t="s">
        <v>171</v>
      </c>
      <c r="P11" s="66" t="s">
        <v>161</v>
      </c>
      <c r="R11" s="66" t="s">
        <v>178</v>
      </c>
      <c r="T11" s="61" t="s">
        <v>149</v>
      </c>
      <c r="U11" s="60"/>
      <c r="V11" s="52" t="s">
        <v>137</v>
      </c>
      <c r="W11" s="60"/>
      <c r="X11" s="52" t="s">
        <v>70</v>
      </c>
      <c r="Y11" s="60"/>
      <c r="Z11" s="61" t="s">
        <v>76</v>
      </c>
      <c r="AA11" s="60"/>
      <c r="AB11" s="61"/>
      <c r="AC11" s="60"/>
      <c r="AD11" s="61"/>
    </row>
    <row r="12" spans="4:30" s="57" customFormat="1" ht="19.5" customHeight="1">
      <c r="D12" s="67"/>
      <c r="E12" s="60"/>
      <c r="F12" s="67" t="s">
        <v>71</v>
      </c>
      <c r="G12" s="60"/>
      <c r="H12" s="67" t="s">
        <v>72</v>
      </c>
      <c r="I12" s="60"/>
      <c r="J12" s="67" t="s">
        <v>73</v>
      </c>
      <c r="K12" s="60"/>
      <c r="L12" s="61" t="s">
        <v>74</v>
      </c>
      <c r="M12" s="61"/>
      <c r="N12" s="61" t="s">
        <v>146</v>
      </c>
      <c r="P12" s="66" t="s">
        <v>162</v>
      </c>
      <c r="R12" s="66" t="s">
        <v>181</v>
      </c>
      <c r="T12" s="61" t="s">
        <v>177</v>
      </c>
      <c r="U12" s="60"/>
      <c r="V12" s="61" t="s">
        <v>138</v>
      </c>
      <c r="W12" s="60"/>
      <c r="X12" s="61" t="s">
        <v>75</v>
      </c>
      <c r="Y12" s="60"/>
      <c r="Z12" s="61" t="s">
        <v>128</v>
      </c>
      <c r="AA12" s="60"/>
      <c r="AB12" s="61" t="s">
        <v>77</v>
      </c>
      <c r="AC12" s="60"/>
      <c r="AD12" s="61" t="s">
        <v>78</v>
      </c>
    </row>
    <row r="13" spans="4:30" s="57" customFormat="1" ht="19.5" customHeight="1">
      <c r="D13" s="67"/>
      <c r="E13" s="60"/>
      <c r="F13" s="67" t="s">
        <v>79</v>
      </c>
      <c r="G13" s="60"/>
      <c r="H13" s="67" t="s">
        <v>80</v>
      </c>
      <c r="I13" s="60"/>
      <c r="J13" s="67" t="s">
        <v>81</v>
      </c>
      <c r="K13" s="60"/>
      <c r="L13" s="61" t="s">
        <v>82</v>
      </c>
      <c r="M13" s="61"/>
      <c r="N13" s="61" t="s">
        <v>145</v>
      </c>
      <c r="P13" s="66" t="s">
        <v>163</v>
      </c>
      <c r="R13" s="66" t="s">
        <v>180</v>
      </c>
      <c r="T13" s="61" t="s">
        <v>176</v>
      </c>
      <c r="U13" s="60"/>
      <c r="V13" s="61" t="s">
        <v>139</v>
      </c>
      <c r="W13" s="60"/>
      <c r="X13" s="61" t="s">
        <v>130</v>
      </c>
      <c r="Y13" s="60"/>
      <c r="Z13" s="61" t="s">
        <v>129</v>
      </c>
      <c r="AA13" s="60"/>
      <c r="AB13" s="61" t="s">
        <v>83</v>
      </c>
      <c r="AC13" s="60"/>
      <c r="AD13" s="61" t="s">
        <v>38</v>
      </c>
    </row>
    <row r="14" spans="4:30" s="57" customFormat="1" ht="19.5" customHeight="1">
      <c r="D14" s="14" t="s">
        <v>6</v>
      </c>
      <c r="E14" s="60"/>
      <c r="F14" s="68" t="s">
        <v>7</v>
      </c>
      <c r="G14" s="69"/>
      <c r="H14" s="68" t="s">
        <v>7</v>
      </c>
      <c r="I14" s="60"/>
      <c r="J14" s="68" t="s">
        <v>7</v>
      </c>
      <c r="K14" s="69"/>
      <c r="L14" s="68" t="s">
        <v>7</v>
      </c>
      <c r="M14" s="70"/>
      <c r="N14" s="68" t="s">
        <v>7</v>
      </c>
      <c r="P14" s="71" t="s">
        <v>7</v>
      </c>
      <c r="R14" s="71" t="s">
        <v>7</v>
      </c>
      <c r="T14" s="68" t="s">
        <v>7</v>
      </c>
      <c r="U14" s="60"/>
      <c r="V14" s="68" t="s">
        <v>7</v>
      </c>
      <c r="W14" s="60"/>
      <c r="X14" s="68" t="s">
        <v>7</v>
      </c>
      <c r="Y14" s="60"/>
      <c r="Z14" s="68" t="s">
        <v>7</v>
      </c>
      <c r="AA14" s="60"/>
      <c r="AB14" s="68" t="s">
        <v>7</v>
      </c>
      <c r="AC14" s="60"/>
      <c r="AD14" s="68" t="s">
        <v>7</v>
      </c>
    </row>
    <row r="15" spans="4:30" s="57" customFormat="1" ht="7.5" customHeight="1">
      <c r="D15" s="70"/>
      <c r="E15" s="60"/>
      <c r="F15" s="70"/>
      <c r="G15" s="69"/>
      <c r="H15" s="70"/>
      <c r="I15" s="60"/>
      <c r="J15" s="70"/>
      <c r="K15" s="69"/>
      <c r="L15" s="70"/>
      <c r="M15" s="70"/>
      <c r="N15" s="70"/>
      <c r="T15" s="70"/>
      <c r="U15" s="60"/>
      <c r="V15" s="70"/>
      <c r="W15" s="60"/>
      <c r="X15" s="70"/>
      <c r="Y15" s="60"/>
      <c r="Z15" s="60"/>
      <c r="AA15" s="60"/>
      <c r="AB15" s="70"/>
      <c r="AC15" s="60"/>
      <c r="AD15" s="70"/>
    </row>
    <row r="16" spans="1:30" s="57" customFormat="1" ht="19.5" customHeight="1">
      <c r="A16" s="72" t="s">
        <v>204</v>
      </c>
      <c r="B16" s="72"/>
      <c r="D16" s="63"/>
      <c r="E16" s="63"/>
      <c r="F16" s="63">
        <v>373000</v>
      </c>
      <c r="G16" s="63"/>
      <c r="H16" s="63">
        <v>3680616</v>
      </c>
      <c r="I16" s="63"/>
      <c r="J16" s="63">
        <v>37300</v>
      </c>
      <c r="K16" s="63"/>
      <c r="L16" s="63">
        <v>24149090</v>
      </c>
      <c r="M16" s="63"/>
      <c r="N16" s="63">
        <v>-693532</v>
      </c>
      <c r="O16" s="151"/>
      <c r="P16" s="63">
        <v>-17101</v>
      </c>
      <c r="Q16" s="151"/>
      <c r="R16" s="63">
        <v>295575</v>
      </c>
      <c r="S16" s="151"/>
      <c r="T16" s="63">
        <v>-8247</v>
      </c>
      <c r="U16" s="63"/>
      <c r="V16" s="63">
        <v>-5184</v>
      </c>
      <c r="W16" s="63"/>
      <c r="X16" s="151">
        <f>SUM(N16:V16)</f>
        <v>-428489</v>
      </c>
      <c r="Y16" s="63"/>
      <c r="Z16" s="151">
        <f>SUM(F16,H16,J16,L16,X16)</f>
        <v>27811517</v>
      </c>
      <c r="AA16" s="63"/>
      <c r="AB16" s="63">
        <v>1815361</v>
      </c>
      <c r="AC16" s="63"/>
      <c r="AD16" s="150">
        <f>SUM(Z16:AB16)</f>
        <v>29626878</v>
      </c>
    </row>
    <row r="17" spans="1:30" s="57" customFormat="1" ht="7.5" customHeight="1">
      <c r="A17" s="157"/>
      <c r="B17" s="158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151"/>
      <c r="P17" s="63"/>
      <c r="Q17" s="151"/>
      <c r="R17" s="63"/>
      <c r="S17" s="151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s="57" customFormat="1" ht="19.5" customHeight="1">
      <c r="A18" s="72" t="s">
        <v>175</v>
      </c>
      <c r="B18" s="7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151"/>
      <c r="P18" s="63"/>
      <c r="Q18" s="151"/>
      <c r="R18" s="63"/>
      <c r="S18" s="151"/>
      <c r="T18" s="63"/>
      <c r="U18" s="63"/>
      <c r="V18" s="63"/>
      <c r="W18" s="63"/>
      <c r="X18" s="63"/>
      <c r="Y18" s="63"/>
      <c r="Z18" s="151"/>
      <c r="AA18" s="63"/>
      <c r="AB18" s="63"/>
      <c r="AC18" s="63"/>
      <c r="AD18" s="63"/>
    </row>
    <row r="19" spans="1:30" s="57" customFormat="1" ht="19.5" customHeight="1">
      <c r="A19" s="51" t="s">
        <v>198</v>
      </c>
      <c r="B19" s="73"/>
      <c r="D19" s="124"/>
      <c r="E19" s="63"/>
      <c r="F19" s="63">
        <v>0</v>
      </c>
      <c r="G19" s="63"/>
      <c r="H19" s="63">
        <v>0</v>
      </c>
      <c r="I19" s="63"/>
      <c r="J19" s="63">
        <v>0</v>
      </c>
      <c r="K19" s="63"/>
      <c r="L19" s="63">
        <v>0</v>
      </c>
      <c r="M19" s="63"/>
      <c r="N19" s="63">
        <v>0</v>
      </c>
      <c r="O19" s="151"/>
      <c r="P19" s="63">
        <v>0</v>
      </c>
      <c r="Q19" s="151"/>
      <c r="R19" s="63">
        <v>0</v>
      </c>
      <c r="S19" s="151"/>
      <c r="T19" s="63">
        <v>0</v>
      </c>
      <c r="U19" s="63"/>
      <c r="V19" s="63">
        <v>0</v>
      </c>
      <c r="W19" s="63"/>
      <c r="X19" s="151">
        <f>SUM(N19:V19)</f>
        <v>0</v>
      </c>
      <c r="Y19" s="63"/>
      <c r="Z19" s="151">
        <f>SUM(F19,H19,J19,L19,X19)</f>
        <v>0</v>
      </c>
      <c r="AA19" s="63"/>
      <c r="AB19" s="63">
        <v>168755</v>
      </c>
      <c r="AC19" s="63"/>
      <c r="AD19" s="150">
        <f>SUM(Z19:AB19)</f>
        <v>168755</v>
      </c>
    </row>
    <row r="20" spans="1:30" s="57" customFormat="1" ht="19.5" customHeight="1">
      <c r="A20" s="51" t="s">
        <v>158</v>
      </c>
      <c r="B20" s="73"/>
      <c r="D20" s="124"/>
      <c r="E20" s="63"/>
      <c r="F20" s="154">
        <v>0</v>
      </c>
      <c r="G20" s="63"/>
      <c r="H20" s="154">
        <v>0</v>
      </c>
      <c r="I20" s="63"/>
      <c r="J20" s="154">
        <v>0</v>
      </c>
      <c r="K20" s="63"/>
      <c r="L20" s="154">
        <v>1411851</v>
      </c>
      <c r="M20" s="63"/>
      <c r="N20" s="154">
        <v>0</v>
      </c>
      <c r="O20" s="151"/>
      <c r="P20" s="154">
        <v>0</v>
      </c>
      <c r="Q20" s="151"/>
      <c r="R20" s="154">
        <v>-13973</v>
      </c>
      <c r="S20" s="151"/>
      <c r="T20" s="154">
        <v>37149</v>
      </c>
      <c r="U20" s="63"/>
      <c r="V20" s="153">
        <v>1212</v>
      </c>
      <c r="W20" s="63"/>
      <c r="X20" s="153">
        <f>SUM(N20:V20)</f>
        <v>24388</v>
      </c>
      <c r="Y20" s="63"/>
      <c r="Z20" s="153">
        <f>SUM(F20,H20,J20,L20,X20)</f>
        <v>1436239</v>
      </c>
      <c r="AA20" s="63"/>
      <c r="AB20" s="154">
        <v>-42923</v>
      </c>
      <c r="AC20" s="63"/>
      <c r="AD20" s="152">
        <f>SUM(Z20:AB20)</f>
        <v>1393316</v>
      </c>
    </row>
    <row r="21" spans="1:30" s="57" customFormat="1" ht="7.5" customHeight="1">
      <c r="A21" s="77"/>
      <c r="D21" s="75"/>
      <c r="E21" s="74"/>
      <c r="F21" s="75"/>
      <c r="G21" s="75"/>
      <c r="H21" s="75"/>
      <c r="I21" s="75"/>
      <c r="J21" s="75"/>
      <c r="K21" s="75"/>
      <c r="L21" s="75"/>
      <c r="M21" s="75"/>
      <c r="N21" s="75"/>
      <c r="O21" s="151"/>
      <c r="P21" s="75"/>
      <c r="Q21" s="151"/>
      <c r="R21" s="75"/>
      <c r="S21" s="151"/>
      <c r="T21" s="75"/>
      <c r="U21" s="75"/>
      <c r="V21" s="75"/>
      <c r="W21" s="75"/>
      <c r="X21" s="75"/>
      <c r="Y21" s="75"/>
      <c r="Z21" s="75"/>
      <c r="AA21" s="75"/>
      <c r="AB21" s="76"/>
      <c r="AC21" s="76"/>
      <c r="AD21" s="76"/>
    </row>
    <row r="22" spans="1:30" s="57" customFormat="1" ht="19.5" customHeight="1" thickBot="1">
      <c r="A22" s="72" t="s">
        <v>230</v>
      </c>
      <c r="D22" s="63"/>
      <c r="E22" s="74"/>
      <c r="F22" s="155">
        <f>SUM(F16:F20)</f>
        <v>373000</v>
      </c>
      <c r="G22" s="63"/>
      <c r="H22" s="155">
        <f>SUM(H16:H20)</f>
        <v>3680616</v>
      </c>
      <c r="I22" s="63"/>
      <c r="J22" s="155">
        <f>SUM(J16:J20)</f>
        <v>37300</v>
      </c>
      <c r="K22" s="63"/>
      <c r="L22" s="155">
        <f>SUM(L16:L20)</f>
        <v>25560941</v>
      </c>
      <c r="M22" s="75"/>
      <c r="N22" s="155">
        <f>SUM(N16:N20)</f>
        <v>-693532</v>
      </c>
      <c r="O22" s="151"/>
      <c r="P22" s="155">
        <f>SUM(P16:P20)</f>
        <v>-17101</v>
      </c>
      <c r="Q22" s="151"/>
      <c r="R22" s="155">
        <f>SUM(R16:R20)</f>
        <v>281602</v>
      </c>
      <c r="S22" s="151"/>
      <c r="T22" s="155">
        <f>SUM(T16:T20)</f>
        <v>28902</v>
      </c>
      <c r="U22" s="63"/>
      <c r="V22" s="155">
        <f>SUM(V16:V20)</f>
        <v>-3972</v>
      </c>
      <c r="W22" s="63"/>
      <c r="X22" s="155">
        <f>SUM(X16:X20)</f>
        <v>-404101</v>
      </c>
      <c r="Y22" s="63"/>
      <c r="Z22" s="155">
        <f>SUM(Z16:Z20)</f>
        <v>29247756</v>
      </c>
      <c r="AA22" s="63"/>
      <c r="AB22" s="155">
        <f>SUM(AB16:AB20)</f>
        <v>1941193</v>
      </c>
      <c r="AC22" s="78"/>
      <c r="AD22" s="155">
        <f>SUM(AD16:AD20)</f>
        <v>31188949</v>
      </c>
    </row>
    <row r="23" spans="1:30" s="57" customFormat="1" ht="19.5" customHeight="1" thickTop="1">
      <c r="A23" s="72"/>
      <c r="D23" s="63"/>
      <c r="E23" s="74"/>
      <c r="F23" s="75"/>
      <c r="G23" s="63"/>
      <c r="H23" s="75"/>
      <c r="I23" s="63"/>
      <c r="J23" s="75"/>
      <c r="K23" s="63"/>
      <c r="L23" s="75"/>
      <c r="M23" s="75"/>
      <c r="N23" s="75"/>
      <c r="T23" s="75"/>
      <c r="U23" s="63"/>
      <c r="V23" s="75"/>
      <c r="W23" s="63"/>
      <c r="X23" s="75"/>
      <c r="Y23" s="63"/>
      <c r="Z23" s="75"/>
      <c r="AA23" s="63"/>
      <c r="AB23" s="75"/>
      <c r="AC23" s="78"/>
      <c r="AD23" s="75"/>
    </row>
    <row r="24" spans="1:30" s="57" customFormat="1" ht="19.5" customHeight="1">
      <c r="A24" s="72" t="s">
        <v>234</v>
      </c>
      <c r="B24" s="72"/>
      <c r="C24" s="120"/>
      <c r="D24" s="63"/>
      <c r="E24" s="63"/>
      <c r="F24" s="81">
        <f>'2-4'!J132</f>
        <v>373000</v>
      </c>
      <c r="G24" s="63"/>
      <c r="H24" s="81">
        <f>'2-4'!J133</f>
        <v>3680616</v>
      </c>
      <c r="I24" s="63"/>
      <c r="J24" s="81">
        <f>'2-4'!J136</f>
        <v>37300</v>
      </c>
      <c r="K24" s="63"/>
      <c r="L24" s="81">
        <v>29130158</v>
      </c>
      <c r="M24" s="63"/>
      <c r="N24" s="81">
        <v>-765013</v>
      </c>
      <c r="P24" s="81">
        <v>-12757</v>
      </c>
      <c r="R24" s="81">
        <v>-112786</v>
      </c>
      <c r="T24" s="81">
        <v>167854</v>
      </c>
      <c r="U24" s="63"/>
      <c r="V24" s="81">
        <v>2649</v>
      </c>
      <c r="W24" s="63"/>
      <c r="X24" s="80">
        <v>-720053</v>
      </c>
      <c r="Y24" s="63"/>
      <c r="Z24" s="80">
        <f>SUM(F24,H24,J24,L24,X24)</f>
        <v>32501021</v>
      </c>
      <c r="AA24" s="63"/>
      <c r="AB24" s="81">
        <f>'2-4'!H141</f>
        <v>2600699</v>
      </c>
      <c r="AC24" s="63"/>
      <c r="AD24" s="79">
        <f>SUM(Z24:AB24)</f>
        <v>35101720</v>
      </c>
    </row>
    <row r="25" spans="1:30" s="57" customFormat="1" ht="7.5" customHeight="1">
      <c r="A25" s="119"/>
      <c r="B25" s="121"/>
      <c r="C25" s="120"/>
      <c r="D25" s="63"/>
      <c r="E25" s="63"/>
      <c r="F25" s="81"/>
      <c r="G25" s="63"/>
      <c r="H25" s="81"/>
      <c r="I25" s="63"/>
      <c r="J25" s="81"/>
      <c r="K25" s="63"/>
      <c r="L25" s="81"/>
      <c r="M25" s="63"/>
      <c r="N25" s="81"/>
      <c r="P25" s="81"/>
      <c r="R25" s="81"/>
      <c r="T25" s="81"/>
      <c r="U25" s="63"/>
      <c r="V25" s="81"/>
      <c r="W25" s="63"/>
      <c r="X25" s="81"/>
      <c r="Y25" s="63"/>
      <c r="Z25" s="81"/>
      <c r="AA25" s="63"/>
      <c r="AB25" s="81"/>
      <c r="AC25" s="63"/>
      <c r="AD25" s="81"/>
    </row>
    <row r="26" spans="1:30" s="57" customFormat="1" ht="19.5" customHeight="1">
      <c r="A26" s="72" t="s">
        <v>175</v>
      </c>
      <c r="B26" s="73"/>
      <c r="D26" s="63"/>
      <c r="E26" s="63"/>
      <c r="F26" s="81"/>
      <c r="G26" s="63"/>
      <c r="H26" s="81"/>
      <c r="I26" s="63"/>
      <c r="J26" s="81"/>
      <c r="K26" s="63"/>
      <c r="L26" s="81"/>
      <c r="M26" s="63"/>
      <c r="N26" s="81"/>
      <c r="P26" s="81"/>
      <c r="R26" s="81"/>
      <c r="T26" s="81"/>
      <c r="U26" s="63"/>
      <c r="V26" s="81"/>
      <c r="W26" s="63"/>
      <c r="X26" s="81"/>
      <c r="Y26" s="63"/>
      <c r="Z26" s="80"/>
      <c r="AA26" s="63"/>
      <c r="AB26" s="81"/>
      <c r="AC26" s="63"/>
      <c r="AD26" s="81"/>
    </row>
    <row r="27" spans="1:30" s="57" customFormat="1" ht="19.5" customHeight="1">
      <c r="A27" s="73" t="s">
        <v>268</v>
      </c>
      <c r="B27" s="73"/>
      <c r="D27" s="240">
        <v>12.1</v>
      </c>
      <c r="E27" s="63"/>
      <c r="F27" s="81">
        <v>0</v>
      </c>
      <c r="G27" s="63"/>
      <c r="H27" s="81">
        <v>0</v>
      </c>
      <c r="I27" s="63"/>
      <c r="J27" s="81">
        <v>0</v>
      </c>
      <c r="K27" s="63"/>
      <c r="L27" s="81">
        <v>0</v>
      </c>
      <c r="M27" s="63"/>
      <c r="N27" s="81">
        <v>0</v>
      </c>
      <c r="P27" s="81">
        <v>0</v>
      </c>
      <c r="R27" s="81">
        <v>0</v>
      </c>
      <c r="T27" s="81">
        <v>0</v>
      </c>
      <c r="U27" s="63"/>
      <c r="V27" s="81">
        <v>0</v>
      </c>
      <c r="W27" s="63"/>
      <c r="X27" s="81">
        <v>0</v>
      </c>
      <c r="Y27" s="63"/>
      <c r="Z27" s="80">
        <v>0</v>
      </c>
      <c r="AA27" s="63"/>
      <c r="AB27" s="81">
        <v>1</v>
      </c>
      <c r="AC27" s="63"/>
      <c r="AD27" s="79">
        <f>SUM(Z27:AB27)</f>
        <v>1</v>
      </c>
    </row>
    <row r="28" spans="1:30" s="223" customFormat="1" ht="19.5" customHeight="1">
      <c r="A28" s="120" t="s">
        <v>263</v>
      </c>
      <c r="B28" s="121"/>
      <c r="C28" s="120"/>
      <c r="D28" s="220"/>
      <c r="E28" s="221"/>
      <c r="F28" s="81">
        <v>0</v>
      </c>
      <c r="G28" s="221"/>
      <c r="H28" s="81">
        <v>0</v>
      </c>
      <c r="I28" s="221"/>
      <c r="J28" s="81">
        <v>0</v>
      </c>
      <c r="K28" s="221"/>
      <c r="L28" s="81">
        <v>0</v>
      </c>
      <c r="M28" s="221"/>
      <c r="N28" s="81">
        <v>0</v>
      </c>
      <c r="O28" s="120"/>
      <c r="P28" s="81">
        <v>0</v>
      </c>
      <c r="Q28" s="120"/>
      <c r="R28" s="81">
        <v>0</v>
      </c>
      <c r="S28" s="120"/>
      <c r="T28" s="81">
        <v>0</v>
      </c>
      <c r="U28" s="221"/>
      <c r="V28" s="81">
        <v>0</v>
      </c>
      <c r="W28" s="221"/>
      <c r="X28" s="80">
        <f>SUM(N28:V28)</f>
        <v>0</v>
      </c>
      <c r="Y28" s="221"/>
      <c r="Z28" s="80">
        <f>SUM(F28,H28,J28,L28,X28)</f>
        <v>0</v>
      </c>
      <c r="AA28" s="221"/>
      <c r="AB28" s="81">
        <v>-8601</v>
      </c>
      <c r="AC28" s="221"/>
      <c r="AD28" s="79">
        <f>SUM(Z28:AB28)</f>
        <v>-8601</v>
      </c>
    </row>
    <row r="29" spans="1:30" s="57" customFormat="1" ht="19.5" customHeight="1">
      <c r="A29" s="51" t="s">
        <v>158</v>
      </c>
      <c r="B29" s="73"/>
      <c r="D29" s="117"/>
      <c r="E29" s="63"/>
      <c r="F29" s="82">
        <v>0</v>
      </c>
      <c r="G29" s="63"/>
      <c r="H29" s="82">
        <v>0</v>
      </c>
      <c r="I29" s="63"/>
      <c r="J29" s="82">
        <v>0</v>
      </c>
      <c r="K29" s="63"/>
      <c r="L29" s="82">
        <f>'5-7 (3m)'!F102</f>
        <v>1366310</v>
      </c>
      <c r="M29" s="63"/>
      <c r="N29" s="82">
        <v>0</v>
      </c>
      <c r="P29" s="82">
        <v>0</v>
      </c>
      <c r="R29" s="82">
        <v>-27083</v>
      </c>
      <c r="T29" s="82">
        <v>-75724</v>
      </c>
      <c r="U29" s="63"/>
      <c r="V29" s="83">
        <v>363</v>
      </c>
      <c r="W29" s="63"/>
      <c r="X29" s="83">
        <f>SUM(N29:V29)</f>
        <v>-102444</v>
      </c>
      <c r="Y29" s="63"/>
      <c r="Z29" s="83">
        <f>SUM(F29,H29,J29,L29,X29)</f>
        <v>1263866</v>
      </c>
      <c r="AA29" s="63"/>
      <c r="AB29" s="82">
        <f>'5-7 (3m)'!F109</f>
        <v>-91418</v>
      </c>
      <c r="AC29" s="63"/>
      <c r="AD29" s="84">
        <f>SUM(Z29:AB29)</f>
        <v>1172448</v>
      </c>
    </row>
    <row r="30" spans="1:30" s="57" customFormat="1" ht="7.5" customHeight="1">
      <c r="A30" s="77"/>
      <c r="D30" s="75"/>
      <c r="E30" s="74"/>
      <c r="F30" s="85"/>
      <c r="G30" s="75"/>
      <c r="H30" s="85"/>
      <c r="I30" s="75"/>
      <c r="J30" s="85"/>
      <c r="K30" s="75"/>
      <c r="L30" s="85"/>
      <c r="M30" s="75"/>
      <c r="N30" s="85"/>
      <c r="P30" s="85"/>
      <c r="R30" s="85"/>
      <c r="T30" s="85"/>
      <c r="U30" s="75"/>
      <c r="V30" s="85"/>
      <c r="W30" s="75"/>
      <c r="X30" s="85"/>
      <c r="Y30" s="75"/>
      <c r="Z30" s="85"/>
      <c r="AA30" s="75"/>
      <c r="AB30" s="86"/>
      <c r="AC30" s="76"/>
      <c r="AD30" s="86"/>
    </row>
    <row r="31" spans="1:30" s="57" customFormat="1" ht="19.5" customHeight="1" thickBot="1">
      <c r="A31" s="72" t="s">
        <v>235</v>
      </c>
      <c r="D31" s="63"/>
      <c r="E31" s="74"/>
      <c r="F31" s="87">
        <f>SUM(F24:F29)</f>
        <v>373000</v>
      </c>
      <c r="G31" s="63"/>
      <c r="H31" s="87">
        <f>SUM(H24:H29)</f>
        <v>3680616</v>
      </c>
      <c r="I31" s="63"/>
      <c r="J31" s="87">
        <f>SUM(J24:J29)</f>
        <v>37300</v>
      </c>
      <c r="K31" s="63"/>
      <c r="L31" s="87">
        <f>SUM(L24:L29)</f>
        <v>30496468</v>
      </c>
      <c r="M31" s="75"/>
      <c r="N31" s="87">
        <f>SUM(N24:N29)</f>
        <v>-765013</v>
      </c>
      <c r="P31" s="87">
        <f>SUM(P24:P29)</f>
        <v>-12757</v>
      </c>
      <c r="R31" s="87">
        <f>SUM(R24:R29)</f>
        <v>-139869</v>
      </c>
      <c r="T31" s="87">
        <f>SUM(T24:T29)</f>
        <v>92130</v>
      </c>
      <c r="U31" s="63"/>
      <c r="V31" s="87">
        <f>SUM(V24:V29)</f>
        <v>3012</v>
      </c>
      <c r="W31" s="63"/>
      <c r="X31" s="87">
        <f>SUM(X24:X29)</f>
        <v>-822497</v>
      </c>
      <c r="Y31" s="63"/>
      <c r="Z31" s="87">
        <f>SUM(Z24:Z29)</f>
        <v>33764887</v>
      </c>
      <c r="AA31" s="63"/>
      <c r="AB31" s="87">
        <f>SUM(AB24:AB29)</f>
        <v>2500681</v>
      </c>
      <c r="AC31" s="78"/>
      <c r="AD31" s="87">
        <f>SUM(AD24:AD29)</f>
        <v>36265568</v>
      </c>
    </row>
    <row r="32" spans="1:30" s="57" customFormat="1" ht="19.5" customHeight="1" thickTop="1">
      <c r="A32" s="72"/>
      <c r="D32" s="63"/>
      <c r="E32" s="74"/>
      <c r="F32" s="75"/>
      <c r="G32" s="63"/>
      <c r="H32" s="75"/>
      <c r="I32" s="63"/>
      <c r="J32" s="75"/>
      <c r="K32" s="63"/>
      <c r="L32" s="75"/>
      <c r="M32" s="75"/>
      <c r="N32" s="75"/>
      <c r="T32" s="75"/>
      <c r="U32" s="63"/>
      <c r="V32" s="75"/>
      <c r="W32" s="63"/>
      <c r="X32" s="75"/>
      <c r="Y32" s="63"/>
      <c r="Z32" s="75"/>
      <c r="AA32" s="63"/>
      <c r="AB32" s="75"/>
      <c r="AC32" s="78"/>
      <c r="AD32" s="75"/>
    </row>
    <row r="33" spans="4:30" s="48" customFormat="1" ht="19.5" customHeight="1">
      <c r="D33" s="49"/>
      <c r="E33" s="50"/>
      <c r="F33" s="49"/>
      <c r="G33" s="50"/>
      <c r="H33" s="49"/>
      <c r="I33" s="50"/>
      <c r="J33" s="49"/>
      <c r="K33" s="50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0"/>
      <c r="Z33" s="49"/>
      <c r="AA33" s="50"/>
      <c r="AB33" s="50"/>
      <c r="AC33" s="50"/>
      <c r="AD33" s="49"/>
    </row>
    <row r="34" spans="4:30" s="48" customFormat="1" ht="19.5" customHeight="1">
      <c r="D34" s="49"/>
      <c r="E34" s="50"/>
      <c r="F34" s="49"/>
      <c r="G34" s="50"/>
      <c r="H34" s="49"/>
      <c r="I34" s="50"/>
      <c r="J34" s="49"/>
      <c r="K34" s="50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0"/>
      <c r="Z34" s="49"/>
      <c r="AA34" s="50"/>
      <c r="AB34" s="50"/>
      <c r="AC34" s="50"/>
      <c r="AD34" s="49"/>
    </row>
    <row r="35" spans="4:30" s="48" customFormat="1" ht="19.5" customHeight="1">
      <c r="D35" s="49"/>
      <c r="E35" s="50"/>
      <c r="F35" s="49"/>
      <c r="G35" s="50"/>
      <c r="H35" s="49"/>
      <c r="I35" s="50"/>
      <c r="J35" s="49"/>
      <c r="K35" s="50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0"/>
      <c r="Z35" s="49"/>
      <c r="AA35" s="50"/>
      <c r="AB35" s="50"/>
      <c r="AC35" s="50"/>
      <c r="AD35" s="49"/>
    </row>
    <row r="36" spans="4:30" s="48" customFormat="1" ht="19.5" customHeight="1">
      <c r="D36" s="49"/>
      <c r="E36" s="50"/>
      <c r="F36" s="49"/>
      <c r="G36" s="50"/>
      <c r="H36" s="49"/>
      <c r="I36" s="50"/>
      <c r="J36" s="49"/>
      <c r="K36" s="50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0"/>
      <c r="Z36" s="49"/>
      <c r="AA36" s="50"/>
      <c r="AB36" s="50"/>
      <c r="AC36" s="50"/>
      <c r="AD36" s="49"/>
    </row>
    <row r="37" spans="4:30" s="48" customFormat="1" ht="19.5" customHeight="1">
      <c r="D37" s="49"/>
      <c r="E37" s="50"/>
      <c r="F37" s="49"/>
      <c r="G37" s="50"/>
      <c r="H37" s="49"/>
      <c r="I37" s="50"/>
      <c r="J37" s="49"/>
      <c r="K37" s="50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0"/>
      <c r="Z37" s="49"/>
      <c r="AA37" s="50"/>
      <c r="AB37" s="50"/>
      <c r="AC37" s="50"/>
      <c r="AD37" s="49"/>
    </row>
    <row r="38" spans="4:30" s="48" customFormat="1" ht="19.5" customHeight="1">
      <c r="D38" s="49"/>
      <c r="E38" s="50"/>
      <c r="F38" s="49"/>
      <c r="G38" s="50"/>
      <c r="H38" s="49"/>
      <c r="I38" s="50"/>
      <c r="J38" s="49"/>
      <c r="K38" s="50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  <c r="Z38" s="49"/>
      <c r="AA38" s="50"/>
      <c r="AB38" s="50"/>
      <c r="AC38" s="50"/>
      <c r="AD38" s="49"/>
    </row>
    <row r="39" spans="4:30" s="48" customFormat="1" ht="19.5" customHeight="1">
      <c r="D39" s="49"/>
      <c r="E39" s="50"/>
      <c r="F39" s="49"/>
      <c r="G39" s="50"/>
      <c r="H39" s="49"/>
      <c r="I39" s="50"/>
      <c r="J39" s="49"/>
      <c r="K39" s="50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  <c r="Z39" s="49"/>
      <c r="AA39" s="50"/>
      <c r="AB39" s="50"/>
      <c r="AC39" s="50"/>
      <c r="AD39" s="49"/>
    </row>
    <row r="40" spans="4:30" s="48" customFormat="1" ht="13.5" customHeight="1">
      <c r="D40" s="49"/>
      <c r="E40" s="50"/>
      <c r="F40" s="49"/>
      <c r="G40" s="50"/>
      <c r="H40" s="49"/>
      <c r="I40" s="50"/>
      <c r="J40" s="49"/>
      <c r="K40" s="50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  <c r="Z40" s="49"/>
      <c r="AA40" s="50"/>
      <c r="AB40" s="50"/>
      <c r="AC40" s="50"/>
      <c r="AD40" s="49"/>
    </row>
    <row r="41" spans="1:30" ht="21.75" customHeight="1">
      <c r="A41" s="8" t="str">
        <f>'2-4'!A55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41" s="45"/>
      <c r="C41" s="46"/>
      <c r="D41" s="9"/>
      <c r="E41" s="39"/>
      <c r="F41" s="9"/>
      <c r="G41" s="39"/>
      <c r="H41" s="9"/>
      <c r="I41" s="39"/>
      <c r="J41" s="9"/>
      <c r="K41" s="3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39"/>
      <c r="Z41" s="9"/>
      <c r="AA41" s="39"/>
      <c r="AB41" s="39"/>
      <c r="AC41" s="39"/>
      <c r="AD41" s="9"/>
    </row>
  </sheetData>
  <sheetProtection/>
  <mergeCells count="3">
    <mergeCell ref="F6:Z6"/>
    <mergeCell ref="N7:X7"/>
    <mergeCell ref="P8:V8"/>
  </mergeCells>
  <printOptions/>
  <pageMargins left="0.3" right="0.3" top="0.5" bottom="0.6" header="0.49" footer="0.4"/>
  <pageSetup firstPageNumber="8" useFirstPageNumber="1" fitToHeight="0" horizontalDpi="1200" verticalDpi="1200" orientation="landscape" paperSize="9" scale="71" r:id="rId1"/>
  <headerFooter>
    <oddFooter>&amp;R&amp;"Browallia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32"/>
  <sheetViews>
    <sheetView zoomScaleSheetLayoutView="100" zoomScalePageLayoutView="0" workbookViewId="0" topLeftCell="D1">
      <selection activeCell="D10" sqref="D1:T65536"/>
    </sheetView>
  </sheetViews>
  <sheetFormatPr defaultColWidth="9.28125" defaultRowHeight="15.75" customHeight="1"/>
  <cols>
    <col min="1" max="2" width="1.57421875" style="3" customWidth="1"/>
    <col min="3" max="3" width="27.28125" style="3" customWidth="1"/>
    <col min="4" max="4" width="8.57421875" style="23" customWidth="1"/>
    <col min="5" max="5" width="0.71875" style="2" customWidth="1"/>
    <col min="6" max="6" width="11.7109375" style="2" bestFit="1" customWidth="1"/>
    <col min="7" max="7" width="0.71875" style="23" customWidth="1"/>
    <col min="8" max="8" width="15.28125" style="3" bestFit="1" customWidth="1"/>
    <col min="9" max="9" width="0.71875" style="3" customWidth="1"/>
    <col min="10" max="10" width="11.421875" style="23" customWidth="1"/>
    <col min="11" max="11" width="0.71875" style="23" customWidth="1"/>
    <col min="12" max="12" width="12.7109375" style="23" bestFit="1" customWidth="1"/>
    <col min="13" max="13" width="0.71875" style="23" customWidth="1"/>
    <col min="14" max="14" width="14.421875" style="23" customWidth="1"/>
    <col min="15" max="15" width="0.71875" style="23" customWidth="1"/>
    <col min="16" max="16" width="13.57421875" style="23" customWidth="1"/>
    <col min="17" max="17" width="0.71875" style="23" customWidth="1"/>
    <col min="18" max="18" width="13.7109375" style="23" customWidth="1"/>
    <col min="19" max="19" width="0.71875" style="23" customWidth="1"/>
    <col min="20" max="20" width="13.421875" style="23" customWidth="1"/>
    <col min="21" max="16384" width="9.28125" style="5" customWidth="1"/>
  </cols>
  <sheetData>
    <row r="1" spans="1:20" ht="19.5" customHeight="1">
      <c r="A1" s="1" t="s">
        <v>0</v>
      </c>
      <c r="B1" s="1"/>
      <c r="C1" s="1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  <c r="T1" s="11" t="s">
        <v>3</v>
      </c>
    </row>
    <row r="2" spans="1:20" ht="19.5" customHeight="1">
      <c r="A2" s="1" t="s">
        <v>126</v>
      </c>
      <c r="B2" s="1"/>
      <c r="C2" s="1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6" t="str">
        <f>'5-7 (3m)'!A3</f>
        <v>สำหรับงวดสามเดือนสิ้นสุดวันที่ 31 มีนาคม พ.ศ. 2565</v>
      </c>
      <c r="B3" s="6"/>
      <c r="C3" s="6"/>
      <c r="D3" s="24"/>
      <c r="E3" s="7"/>
      <c r="F3" s="7"/>
      <c r="G3" s="24"/>
      <c r="H3" s="6"/>
      <c r="I3" s="6"/>
      <c r="J3" s="6"/>
      <c r="K3" s="6"/>
      <c r="L3" s="8"/>
      <c r="M3" s="8"/>
      <c r="N3" s="8"/>
      <c r="O3" s="8"/>
      <c r="P3" s="8"/>
      <c r="Q3" s="8"/>
      <c r="R3" s="8"/>
      <c r="S3" s="8"/>
      <c r="T3" s="8"/>
    </row>
    <row r="4" spans="1:20" ht="19.5" customHeight="1">
      <c r="A4" s="1"/>
      <c r="B4" s="1"/>
      <c r="C4" s="1"/>
      <c r="H4" s="1"/>
      <c r="I4" s="1"/>
      <c r="J4" s="1"/>
      <c r="K4" s="1"/>
      <c r="L4" s="3"/>
      <c r="M4" s="3"/>
      <c r="N4" s="3"/>
      <c r="O4" s="3"/>
      <c r="P4" s="3"/>
      <c r="Q4" s="3"/>
      <c r="R4" s="3"/>
      <c r="S4" s="3"/>
      <c r="T4" s="3"/>
    </row>
    <row r="5" spans="1:20" s="94" customFormat="1" ht="19.5" customHeight="1">
      <c r="A5" s="44"/>
      <c r="B5" s="44"/>
      <c r="C5" s="44"/>
      <c r="D5" s="88"/>
      <c r="E5" s="89"/>
      <c r="F5" s="90"/>
      <c r="G5" s="91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1"/>
      <c r="T5" s="93" t="s">
        <v>125</v>
      </c>
    </row>
    <row r="6" spans="1:20" s="94" customFormat="1" ht="19.5" customHeight="1">
      <c r="A6" s="44"/>
      <c r="B6" s="44"/>
      <c r="C6" s="44"/>
      <c r="D6" s="88"/>
      <c r="E6" s="89"/>
      <c r="F6" s="88"/>
      <c r="G6" s="89"/>
      <c r="H6" s="44"/>
      <c r="I6" s="44"/>
      <c r="M6" s="95"/>
      <c r="N6" s="247" t="s">
        <v>49</v>
      </c>
      <c r="O6" s="247"/>
      <c r="P6" s="247"/>
      <c r="Q6" s="247"/>
      <c r="R6" s="247"/>
      <c r="S6" s="89"/>
      <c r="T6" s="96"/>
    </row>
    <row r="7" spans="1:20" s="94" customFormat="1" ht="19.5" customHeight="1">
      <c r="A7" s="44"/>
      <c r="B7" s="44"/>
      <c r="C7" s="44"/>
      <c r="D7" s="88"/>
      <c r="E7" s="89"/>
      <c r="F7" s="88"/>
      <c r="G7" s="89"/>
      <c r="H7" s="44"/>
      <c r="I7" s="44"/>
      <c r="M7" s="95"/>
      <c r="N7" s="248" t="s">
        <v>142</v>
      </c>
      <c r="O7" s="248"/>
      <c r="P7" s="248"/>
      <c r="Q7" s="95"/>
      <c r="R7" s="95"/>
      <c r="S7" s="89"/>
      <c r="T7" s="96"/>
    </row>
    <row r="8" spans="1:20" s="94" customFormat="1" ht="19.5" customHeight="1">
      <c r="A8" s="44"/>
      <c r="B8" s="44"/>
      <c r="C8" s="44"/>
      <c r="D8" s="88"/>
      <c r="E8" s="89"/>
      <c r="F8" s="88"/>
      <c r="G8" s="89"/>
      <c r="H8" s="44"/>
      <c r="I8" s="44"/>
      <c r="J8" s="95"/>
      <c r="K8" s="95"/>
      <c r="L8" s="95"/>
      <c r="M8" s="95"/>
      <c r="N8" s="96" t="s">
        <v>160</v>
      </c>
      <c r="O8" s="95"/>
      <c r="P8" s="96" t="s">
        <v>171</v>
      </c>
      <c r="Q8" s="95"/>
      <c r="R8" s="95"/>
      <c r="S8" s="89"/>
      <c r="T8" s="96"/>
    </row>
    <row r="9" spans="1:20" s="94" customFormat="1" ht="19.5" customHeight="1">
      <c r="A9" s="44"/>
      <c r="B9" s="44"/>
      <c r="C9" s="44"/>
      <c r="D9" s="88"/>
      <c r="E9" s="89"/>
      <c r="F9" s="88"/>
      <c r="G9" s="89"/>
      <c r="H9" s="44"/>
      <c r="I9" s="44"/>
      <c r="J9" s="246" t="s">
        <v>45</v>
      </c>
      <c r="K9" s="246"/>
      <c r="L9" s="246"/>
      <c r="M9" s="95"/>
      <c r="N9" s="96" t="s">
        <v>161</v>
      </c>
      <c r="O9" s="95"/>
      <c r="P9" s="96" t="s">
        <v>178</v>
      </c>
      <c r="Q9" s="95"/>
      <c r="R9" s="96" t="s">
        <v>70</v>
      </c>
      <c r="S9" s="89"/>
      <c r="T9" s="96"/>
    </row>
    <row r="10" spans="1:20" s="94" customFormat="1" ht="19.5" customHeight="1">
      <c r="A10" s="43"/>
      <c r="B10" s="44"/>
      <c r="C10" s="44"/>
      <c r="D10" s="88"/>
      <c r="E10" s="89"/>
      <c r="F10" s="96" t="s">
        <v>84</v>
      </c>
      <c r="G10" s="96"/>
      <c r="H10" s="96"/>
      <c r="I10" s="96"/>
      <c r="J10" s="96" t="s">
        <v>73</v>
      </c>
      <c r="K10" s="96"/>
      <c r="L10" s="96"/>
      <c r="M10" s="96"/>
      <c r="N10" s="96" t="s">
        <v>162</v>
      </c>
      <c r="O10" s="96"/>
      <c r="P10" s="96" t="s">
        <v>181</v>
      </c>
      <c r="Q10" s="96"/>
      <c r="R10" s="96" t="s">
        <v>75</v>
      </c>
      <c r="S10" s="96"/>
      <c r="T10" s="96" t="s">
        <v>78</v>
      </c>
    </row>
    <row r="11" spans="1:20" s="94" customFormat="1" ht="19.5" customHeight="1">
      <c r="A11" s="43"/>
      <c r="B11" s="44"/>
      <c r="C11" s="44"/>
      <c r="D11" s="88"/>
      <c r="E11" s="89"/>
      <c r="F11" s="96" t="s">
        <v>79</v>
      </c>
      <c r="G11" s="96"/>
      <c r="H11" s="96" t="s">
        <v>85</v>
      </c>
      <c r="I11" s="96"/>
      <c r="J11" s="96" t="s">
        <v>81</v>
      </c>
      <c r="K11" s="96"/>
      <c r="L11" s="96" t="s">
        <v>48</v>
      </c>
      <c r="M11" s="96"/>
      <c r="N11" s="96" t="s">
        <v>163</v>
      </c>
      <c r="O11" s="96"/>
      <c r="P11" s="96" t="s">
        <v>180</v>
      </c>
      <c r="Q11" s="96"/>
      <c r="R11" s="96" t="s">
        <v>130</v>
      </c>
      <c r="S11" s="96"/>
      <c r="T11" s="96" t="s">
        <v>38</v>
      </c>
    </row>
    <row r="12" spans="1:20" s="94" customFormat="1" ht="19.5" customHeight="1">
      <c r="A12" s="43"/>
      <c r="B12" s="44"/>
      <c r="C12" s="44"/>
      <c r="D12" s="88"/>
      <c r="E12" s="89"/>
      <c r="F12" s="40" t="s">
        <v>7</v>
      </c>
      <c r="G12" s="97"/>
      <c r="H12" s="40" t="s">
        <v>7</v>
      </c>
      <c r="I12" s="96"/>
      <c r="J12" s="40" t="s">
        <v>7</v>
      </c>
      <c r="K12" s="97"/>
      <c r="L12" s="40" t="s">
        <v>7</v>
      </c>
      <c r="M12" s="41"/>
      <c r="N12" s="40" t="s">
        <v>7</v>
      </c>
      <c r="O12" s="41"/>
      <c r="P12" s="40" t="s">
        <v>7</v>
      </c>
      <c r="Q12" s="41"/>
      <c r="R12" s="42" t="s">
        <v>7</v>
      </c>
      <c r="S12" s="96"/>
      <c r="T12" s="40" t="s">
        <v>7</v>
      </c>
    </row>
    <row r="13" spans="1:19" s="94" customFormat="1" ht="6" customHeight="1">
      <c r="A13" s="43"/>
      <c r="B13" s="44"/>
      <c r="C13" s="44"/>
      <c r="D13" s="88"/>
      <c r="E13" s="89"/>
      <c r="F13" s="44"/>
      <c r="G13" s="89"/>
      <c r="H13" s="88"/>
      <c r="I13" s="88"/>
      <c r="J13" s="44"/>
      <c r="K13" s="89"/>
      <c r="L13" s="89"/>
      <c r="M13" s="89"/>
      <c r="N13" s="89"/>
      <c r="O13" s="89"/>
      <c r="P13" s="89"/>
      <c r="Q13" s="89"/>
      <c r="R13" s="89"/>
      <c r="S13" s="89"/>
    </row>
    <row r="14" spans="1:20" s="139" customFormat="1" ht="19.5" customHeight="1">
      <c r="A14" s="43" t="s">
        <v>204</v>
      </c>
      <c r="B14" s="98"/>
      <c r="C14" s="44"/>
      <c r="D14" s="88"/>
      <c r="E14" s="89"/>
      <c r="F14" s="94">
        <v>373000</v>
      </c>
      <c r="G14" s="94"/>
      <c r="H14" s="94">
        <v>3680616</v>
      </c>
      <c r="I14" s="44"/>
      <c r="J14" s="94">
        <v>37300</v>
      </c>
      <c r="K14" s="94"/>
      <c r="L14" s="94">
        <v>16837417</v>
      </c>
      <c r="M14" s="94"/>
      <c r="N14" s="94">
        <v>-18383</v>
      </c>
      <c r="O14" s="94"/>
      <c r="P14" s="89">
        <v>276202</v>
      </c>
      <c r="Q14" s="94"/>
      <c r="R14" s="94">
        <f>SUM(N14:P14)</f>
        <v>257819</v>
      </c>
      <c r="S14" s="94"/>
      <c r="T14" s="94">
        <f>SUM(F14,H14,J14,L14,R14)</f>
        <v>21186152</v>
      </c>
    </row>
    <row r="15" spans="1:20" s="139" customFormat="1" ht="7.5" customHeight="1">
      <c r="A15" s="159"/>
      <c r="B15" s="98"/>
      <c r="C15" s="44"/>
      <c r="D15" s="88"/>
      <c r="E15" s="89"/>
      <c r="F15" s="94"/>
      <c r="G15" s="94"/>
      <c r="H15" s="94"/>
      <c r="I15" s="44"/>
      <c r="J15" s="94"/>
      <c r="K15" s="94"/>
      <c r="L15" s="94"/>
      <c r="M15" s="94"/>
      <c r="N15" s="94"/>
      <c r="O15" s="94"/>
      <c r="P15" s="218"/>
      <c r="Q15" s="94"/>
      <c r="R15" s="94"/>
      <c r="S15" s="94"/>
      <c r="T15" s="94"/>
    </row>
    <row r="16" spans="1:20" s="139" customFormat="1" ht="19.5" customHeight="1">
      <c r="A16" s="43" t="s">
        <v>175</v>
      </c>
      <c r="B16" s="98"/>
      <c r="C16" s="44"/>
      <c r="D16" s="156"/>
      <c r="E16" s="89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218"/>
      <c r="Q16" s="94"/>
      <c r="R16" s="94"/>
      <c r="S16" s="94"/>
      <c r="T16" s="94"/>
    </row>
    <row r="17" spans="1:20" s="94" customFormat="1" ht="19.5" customHeight="1">
      <c r="A17" s="44" t="s">
        <v>158</v>
      </c>
      <c r="C17" s="44"/>
      <c r="D17" s="88"/>
      <c r="E17" s="89"/>
      <c r="F17" s="102">
        <v>0</v>
      </c>
      <c r="G17" s="89"/>
      <c r="H17" s="102">
        <v>0</v>
      </c>
      <c r="I17" s="89"/>
      <c r="J17" s="102">
        <v>0</v>
      </c>
      <c r="K17" s="89"/>
      <c r="L17" s="91">
        <v>1308574</v>
      </c>
      <c r="M17" s="89"/>
      <c r="N17" s="102">
        <v>0</v>
      </c>
      <c r="O17" s="89"/>
      <c r="P17" s="91">
        <v>-13973</v>
      </c>
      <c r="Q17" s="89"/>
      <c r="R17" s="91">
        <f>SUM(N17:Q17)</f>
        <v>-13973</v>
      </c>
      <c r="S17" s="89"/>
      <c r="T17" s="160">
        <f>SUM(F17:L17,R17)</f>
        <v>1294601</v>
      </c>
    </row>
    <row r="18" spans="1:20" s="94" customFormat="1" ht="7.5" customHeight="1">
      <c r="A18" s="44"/>
      <c r="B18" s="44"/>
      <c r="C18" s="44"/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s="94" customFormat="1" ht="19.5" customHeight="1" thickBot="1">
      <c r="A19" s="43" t="s">
        <v>230</v>
      </c>
      <c r="B19" s="44"/>
      <c r="C19" s="44"/>
      <c r="D19" s="88"/>
      <c r="E19" s="89"/>
      <c r="F19" s="219">
        <f>SUM(F14:F17)</f>
        <v>373000</v>
      </c>
      <c r="G19" s="89"/>
      <c r="H19" s="219">
        <f>SUM(H14:H17)</f>
        <v>3680616</v>
      </c>
      <c r="I19" s="89"/>
      <c r="J19" s="219">
        <f>SUM(J14:J17)</f>
        <v>37300</v>
      </c>
      <c r="K19" s="89"/>
      <c r="L19" s="219">
        <f>SUM(L14:L17)</f>
        <v>18145991</v>
      </c>
      <c r="M19" s="89"/>
      <c r="N19" s="219">
        <f>SUM(N14:N17)</f>
        <v>-18383</v>
      </c>
      <c r="O19" s="89"/>
      <c r="P19" s="219">
        <f>SUM(P14:P18)</f>
        <v>262229</v>
      </c>
      <c r="Q19" s="89"/>
      <c r="R19" s="219">
        <f>SUM(N19:Q19)</f>
        <v>243846</v>
      </c>
      <c r="S19" s="89"/>
      <c r="T19" s="219">
        <f>SUM(T14:T17)</f>
        <v>22480753</v>
      </c>
    </row>
    <row r="20" spans="1:20" s="94" customFormat="1" ht="19.5" customHeight="1" thickTop="1">
      <c r="A20" s="43"/>
      <c r="B20" s="44"/>
      <c r="C20" s="44"/>
      <c r="D20" s="23"/>
      <c r="E20" s="2"/>
      <c r="F20" s="100"/>
      <c r="G20" s="101"/>
      <c r="H20" s="100"/>
      <c r="I20" s="101"/>
      <c r="J20" s="100"/>
      <c r="K20" s="101"/>
      <c r="L20" s="100"/>
      <c r="M20" s="100"/>
      <c r="N20" s="100"/>
      <c r="O20" s="100"/>
      <c r="P20" s="100"/>
      <c r="Q20" s="100"/>
      <c r="R20" s="100"/>
      <c r="S20" s="101"/>
      <c r="T20" s="100"/>
    </row>
    <row r="21" spans="1:20" s="138" customFormat="1" ht="19.5" customHeight="1">
      <c r="A21" s="43" t="s">
        <v>234</v>
      </c>
      <c r="B21" s="123"/>
      <c r="C21" s="44"/>
      <c r="D21" s="88"/>
      <c r="E21" s="89"/>
      <c r="F21" s="103">
        <v>373000</v>
      </c>
      <c r="G21" s="94"/>
      <c r="H21" s="103">
        <v>3680616</v>
      </c>
      <c r="I21" s="44"/>
      <c r="J21" s="103">
        <v>37300</v>
      </c>
      <c r="K21" s="94"/>
      <c r="L21" s="103">
        <v>18389412</v>
      </c>
      <c r="M21" s="94"/>
      <c r="N21" s="103">
        <v>-16197</v>
      </c>
      <c r="O21" s="94"/>
      <c r="P21" s="104">
        <v>-132755</v>
      </c>
      <c r="Q21" s="94"/>
      <c r="R21" s="103">
        <f>SUM(N21:P21)</f>
        <v>-148952</v>
      </c>
      <c r="S21" s="94"/>
      <c r="T21" s="103">
        <f>SUM(F21,H21,J21,L21,R21)</f>
        <v>22331376</v>
      </c>
    </row>
    <row r="22" spans="1:20" s="138" customFormat="1" ht="7.5" customHeight="1">
      <c r="A22" s="122"/>
      <c r="B22" s="123"/>
      <c r="C22" s="44"/>
      <c r="D22" s="88"/>
      <c r="E22" s="89"/>
      <c r="F22" s="103"/>
      <c r="G22" s="94"/>
      <c r="H22" s="103"/>
      <c r="I22" s="44"/>
      <c r="J22" s="103"/>
      <c r="K22" s="94"/>
      <c r="L22" s="103"/>
      <c r="M22" s="94"/>
      <c r="N22" s="103"/>
      <c r="O22" s="94"/>
      <c r="P22" s="125"/>
      <c r="Q22" s="94"/>
      <c r="R22" s="103"/>
      <c r="S22" s="94"/>
      <c r="T22" s="103"/>
    </row>
    <row r="23" spans="1:20" s="138" customFormat="1" ht="19.5" customHeight="1">
      <c r="A23" s="43" t="s">
        <v>175</v>
      </c>
      <c r="B23" s="98"/>
      <c r="C23" s="44"/>
      <c r="D23" s="156"/>
      <c r="E23" s="89"/>
      <c r="F23" s="103"/>
      <c r="G23" s="94"/>
      <c r="H23" s="103"/>
      <c r="I23" s="94"/>
      <c r="J23" s="103"/>
      <c r="K23" s="94"/>
      <c r="L23" s="103"/>
      <c r="M23" s="94"/>
      <c r="N23" s="103"/>
      <c r="O23" s="94"/>
      <c r="P23" s="125"/>
      <c r="Q23" s="94"/>
      <c r="R23" s="103"/>
      <c r="S23" s="94"/>
      <c r="T23" s="103"/>
    </row>
    <row r="24" spans="1:20" s="94" customFormat="1" ht="19.5" customHeight="1">
      <c r="A24" s="44" t="s">
        <v>158</v>
      </c>
      <c r="C24" s="44"/>
      <c r="D24" s="88"/>
      <c r="E24" s="89"/>
      <c r="F24" s="105">
        <v>0</v>
      </c>
      <c r="G24" s="101"/>
      <c r="H24" s="105">
        <v>0</v>
      </c>
      <c r="I24" s="100"/>
      <c r="J24" s="105">
        <v>0</v>
      </c>
      <c r="K24" s="89"/>
      <c r="L24" s="105">
        <f>'5-7 (3m)'!J31</f>
        <v>1696593</v>
      </c>
      <c r="M24" s="100"/>
      <c r="N24" s="105">
        <v>0</v>
      </c>
      <c r="O24" s="100"/>
      <c r="P24" s="105">
        <f>'5-7 (3m)'!J60+'5-7 (3m)'!J62</f>
        <v>-27083</v>
      </c>
      <c r="Q24" s="100"/>
      <c r="R24" s="105">
        <f>SUM(N24:Q24)</f>
        <v>-27083</v>
      </c>
      <c r="S24" s="89"/>
      <c r="T24" s="106">
        <f>SUM(F24:L24,R24)</f>
        <v>1669510</v>
      </c>
    </row>
    <row r="25" spans="1:20" s="94" customFormat="1" ht="7.5" customHeight="1">
      <c r="A25" s="44"/>
      <c r="B25" s="44"/>
      <c r="C25" s="44"/>
      <c r="D25" s="88"/>
      <c r="E25" s="89"/>
      <c r="F25" s="104"/>
      <c r="G25" s="101"/>
      <c r="H25" s="104"/>
      <c r="I25" s="101"/>
      <c r="J25" s="104"/>
      <c r="K25" s="101"/>
      <c r="L25" s="104"/>
      <c r="M25" s="100"/>
      <c r="N25" s="104"/>
      <c r="O25" s="100"/>
      <c r="P25" s="104"/>
      <c r="Q25" s="100"/>
      <c r="R25" s="104"/>
      <c r="S25" s="101"/>
      <c r="T25" s="104"/>
    </row>
    <row r="26" spans="1:20" s="94" customFormat="1" ht="19.5" customHeight="1" thickBot="1">
      <c r="A26" s="43" t="s">
        <v>235</v>
      </c>
      <c r="B26" s="44"/>
      <c r="C26" s="44"/>
      <c r="D26" s="88"/>
      <c r="E26" s="89"/>
      <c r="F26" s="107">
        <f>SUM(F21:F24)</f>
        <v>373000</v>
      </c>
      <c r="G26" s="101"/>
      <c r="H26" s="107">
        <f>SUM(H21:H24)</f>
        <v>3680616</v>
      </c>
      <c r="I26" s="101"/>
      <c r="J26" s="107">
        <f>SUM(J21:J24)</f>
        <v>37300</v>
      </c>
      <c r="K26" s="101"/>
      <c r="L26" s="107">
        <f>SUM(L21:L24)</f>
        <v>20086005</v>
      </c>
      <c r="M26" s="100"/>
      <c r="N26" s="107">
        <f>SUM(N21:N24)</f>
        <v>-16197</v>
      </c>
      <c r="O26" s="100"/>
      <c r="P26" s="107">
        <f>SUM(P21:P25)</f>
        <v>-159838</v>
      </c>
      <c r="Q26" s="100"/>
      <c r="R26" s="107">
        <f>SUM(N26:Q26)</f>
        <v>-176035</v>
      </c>
      <c r="S26" s="101"/>
      <c r="T26" s="107">
        <f>SUM(T21:T24)</f>
        <v>24000886</v>
      </c>
    </row>
    <row r="27" spans="1:20" s="94" customFormat="1" ht="19.5" customHeight="1" thickTop="1">
      <c r="A27" s="43"/>
      <c r="B27" s="44"/>
      <c r="C27" s="44"/>
      <c r="D27" s="23"/>
      <c r="E27" s="2"/>
      <c r="F27" s="100"/>
      <c r="G27" s="101"/>
      <c r="H27" s="100"/>
      <c r="I27" s="101"/>
      <c r="J27" s="100"/>
      <c r="K27" s="101"/>
      <c r="L27" s="100"/>
      <c r="M27" s="100"/>
      <c r="N27" s="100"/>
      <c r="O27" s="100"/>
      <c r="P27" s="100"/>
      <c r="Q27" s="100"/>
      <c r="R27" s="100"/>
      <c r="S27" s="101"/>
      <c r="T27" s="100"/>
    </row>
    <row r="28" spans="1:20" s="94" customFormat="1" ht="19.5" customHeight="1">
      <c r="A28" s="43"/>
      <c r="B28" s="44"/>
      <c r="C28" s="44"/>
      <c r="D28" s="23"/>
      <c r="E28" s="2"/>
      <c r="F28" s="100"/>
      <c r="G28" s="101"/>
      <c r="H28" s="100"/>
      <c r="I28" s="101"/>
      <c r="J28" s="100"/>
      <c r="K28" s="101"/>
      <c r="L28" s="100"/>
      <c r="M28" s="100"/>
      <c r="N28" s="100"/>
      <c r="O28" s="100"/>
      <c r="P28" s="100"/>
      <c r="Q28" s="100"/>
      <c r="R28" s="100"/>
      <c r="S28" s="101"/>
      <c r="T28" s="100"/>
    </row>
    <row r="29" spans="1:20" s="94" customFormat="1" ht="19.5" customHeight="1">
      <c r="A29" s="43"/>
      <c r="B29" s="44"/>
      <c r="C29" s="44"/>
      <c r="D29" s="23"/>
      <c r="E29" s="2"/>
      <c r="F29" s="100"/>
      <c r="G29" s="101"/>
      <c r="H29" s="100"/>
      <c r="I29" s="101"/>
      <c r="J29" s="100"/>
      <c r="K29" s="101"/>
      <c r="L29" s="100"/>
      <c r="M29" s="100"/>
      <c r="N29" s="100"/>
      <c r="O29" s="100"/>
      <c r="P29" s="100"/>
      <c r="Q29" s="100"/>
      <c r="R29" s="100"/>
      <c r="S29" s="101"/>
      <c r="T29" s="100"/>
    </row>
    <row r="30" spans="1:20" s="94" customFormat="1" ht="18" customHeight="1">
      <c r="A30" s="43"/>
      <c r="B30" s="44"/>
      <c r="C30" s="44"/>
      <c r="D30" s="23"/>
      <c r="E30" s="2"/>
      <c r="F30" s="100"/>
      <c r="G30" s="101"/>
      <c r="H30" s="100"/>
      <c r="I30" s="101"/>
      <c r="J30" s="100"/>
      <c r="K30" s="101"/>
      <c r="L30" s="100"/>
      <c r="M30" s="100"/>
      <c r="N30" s="100"/>
      <c r="O30" s="100"/>
      <c r="P30" s="100"/>
      <c r="Q30" s="100"/>
      <c r="R30" s="100"/>
      <c r="S30" s="101"/>
      <c r="T30" s="100"/>
    </row>
    <row r="31" spans="1:20" s="94" customFormat="1" ht="21.75" customHeight="1">
      <c r="A31" s="8" t="str">
        <f>'2-4'!A55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31" s="8"/>
      <c r="C31" s="8"/>
      <c r="D31" s="24"/>
      <c r="E31" s="7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ht="15.75" customHeight="1">
      <c r="H32" s="100"/>
    </row>
  </sheetData>
  <sheetProtection/>
  <mergeCells count="3">
    <mergeCell ref="J9:L9"/>
    <mergeCell ref="N6:R6"/>
    <mergeCell ref="N7:P7"/>
  </mergeCells>
  <printOptions/>
  <pageMargins left="0.3" right="0.3" top="0.5" bottom="0.6" header="0.49" footer="0.4"/>
  <pageSetup firstPageNumber="9" useFirstPageNumber="1" fitToHeight="0" horizontalDpi="1200" verticalDpi="1200" orientation="landscape" paperSize="9" scale="95" r:id="rId1"/>
  <headerFooter>
    <oddFooter>&amp;R&amp;"Browallia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47"/>
  <sheetViews>
    <sheetView zoomScaleSheetLayoutView="80" zoomScalePageLayoutView="0" workbookViewId="0" topLeftCell="A17">
      <selection activeCell="C27" sqref="C27"/>
    </sheetView>
  </sheetViews>
  <sheetFormatPr defaultColWidth="9.28125" defaultRowHeight="19.5" customHeight="1"/>
  <cols>
    <col min="1" max="2" width="1.7109375" style="3" customWidth="1"/>
    <col min="3" max="3" width="47.140625" style="3" customWidth="1"/>
    <col min="4" max="4" width="7.57421875" style="2" customWidth="1"/>
    <col min="5" max="5" width="0.71875" style="3" customWidth="1"/>
    <col min="6" max="6" width="10.7109375" style="4" customWidth="1"/>
    <col min="7" max="7" width="0.71875" style="3" customWidth="1"/>
    <col min="8" max="8" width="10.7109375" style="4" customWidth="1"/>
    <col min="9" max="9" width="0.71875" style="2" customWidth="1"/>
    <col min="10" max="10" width="11.57421875" style="4" customWidth="1"/>
    <col min="11" max="11" width="0.71875" style="3" customWidth="1"/>
    <col min="12" max="12" width="11.57421875" style="4" customWidth="1"/>
    <col min="13" max="16384" width="9.28125" style="5" customWidth="1"/>
  </cols>
  <sheetData>
    <row r="1" spans="1:12" ht="19.5" customHeight="1">
      <c r="A1" s="1" t="s">
        <v>0</v>
      </c>
      <c r="B1" s="1"/>
      <c r="C1" s="1"/>
      <c r="G1" s="17"/>
      <c r="I1" s="18"/>
      <c r="K1" s="17"/>
      <c r="L1" s="12" t="s">
        <v>3</v>
      </c>
    </row>
    <row r="2" spans="1:11" ht="19.5" customHeight="1">
      <c r="A2" s="1" t="s">
        <v>86</v>
      </c>
      <c r="B2" s="1"/>
      <c r="C2" s="1"/>
      <c r="G2" s="17"/>
      <c r="I2" s="18"/>
      <c r="K2" s="17"/>
    </row>
    <row r="3" spans="1:12" ht="19.5" customHeight="1">
      <c r="A3" s="6" t="str">
        <f>'5-7 (3m)'!A3</f>
        <v>สำหรับงวดสามเดือนสิ้นสุดวันที่ 31 มีนาคม พ.ศ. 2565</v>
      </c>
      <c r="B3" s="6"/>
      <c r="C3" s="6"/>
      <c r="D3" s="7"/>
      <c r="E3" s="8"/>
      <c r="F3" s="9"/>
      <c r="G3" s="26"/>
      <c r="H3" s="9"/>
      <c r="I3" s="27"/>
      <c r="J3" s="9"/>
      <c r="K3" s="26"/>
      <c r="L3" s="9"/>
    </row>
    <row r="4" spans="7:11" ht="19.5" customHeight="1">
      <c r="G4" s="17"/>
      <c r="I4" s="18"/>
      <c r="K4" s="17"/>
    </row>
    <row r="5" spans="1:12" ht="19.5" customHeight="1">
      <c r="A5" s="5"/>
      <c r="D5" s="13"/>
      <c r="E5" s="1"/>
      <c r="F5" s="243" t="s">
        <v>2</v>
      </c>
      <c r="G5" s="243"/>
      <c r="H5" s="243"/>
      <c r="I5" s="29"/>
      <c r="J5" s="243" t="s">
        <v>125</v>
      </c>
      <c r="K5" s="243"/>
      <c r="L5" s="243"/>
    </row>
    <row r="6" spans="4:12" ht="19.5" customHeight="1">
      <c r="D6" s="13"/>
      <c r="E6" s="1"/>
      <c r="F6" s="12" t="s">
        <v>232</v>
      </c>
      <c r="G6" s="1"/>
      <c r="H6" s="12" t="s">
        <v>201</v>
      </c>
      <c r="I6" s="13"/>
      <c r="J6" s="12" t="s">
        <v>232</v>
      </c>
      <c r="K6" s="1"/>
      <c r="L6" s="12" t="s">
        <v>201</v>
      </c>
    </row>
    <row r="7" spans="4:12" ht="19.5" customHeight="1">
      <c r="D7" s="108" t="s">
        <v>6</v>
      </c>
      <c r="E7" s="1"/>
      <c r="F7" s="222" t="s">
        <v>7</v>
      </c>
      <c r="G7" s="1"/>
      <c r="H7" s="222" t="s">
        <v>7</v>
      </c>
      <c r="I7" s="13"/>
      <c r="J7" s="222" t="s">
        <v>7</v>
      </c>
      <c r="K7" s="1"/>
      <c r="L7" s="222" t="s">
        <v>7</v>
      </c>
    </row>
    <row r="8" spans="4:12" ht="6" customHeight="1">
      <c r="D8" s="126"/>
      <c r="E8" s="1"/>
      <c r="F8" s="34"/>
      <c r="G8" s="1"/>
      <c r="H8" s="12"/>
      <c r="I8" s="13"/>
      <c r="J8" s="34"/>
      <c r="K8" s="1"/>
      <c r="L8" s="12"/>
    </row>
    <row r="9" spans="1:11" ht="15" customHeight="1">
      <c r="A9" s="1" t="s">
        <v>87</v>
      </c>
      <c r="F9" s="16"/>
      <c r="G9" s="17"/>
      <c r="I9" s="18"/>
      <c r="J9" s="16"/>
      <c r="K9" s="17"/>
    </row>
    <row r="10" spans="1:12" ht="19.5" customHeight="1">
      <c r="A10" s="3" t="s">
        <v>88</v>
      </c>
      <c r="F10" s="144">
        <f>'5-7 (3m)'!F28</f>
        <v>1289391</v>
      </c>
      <c r="G10" s="20"/>
      <c r="H10" s="20">
        <f>'5-7 (3m)'!H28</f>
        <v>1398350</v>
      </c>
      <c r="I10" s="20"/>
      <c r="J10" s="144">
        <f>'5-7 (3m)'!J28</f>
        <v>1695634</v>
      </c>
      <c r="K10" s="20"/>
      <c r="L10" s="224">
        <f>'5-7 (3m)'!L28</f>
        <v>1316010</v>
      </c>
    </row>
    <row r="11" spans="1:12" ht="16.5" customHeight="1">
      <c r="A11" s="3" t="s">
        <v>174</v>
      </c>
      <c r="F11" s="144"/>
      <c r="G11" s="20"/>
      <c r="H11" s="20"/>
      <c r="I11" s="4"/>
      <c r="J11" s="144"/>
      <c r="K11" s="20"/>
      <c r="L11" s="224"/>
    </row>
    <row r="12" spans="1:12" ht="16.5" customHeight="1">
      <c r="A12" s="3" t="s">
        <v>89</v>
      </c>
      <c r="F12" s="144"/>
      <c r="G12" s="20"/>
      <c r="H12" s="20"/>
      <c r="I12" s="4"/>
      <c r="J12" s="144"/>
      <c r="K12" s="20"/>
      <c r="L12" s="224"/>
    </row>
    <row r="13" spans="1:12" s="147" customFormat="1" ht="19.5" customHeight="1">
      <c r="A13" s="146" t="s">
        <v>90</v>
      </c>
      <c r="B13" s="134" t="s">
        <v>91</v>
      </c>
      <c r="C13" s="146"/>
      <c r="D13" s="145"/>
      <c r="E13" s="146"/>
      <c r="F13" s="144">
        <v>768712</v>
      </c>
      <c r="G13" s="20"/>
      <c r="H13" s="20">
        <v>690722</v>
      </c>
      <c r="I13" s="20"/>
      <c r="J13" s="144">
        <v>24012</v>
      </c>
      <c r="K13" s="20"/>
      <c r="L13" s="224">
        <v>24322</v>
      </c>
    </row>
    <row r="14" spans="1:12" s="147" customFormat="1" ht="19.5" customHeight="1">
      <c r="A14" s="146"/>
      <c r="B14" s="134" t="s">
        <v>222</v>
      </c>
      <c r="C14" s="146"/>
      <c r="D14" s="145"/>
      <c r="E14" s="146"/>
      <c r="F14" s="144">
        <v>2939</v>
      </c>
      <c r="G14" s="20"/>
      <c r="H14" s="20">
        <v>522</v>
      </c>
      <c r="I14" s="20"/>
      <c r="J14" s="144">
        <v>0</v>
      </c>
      <c r="K14" s="20"/>
      <c r="L14" s="20">
        <v>0</v>
      </c>
    </row>
    <row r="15" spans="1:12" s="147" customFormat="1" ht="19.5" customHeight="1">
      <c r="A15" s="146"/>
      <c r="B15" s="134" t="s">
        <v>199</v>
      </c>
      <c r="C15" s="146"/>
      <c r="D15" s="145"/>
      <c r="E15" s="146"/>
      <c r="F15" s="144">
        <v>-313</v>
      </c>
      <c r="G15" s="20"/>
      <c r="H15" s="20">
        <v>-5480</v>
      </c>
      <c r="I15" s="20"/>
      <c r="J15" s="144">
        <v>0</v>
      </c>
      <c r="K15" s="20"/>
      <c r="L15" s="20">
        <v>0</v>
      </c>
    </row>
    <row r="16" spans="1:12" s="147" customFormat="1" ht="19.5" customHeight="1">
      <c r="A16" s="146"/>
      <c r="B16" s="134" t="s">
        <v>92</v>
      </c>
      <c r="C16" s="146"/>
      <c r="D16" s="145"/>
      <c r="E16" s="146"/>
      <c r="F16" s="144">
        <v>-6483</v>
      </c>
      <c r="G16" s="20"/>
      <c r="H16" s="20">
        <v>-800</v>
      </c>
      <c r="I16" s="20"/>
      <c r="J16" s="144">
        <v>-89042</v>
      </c>
      <c r="K16" s="20"/>
      <c r="L16" s="224">
        <v>-91618</v>
      </c>
    </row>
    <row r="17" spans="1:12" s="147" customFormat="1" ht="19.5" customHeight="1">
      <c r="A17" s="146"/>
      <c r="B17" s="134" t="s">
        <v>122</v>
      </c>
      <c r="C17" s="146"/>
      <c r="D17" s="148">
        <v>12.2</v>
      </c>
      <c r="E17" s="146"/>
      <c r="F17" s="144">
        <v>0</v>
      </c>
      <c r="G17" s="20"/>
      <c r="H17" s="20">
        <v>0</v>
      </c>
      <c r="I17" s="20"/>
      <c r="J17" s="144">
        <v>-1768760</v>
      </c>
      <c r="K17" s="20"/>
      <c r="L17" s="224">
        <v>-1406978</v>
      </c>
    </row>
    <row r="18" spans="1:12" s="147" customFormat="1" ht="19.5" customHeight="1">
      <c r="A18" s="146"/>
      <c r="B18" s="134" t="s">
        <v>93</v>
      </c>
      <c r="C18" s="146"/>
      <c r="D18" s="145"/>
      <c r="E18" s="146"/>
      <c r="F18" s="144">
        <v>310264</v>
      </c>
      <c r="G18" s="20"/>
      <c r="H18" s="20">
        <v>390616</v>
      </c>
      <c r="I18" s="20"/>
      <c r="J18" s="144">
        <v>170343</v>
      </c>
      <c r="K18" s="20"/>
      <c r="L18" s="224">
        <v>209097</v>
      </c>
    </row>
    <row r="19" spans="1:12" s="147" customFormat="1" ht="19.5" customHeight="1">
      <c r="A19" s="146"/>
      <c r="B19" s="134" t="s">
        <v>94</v>
      </c>
      <c r="C19" s="146"/>
      <c r="D19" s="145"/>
      <c r="E19" s="146"/>
      <c r="F19" s="144">
        <v>4530</v>
      </c>
      <c r="G19" s="20"/>
      <c r="H19" s="20">
        <v>3988</v>
      </c>
      <c r="I19" s="20"/>
      <c r="J19" s="144">
        <v>2665</v>
      </c>
      <c r="K19" s="20"/>
      <c r="L19" s="224">
        <v>2968</v>
      </c>
    </row>
    <row r="20" spans="1:12" s="147" customFormat="1" ht="19.5" customHeight="1">
      <c r="A20" s="146"/>
      <c r="B20" s="134" t="s">
        <v>259</v>
      </c>
      <c r="C20" s="146"/>
      <c r="D20" s="148">
        <v>12.1</v>
      </c>
      <c r="E20" s="146"/>
      <c r="F20" s="144">
        <v>-1659</v>
      </c>
      <c r="G20" s="20"/>
      <c r="H20" s="20">
        <v>25275</v>
      </c>
      <c r="I20" s="20"/>
      <c r="J20" s="144">
        <v>0</v>
      </c>
      <c r="K20" s="20"/>
      <c r="L20" s="20">
        <v>0</v>
      </c>
    </row>
    <row r="21" spans="1:12" s="147" customFormat="1" ht="19.5" customHeight="1">
      <c r="A21" s="146"/>
      <c r="B21" s="134" t="s">
        <v>258</v>
      </c>
      <c r="C21" s="146"/>
      <c r="D21" s="148" t="s">
        <v>257</v>
      </c>
      <c r="E21" s="146"/>
      <c r="F21" s="144">
        <v>-2120</v>
      </c>
      <c r="G21" s="20"/>
      <c r="H21" s="20">
        <v>0</v>
      </c>
      <c r="I21" s="20"/>
      <c r="J21" s="144">
        <v>0</v>
      </c>
      <c r="K21" s="20"/>
      <c r="L21" s="20">
        <v>0</v>
      </c>
    </row>
    <row r="22" spans="1:12" s="147" customFormat="1" ht="19.5" customHeight="1">
      <c r="A22" s="146"/>
      <c r="B22" s="134" t="s">
        <v>255</v>
      </c>
      <c r="C22" s="146"/>
      <c r="D22" s="148"/>
      <c r="E22" s="146"/>
      <c r="F22" s="144">
        <v>-49566</v>
      </c>
      <c r="G22" s="20"/>
      <c r="H22" s="20">
        <v>0</v>
      </c>
      <c r="I22" s="20"/>
      <c r="J22" s="144">
        <v>0</v>
      </c>
      <c r="K22" s="20"/>
      <c r="L22" s="20">
        <v>0</v>
      </c>
    </row>
    <row r="23" spans="1:12" s="147" customFormat="1" ht="19.5" customHeight="1">
      <c r="A23" s="146"/>
      <c r="B23" s="134" t="s">
        <v>223</v>
      </c>
      <c r="C23" s="146"/>
      <c r="D23" s="145"/>
      <c r="E23" s="146"/>
      <c r="F23" s="144">
        <v>0</v>
      </c>
      <c r="G23" s="20"/>
      <c r="H23" s="20">
        <v>936</v>
      </c>
      <c r="I23" s="20"/>
      <c r="J23" s="144">
        <v>0</v>
      </c>
      <c r="K23" s="20"/>
      <c r="L23" s="224">
        <v>936</v>
      </c>
    </row>
    <row r="24" spans="1:12" s="147" customFormat="1" ht="19.5" customHeight="1">
      <c r="A24" s="146"/>
      <c r="B24" s="134" t="s">
        <v>269</v>
      </c>
      <c r="C24" s="146"/>
      <c r="D24" s="145">
        <v>13</v>
      </c>
      <c r="E24" s="146"/>
      <c r="F24" s="144">
        <v>19</v>
      </c>
      <c r="G24" s="20"/>
      <c r="H24" s="20">
        <v>677</v>
      </c>
      <c r="I24" s="20"/>
      <c r="J24" s="144">
        <v>0</v>
      </c>
      <c r="K24" s="20"/>
      <c r="L24" s="20">
        <v>0</v>
      </c>
    </row>
    <row r="25" spans="1:12" s="147" customFormat="1" ht="19.5" customHeight="1">
      <c r="A25" s="146"/>
      <c r="B25" s="134" t="s">
        <v>265</v>
      </c>
      <c r="C25" s="146"/>
      <c r="D25" s="145"/>
      <c r="E25" s="146"/>
      <c r="F25" s="144">
        <v>9512</v>
      </c>
      <c r="G25" s="20"/>
      <c r="H25" s="20">
        <v>0</v>
      </c>
      <c r="I25" s="20"/>
      <c r="J25" s="144">
        <v>0</v>
      </c>
      <c r="K25" s="20"/>
      <c r="L25" s="20">
        <v>0</v>
      </c>
    </row>
    <row r="26" spans="1:12" s="147" customFormat="1" ht="19.5" customHeight="1">
      <c r="A26" s="146"/>
      <c r="B26" s="134" t="s">
        <v>256</v>
      </c>
      <c r="C26" s="146"/>
      <c r="D26" s="145"/>
      <c r="E26" s="146"/>
      <c r="F26" s="144">
        <v>0</v>
      </c>
      <c r="G26" s="20"/>
      <c r="H26" s="20">
        <v>-3096</v>
      </c>
      <c r="I26" s="20"/>
      <c r="J26" s="144">
        <v>0</v>
      </c>
      <c r="K26" s="20"/>
      <c r="L26" s="20">
        <v>0</v>
      </c>
    </row>
    <row r="27" spans="1:12" s="147" customFormat="1" ht="19.5" customHeight="1">
      <c r="A27" s="146"/>
      <c r="B27" s="134" t="s">
        <v>261</v>
      </c>
      <c r="C27" s="146"/>
      <c r="D27" s="145"/>
      <c r="E27" s="146"/>
      <c r="F27" s="144">
        <v>1223</v>
      </c>
      <c r="G27" s="20"/>
      <c r="H27" s="20">
        <v>60</v>
      </c>
      <c r="I27" s="20"/>
      <c r="J27" s="144">
        <v>1141</v>
      </c>
      <c r="K27" s="20"/>
      <c r="L27" s="224">
        <v>-27367</v>
      </c>
    </row>
    <row r="28" spans="1:12" s="147" customFormat="1" ht="19.5" customHeight="1">
      <c r="A28" s="146"/>
      <c r="B28" s="134" t="s">
        <v>95</v>
      </c>
      <c r="C28" s="146"/>
      <c r="D28" s="148"/>
      <c r="E28" s="146"/>
      <c r="F28" s="144"/>
      <c r="G28" s="20"/>
      <c r="H28" s="20"/>
      <c r="I28" s="20"/>
      <c r="J28" s="144"/>
      <c r="K28" s="20"/>
      <c r="L28" s="224"/>
    </row>
    <row r="29" spans="1:12" s="147" customFormat="1" ht="19.5" customHeight="1">
      <c r="A29" s="146"/>
      <c r="B29" s="134"/>
      <c r="C29" s="146" t="s">
        <v>166</v>
      </c>
      <c r="D29" s="148">
        <v>21.6</v>
      </c>
      <c r="E29" s="146"/>
      <c r="F29" s="21">
        <v>0</v>
      </c>
      <c r="G29" s="20"/>
      <c r="H29" s="9">
        <v>0</v>
      </c>
      <c r="I29" s="20"/>
      <c r="J29" s="21">
        <v>-14238</v>
      </c>
      <c r="K29" s="20"/>
      <c r="L29" s="225">
        <v>-14241</v>
      </c>
    </row>
    <row r="30" spans="2:11" ht="6" customHeight="1">
      <c r="B30" s="28"/>
      <c r="F30" s="16"/>
      <c r="G30" s="4"/>
      <c r="I30" s="226"/>
      <c r="J30" s="16"/>
      <c r="K30" s="227"/>
    </row>
    <row r="31" spans="1:12" ht="19.5" customHeight="1">
      <c r="A31" s="5"/>
      <c r="B31" s="3" t="s">
        <v>96</v>
      </c>
      <c r="F31" s="228"/>
      <c r="G31" s="229"/>
      <c r="H31" s="229"/>
      <c r="I31" s="229"/>
      <c r="J31" s="228"/>
      <c r="K31" s="229"/>
      <c r="L31" s="229"/>
    </row>
    <row r="32" spans="3:12" ht="19.5" customHeight="1">
      <c r="C32" s="3" t="s">
        <v>97</v>
      </c>
      <c r="F32" s="144">
        <f>SUM(F10:F29)</f>
        <v>2326449</v>
      </c>
      <c r="G32" s="4"/>
      <c r="H32" s="4">
        <f>SUM(H10:H29)</f>
        <v>2501770</v>
      </c>
      <c r="I32" s="227"/>
      <c r="J32" s="16">
        <f>SUM(J10:J29)</f>
        <v>21755</v>
      </c>
      <c r="K32" s="226"/>
      <c r="L32" s="4">
        <f>SUM(L10:L29)</f>
        <v>13129</v>
      </c>
    </row>
    <row r="33" spans="2:12" ht="19.5" customHeight="1">
      <c r="B33" s="3" t="s">
        <v>98</v>
      </c>
      <c r="D33" s="13"/>
      <c r="E33" s="1"/>
      <c r="F33" s="109"/>
      <c r="G33" s="230"/>
      <c r="H33" s="110"/>
      <c r="I33" s="231"/>
      <c r="J33" s="109"/>
      <c r="K33" s="230"/>
      <c r="L33" s="110"/>
    </row>
    <row r="34" spans="3:12" ht="19.5" customHeight="1">
      <c r="C34" s="3" t="s">
        <v>264</v>
      </c>
      <c r="D34" s="13"/>
      <c r="E34" s="1"/>
      <c r="F34" s="109"/>
      <c r="G34" s="230"/>
      <c r="H34" s="110"/>
      <c r="I34" s="231"/>
      <c r="J34" s="109"/>
      <c r="K34" s="230"/>
      <c r="L34" s="110"/>
    </row>
    <row r="35" spans="2:12" ht="19.5" customHeight="1">
      <c r="B35" s="5"/>
      <c r="C35" s="28" t="s">
        <v>99</v>
      </c>
      <c r="D35" s="13"/>
      <c r="E35" s="1"/>
      <c r="F35" s="112">
        <v>1024345</v>
      </c>
      <c r="G35" s="230"/>
      <c r="H35" s="140">
        <v>293932</v>
      </c>
      <c r="I35" s="232"/>
      <c r="J35" s="141">
        <v>-147711</v>
      </c>
      <c r="K35" s="232"/>
      <c r="L35" s="140">
        <v>-29460</v>
      </c>
    </row>
    <row r="36" spans="2:12" ht="19.5" customHeight="1">
      <c r="B36" s="5"/>
      <c r="C36" s="28" t="s">
        <v>100</v>
      </c>
      <c r="D36" s="13"/>
      <c r="E36" s="1"/>
      <c r="F36" s="112">
        <v>-87476</v>
      </c>
      <c r="G36" s="230"/>
      <c r="H36" s="140">
        <v>-35269</v>
      </c>
      <c r="I36" s="232"/>
      <c r="J36" s="141">
        <v>-12566</v>
      </c>
      <c r="K36" s="232"/>
      <c r="L36" s="140">
        <v>-22843</v>
      </c>
    </row>
    <row r="37" spans="2:12" ht="19.5" customHeight="1">
      <c r="B37" s="5"/>
      <c r="C37" s="28" t="s">
        <v>101</v>
      </c>
      <c r="D37" s="13"/>
      <c r="E37" s="1"/>
      <c r="F37" s="112">
        <v>-777550</v>
      </c>
      <c r="G37" s="230"/>
      <c r="H37" s="140">
        <v>-173817</v>
      </c>
      <c r="I37" s="232"/>
      <c r="J37" s="141">
        <v>-175521</v>
      </c>
      <c r="K37" s="232"/>
      <c r="L37" s="140">
        <v>40339</v>
      </c>
    </row>
    <row r="38" spans="2:12" ht="19.5" customHeight="1">
      <c r="B38" s="5"/>
      <c r="C38" s="28" t="s">
        <v>102</v>
      </c>
      <c r="D38" s="13"/>
      <c r="E38" s="1"/>
      <c r="F38" s="112">
        <v>1141</v>
      </c>
      <c r="G38" s="230"/>
      <c r="H38" s="140">
        <v>13403</v>
      </c>
      <c r="I38" s="232"/>
      <c r="J38" s="141">
        <v>-5</v>
      </c>
      <c r="K38" s="232"/>
      <c r="L38" s="140">
        <v>5201</v>
      </c>
    </row>
    <row r="39" spans="2:12" ht="19.5" customHeight="1">
      <c r="B39" s="5"/>
      <c r="C39" s="28" t="s">
        <v>103</v>
      </c>
      <c r="D39" s="13"/>
      <c r="E39" s="1"/>
      <c r="F39" s="112">
        <v>165759</v>
      </c>
      <c r="G39" s="230"/>
      <c r="H39" s="140">
        <v>-68082</v>
      </c>
      <c r="I39" s="232"/>
      <c r="J39" s="141">
        <v>97595</v>
      </c>
      <c r="K39" s="232"/>
      <c r="L39" s="140">
        <v>-31892</v>
      </c>
    </row>
    <row r="40" spans="2:12" ht="19.5" customHeight="1">
      <c r="B40" s="5"/>
      <c r="C40" s="28" t="s">
        <v>104</v>
      </c>
      <c r="D40" s="13"/>
      <c r="E40" s="1"/>
      <c r="F40" s="112">
        <v>-77486</v>
      </c>
      <c r="G40" s="4"/>
      <c r="H40" s="140">
        <v>30423</v>
      </c>
      <c r="I40" s="20"/>
      <c r="J40" s="141">
        <v>-75054</v>
      </c>
      <c r="K40" s="20"/>
      <c r="L40" s="20">
        <v>3381</v>
      </c>
    </row>
    <row r="41" spans="2:12" ht="19.5" customHeight="1">
      <c r="B41" s="5"/>
      <c r="C41" s="28" t="s">
        <v>150</v>
      </c>
      <c r="D41" s="13"/>
      <c r="E41" s="1"/>
      <c r="F41" s="113">
        <v>-219</v>
      </c>
      <c r="G41" s="230"/>
      <c r="H41" s="114">
        <v>-5786</v>
      </c>
      <c r="I41" s="232"/>
      <c r="J41" s="113">
        <v>0</v>
      </c>
      <c r="K41" s="232"/>
      <c r="L41" s="114">
        <v>0</v>
      </c>
    </row>
    <row r="42" spans="1:12" ht="6" customHeight="1">
      <c r="A42" s="5"/>
      <c r="D42" s="13"/>
      <c r="E42" s="1"/>
      <c r="F42" s="109"/>
      <c r="G42" s="230"/>
      <c r="H42" s="110"/>
      <c r="I42" s="231"/>
      <c r="J42" s="109"/>
      <c r="K42" s="230"/>
      <c r="L42" s="110"/>
    </row>
    <row r="43" spans="1:12" ht="19.5" customHeight="1">
      <c r="A43" s="5"/>
      <c r="B43" s="3" t="s">
        <v>153</v>
      </c>
      <c r="C43" s="5"/>
      <c r="D43" s="13"/>
      <c r="E43" s="1"/>
      <c r="F43" s="112">
        <f>SUM(F32:F41)</f>
        <v>2574963</v>
      </c>
      <c r="G43" s="230"/>
      <c r="H43" s="99">
        <f>SUM(H32:H41)</f>
        <v>2556574</v>
      </c>
      <c r="I43" s="231"/>
      <c r="J43" s="112">
        <f>SUM(J32:J41)</f>
        <v>-291507</v>
      </c>
      <c r="K43" s="230"/>
      <c r="L43" s="99">
        <f>SUM(L32:L41)</f>
        <v>-22145</v>
      </c>
    </row>
    <row r="44" spans="1:12" ht="19.5" customHeight="1">
      <c r="A44" s="5"/>
      <c r="B44" s="5"/>
      <c r="C44" s="28" t="s">
        <v>105</v>
      </c>
      <c r="D44" s="13"/>
      <c r="E44" s="1"/>
      <c r="F44" s="113">
        <v>-9704</v>
      </c>
      <c r="G44" s="230"/>
      <c r="H44" s="114">
        <v>-9394</v>
      </c>
      <c r="I44" s="230"/>
      <c r="J44" s="113">
        <v>-1214</v>
      </c>
      <c r="K44" s="231"/>
      <c r="L44" s="114">
        <v>-1610</v>
      </c>
    </row>
    <row r="45" spans="1:12" ht="6" customHeight="1">
      <c r="A45" s="5"/>
      <c r="D45" s="13"/>
      <c r="E45" s="1"/>
      <c r="F45" s="109"/>
      <c r="G45" s="230"/>
      <c r="H45" s="110"/>
      <c r="I45" s="231"/>
      <c r="J45" s="109"/>
      <c r="K45" s="230"/>
      <c r="L45" s="110"/>
    </row>
    <row r="46" spans="1:12" ht="19.5" customHeight="1">
      <c r="A46" s="1" t="s">
        <v>154</v>
      </c>
      <c r="C46" s="5"/>
      <c r="D46" s="13"/>
      <c r="E46" s="1"/>
      <c r="F46" s="113">
        <f>SUM(F43:F44)</f>
        <v>2565259</v>
      </c>
      <c r="G46" s="230"/>
      <c r="H46" s="114">
        <f>SUM(H43:H44)</f>
        <v>2547180</v>
      </c>
      <c r="I46" s="231"/>
      <c r="J46" s="113">
        <f>SUM(J43:J44)</f>
        <v>-292721</v>
      </c>
      <c r="K46" s="230"/>
      <c r="L46" s="114">
        <f>SUM(L43:L44)</f>
        <v>-23755</v>
      </c>
    </row>
    <row r="47" spans="1:12" ht="19.5" customHeight="1">
      <c r="A47" s="1"/>
      <c r="C47" s="5"/>
      <c r="D47" s="13"/>
      <c r="E47" s="1"/>
      <c r="F47" s="99"/>
      <c r="G47" s="230"/>
      <c r="H47" s="99"/>
      <c r="I47" s="231"/>
      <c r="J47" s="99"/>
      <c r="K47" s="230"/>
      <c r="L47" s="99"/>
    </row>
    <row r="48" spans="1:12" ht="19.5" customHeight="1">
      <c r="A48" s="1"/>
      <c r="C48" s="5"/>
      <c r="D48" s="13"/>
      <c r="E48" s="1"/>
      <c r="F48" s="99"/>
      <c r="G48" s="230"/>
      <c r="H48" s="99"/>
      <c r="I48" s="231"/>
      <c r="J48" s="99"/>
      <c r="K48" s="230"/>
      <c r="L48" s="99"/>
    </row>
    <row r="49" spans="1:12" ht="19.5" customHeight="1">
      <c r="A49" s="1"/>
      <c r="C49" s="5"/>
      <c r="D49" s="13"/>
      <c r="E49" s="1"/>
      <c r="F49" s="99"/>
      <c r="G49" s="230"/>
      <c r="H49" s="99"/>
      <c r="I49" s="231"/>
      <c r="J49" s="99"/>
      <c r="K49" s="230"/>
      <c r="L49" s="99"/>
    </row>
    <row r="50" spans="1:12" ht="10.5" customHeight="1">
      <c r="A50" s="1"/>
      <c r="C50" s="5"/>
      <c r="D50" s="13"/>
      <c r="E50" s="1"/>
      <c r="F50" s="99"/>
      <c r="G50" s="230"/>
      <c r="H50" s="99"/>
      <c r="I50" s="231"/>
      <c r="J50" s="99"/>
      <c r="K50" s="230"/>
      <c r="L50" s="99"/>
    </row>
    <row r="51" spans="1:12" ht="21.75" customHeight="1">
      <c r="A51" s="242" t="str">
        <f>'2-4'!A55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</row>
    <row r="52" spans="1:12" ht="19.5" customHeight="1">
      <c r="A52" s="1" t="s">
        <v>0</v>
      </c>
      <c r="B52" s="1"/>
      <c r="C52" s="1"/>
      <c r="G52" s="17"/>
      <c r="I52" s="18"/>
      <c r="K52" s="17"/>
      <c r="L52" s="12" t="s">
        <v>3</v>
      </c>
    </row>
    <row r="53" spans="1:11" ht="19.5" customHeight="1">
      <c r="A53" s="1" t="s">
        <v>106</v>
      </c>
      <c r="B53" s="1"/>
      <c r="C53" s="1"/>
      <c r="G53" s="17"/>
      <c r="I53" s="18"/>
      <c r="K53" s="17"/>
    </row>
    <row r="54" spans="1:12" ht="19.5" customHeight="1">
      <c r="A54" s="6" t="str">
        <f>'5-7 (3m)'!A3</f>
        <v>สำหรับงวดสามเดือนสิ้นสุดวันที่ 31 มีนาคม พ.ศ. 2565</v>
      </c>
      <c r="B54" s="6"/>
      <c r="C54" s="6"/>
      <c r="D54" s="7"/>
      <c r="E54" s="8"/>
      <c r="F54" s="9"/>
      <c r="G54" s="26"/>
      <c r="H54" s="9"/>
      <c r="I54" s="27"/>
      <c r="J54" s="9"/>
      <c r="K54" s="26"/>
      <c r="L54" s="9"/>
    </row>
    <row r="55" spans="7:11" ht="19.5" customHeight="1">
      <c r="G55" s="17"/>
      <c r="I55" s="18"/>
      <c r="K55" s="17"/>
    </row>
    <row r="56" spans="1:12" ht="19.5" customHeight="1">
      <c r="A56" s="5"/>
      <c r="D56" s="13"/>
      <c r="E56" s="1"/>
      <c r="F56" s="243" t="s">
        <v>2</v>
      </c>
      <c r="G56" s="243"/>
      <c r="H56" s="243"/>
      <c r="I56" s="29"/>
      <c r="J56" s="243" t="s">
        <v>125</v>
      </c>
      <c r="K56" s="243"/>
      <c r="L56" s="243"/>
    </row>
    <row r="57" spans="4:12" ht="19.5" customHeight="1">
      <c r="D57" s="13"/>
      <c r="E57" s="1"/>
      <c r="F57" s="12" t="s">
        <v>232</v>
      </c>
      <c r="G57" s="1"/>
      <c r="H57" s="12" t="s">
        <v>201</v>
      </c>
      <c r="I57" s="13"/>
      <c r="J57" s="12" t="s">
        <v>232</v>
      </c>
      <c r="K57" s="1"/>
      <c r="L57" s="12" t="s">
        <v>201</v>
      </c>
    </row>
    <row r="58" spans="4:12" ht="19.5" customHeight="1">
      <c r="D58" s="108" t="s">
        <v>6</v>
      </c>
      <c r="E58" s="1"/>
      <c r="F58" s="222" t="s">
        <v>7</v>
      </c>
      <c r="G58" s="1"/>
      <c r="H58" s="222" t="s">
        <v>7</v>
      </c>
      <c r="I58" s="13"/>
      <c r="J58" s="222" t="s">
        <v>7</v>
      </c>
      <c r="K58" s="1"/>
      <c r="L58" s="222" t="s">
        <v>7</v>
      </c>
    </row>
    <row r="59" spans="1:12" ht="19.5" customHeight="1">
      <c r="A59" s="1" t="s">
        <v>107</v>
      </c>
      <c r="D59" s="13"/>
      <c r="E59" s="1"/>
      <c r="F59" s="16"/>
      <c r="G59" s="1"/>
      <c r="H59" s="12"/>
      <c r="I59" s="13"/>
      <c r="J59" s="16"/>
      <c r="K59" s="1"/>
      <c r="L59" s="12"/>
    </row>
    <row r="60" spans="1:12" s="147" customFormat="1" ht="19.5" customHeight="1">
      <c r="A60" s="146" t="s">
        <v>11</v>
      </c>
      <c r="C60" s="146"/>
      <c r="D60" s="145"/>
      <c r="E60" s="127"/>
      <c r="F60" s="16">
        <v>15324</v>
      </c>
      <c r="G60" s="232"/>
      <c r="H60" s="140">
        <v>-56277</v>
      </c>
      <c r="I60" s="232"/>
      <c r="J60" s="16">
        <v>0</v>
      </c>
      <c r="K60" s="232"/>
      <c r="L60" s="140">
        <v>-55184</v>
      </c>
    </row>
    <row r="61" spans="1:12" s="147" customFormat="1" ht="19.5" customHeight="1">
      <c r="A61" s="146" t="s">
        <v>211</v>
      </c>
      <c r="C61" s="146"/>
      <c r="D61" s="148">
        <v>21.4</v>
      </c>
      <c r="E61" s="127"/>
      <c r="F61" s="16">
        <v>0</v>
      </c>
      <c r="G61" s="232"/>
      <c r="H61" s="140">
        <v>0</v>
      </c>
      <c r="I61" s="232"/>
      <c r="J61" s="16">
        <v>450000</v>
      </c>
      <c r="K61" s="232"/>
      <c r="L61" s="140">
        <v>100000</v>
      </c>
    </row>
    <row r="62" spans="1:12" s="147" customFormat="1" ht="19.5" customHeight="1">
      <c r="A62" s="146" t="s">
        <v>192</v>
      </c>
      <c r="C62" s="146"/>
      <c r="D62" s="148">
        <v>21.4</v>
      </c>
      <c r="E62" s="127"/>
      <c r="F62" s="16">
        <v>0</v>
      </c>
      <c r="G62" s="232"/>
      <c r="H62" s="140">
        <v>0</v>
      </c>
      <c r="I62" s="232"/>
      <c r="J62" s="16">
        <v>-774786</v>
      </c>
      <c r="K62" s="232"/>
      <c r="L62" s="140">
        <v>-399511</v>
      </c>
    </row>
    <row r="63" spans="1:12" s="147" customFormat="1" ht="19.5" customHeight="1">
      <c r="A63" s="146" t="s">
        <v>193</v>
      </c>
      <c r="C63" s="146"/>
      <c r="D63" s="148">
        <v>21.4</v>
      </c>
      <c r="E63" s="127"/>
      <c r="F63" s="16">
        <v>0</v>
      </c>
      <c r="G63" s="232"/>
      <c r="H63" s="140">
        <v>0</v>
      </c>
      <c r="I63" s="232"/>
      <c r="J63" s="16">
        <v>746000</v>
      </c>
      <c r="K63" s="232"/>
      <c r="L63" s="140">
        <v>1010000</v>
      </c>
    </row>
    <row r="64" spans="1:12" s="147" customFormat="1" ht="19.5" customHeight="1">
      <c r="A64" s="146" t="s">
        <v>206</v>
      </c>
      <c r="C64" s="146"/>
      <c r="D64" s="148"/>
      <c r="E64" s="127"/>
      <c r="F64" s="16">
        <v>0</v>
      </c>
      <c r="G64" s="232"/>
      <c r="H64" s="140">
        <v>0</v>
      </c>
      <c r="I64" s="232"/>
      <c r="J64" s="16">
        <v>0</v>
      </c>
      <c r="K64" s="232"/>
      <c r="L64" s="140">
        <v>-100000</v>
      </c>
    </row>
    <row r="65" spans="1:12" s="147" customFormat="1" ht="19.5" customHeight="1">
      <c r="A65" s="146" t="s">
        <v>273</v>
      </c>
      <c r="C65" s="146"/>
      <c r="D65" s="148" t="s">
        <v>257</v>
      </c>
      <c r="E65" s="127"/>
      <c r="F65" s="16">
        <v>-3215268</v>
      </c>
      <c r="G65" s="232"/>
      <c r="H65" s="140">
        <v>0</v>
      </c>
      <c r="I65" s="232"/>
      <c r="J65" s="16">
        <v>0</v>
      </c>
      <c r="K65" s="232"/>
      <c r="L65" s="20">
        <v>0</v>
      </c>
    </row>
    <row r="66" spans="1:12" s="147" customFormat="1" ht="19.5" customHeight="1">
      <c r="A66" s="146" t="s">
        <v>108</v>
      </c>
      <c r="C66" s="146"/>
      <c r="D66" s="148">
        <v>12.1</v>
      </c>
      <c r="E66" s="127"/>
      <c r="F66" s="16">
        <v>0</v>
      </c>
      <c r="G66" s="232"/>
      <c r="H66" s="140">
        <v>0</v>
      </c>
      <c r="I66" s="232"/>
      <c r="J66" s="16">
        <v>-3500000</v>
      </c>
      <c r="K66" s="232"/>
      <c r="L66" s="140">
        <v>-552745</v>
      </c>
    </row>
    <row r="67" spans="1:12" s="147" customFormat="1" ht="19.5" customHeight="1">
      <c r="A67" s="146" t="s">
        <v>272</v>
      </c>
      <c r="C67" s="146"/>
      <c r="D67" s="148" t="s">
        <v>257</v>
      </c>
      <c r="E67" s="127"/>
      <c r="F67" s="16">
        <v>26489</v>
      </c>
      <c r="G67" s="232"/>
      <c r="H67" s="140">
        <v>0</v>
      </c>
      <c r="I67" s="232"/>
      <c r="J67" s="16">
        <v>0</v>
      </c>
      <c r="K67" s="232"/>
      <c r="L67" s="20">
        <v>0</v>
      </c>
    </row>
    <row r="68" spans="1:12" s="147" customFormat="1" ht="19.5" customHeight="1">
      <c r="A68" s="146" t="s">
        <v>236</v>
      </c>
      <c r="C68" s="146"/>
      <c r="D68" s="148"/>
      <c r="E68" s="127"/>
      <c r="F68" s="16">
        <v>0</v>
      </c>
      <c r="G68" s="232"/>
      <c r="H68" s="140">
        <v>-20000</v>
      </c>
      <c r="I68" s="232"/>
      <c r="J68" s="16">
        <v>0</v>
      </c>
      <c r="K68" s="232"/>
      <c r="L68" s="140">
        <v>-841454</v>
      </c>
    </row>
    <row r="69" spans="1:12" s="147" customFormat="1" ht="19.5" customHeight="1">
      <c r="A69" s="146" t="s">
        <v>209</v>
      </c>
      <c r="C69" s="146"/>
      <c r="D69" s="148">
        <v>12.1</v>
      </c>
      <c r="E69" s="127"/>
      <c r="F69" s="16">
        <v>-7000</v>
      </c>
      <c r="G69" s="232"/>
      <c r="H69" s="20">
        <v>0</v>
      </c>
      <c r="I69" s="232"/>
      <c r="J69" s="16">
        <v>0</v>
      </c>
      <c r="K69" s="232"/>
      <c r="L69" s="20">
        <v>0</v>
      </c>
    </row>
    <row r="70" spans="1:12" s="147" customFormat="1" ht="19.5" customHeight="1">
      <c r="A70" s="146" t="s">
        <v>109</v>
      </c>
      <c r="C70" s="146"/>
      <c r="D70" s="145"/>
      <c r="E70" s="127"/>
      <c r="F70" s="16">
        <v>-711</v>
      </c>
      <c r="G70" s="232"/>
      <c r="H70" s="20">
        <v>0</v>
      </c>
      <c r="I70" s="232"/>
      <c r="J70" s="16">
        <v>-711</v>
      </c>
      <c r="K70" s="232"/>
      <c r="L70" s="20">
        <v>0</v>
      </c>
    </row>
    <row r="71" spans="1:12" s="147" customFormat="1" ht="19.5" customHeight="1">
      <c r="A71" s="146" t="s">
        <v>110</v>
      </c>
      <c r="C71" s="146"/>
      <c r="D71" s="145"/>
      <c r="E71" s="127"/>
      <c r="F71" s="16">
        <v>-729042</v>
      </c>
      <c r="G71" s="232"/>
      <c r="H71" s="140">
        <v>-1494446</v>
      </c>
      <c r="I71" s="232"/>
      <c r="J71" s="16">
        <v>-2840</v>
      </c>
      <c r="K71" s="232"/>
      <c r="L71" s="140">
        <v>-32038</v>
      </c>
    </row>
    <row r="72" spans="1:12" s="147" customFormat="1" ht="19.5" customHeight="1">
      <c r="A72" s="146" t="s">
        <v>135</v>
      </c>
      <c r="C72" s="146"/>
      <c r="D72" s="145">
        <v>13</v>
      </c>
      <c r="E72" s="127"/>
      <c r="F72" s="16">
        <v>-8382</v>
      </c>
      <c r="G72" s="232"/>
      <c r="H72" s="140">
        <v>-27270</v>
      </c>
      <c r="I72" s="232"/>
      <c r="J72" s="16">
        <v>-536</v>
      </c>
      <c r="K72" s="232"/>
      <c r="L72" s="140">
        <v>-495</v>
      </c>
    </row>
    <row r="73" spans="1:12" s="147" customFormat="1" ht="19.5" customHeight="1">
      <c r="A73" s="146" t="s">
        <v>194</v>
      </c>
      <c r="C73" s="146"/>
      <c r="D73" s="148">
        <v>21.6</v>
      </c>
      <c r="E73" s="127"/>
      <c r="F73" s="16">
        <v>0</v>
      </c>
      <c r="G73" s="232"/>
      <c r="H73" s="140">
        <v>0</v>
      </c>
      <c r="I73" s="232"/>
      <c r="J73" s="16">
        <v>8488</v>
      </c>
      <c r="K73" s="232"/>
      <c r="L73" s="140">
        <v>34126</v>
      </c>
    </row>
    <row r="74" spans="1:12" s="147" customFormat="1" ht="19.5" customHeight="1">
      <c r="A74" s="146" t="s">
        <v>123</v>
      </c>
      <c r="C74" s="146"/>
      <c r="D74" s="148">
        <v>12.2</v>
      </c>
      <c r="E74" s="127"/>
      <c r="F74" s="16">
        <v>0</v>
      </c>
      <c r="G74" s="232"/>
      <c r="H74" s="140">
        <v>0</v>
      </c>
      <c r="I74" s="232"/>
      <c r="J74" s="16">
        <v>1768760</v>
      </c>
      <c r="K74" s="232"/>
      <c r="L74" s="140">
        <v>1406978</v>
      </c>
    </row>
    <row r="75" spans="1:12" s="147" customFormat="1" ht="19.5" customHeight="1">
      <c r="A75" s="146" t="s">
        <v>111</v>
      </c>
      <c r="C75" s="146"/>
      <c r="D75" s="145"/>
      <c r="E75" s="127"/>
      <c r="F75" s="16">
        <v>464</v>
      </c>
      <c r="G75" s="232"/>
      <c r="H75" s="140">
        <v>153</v>
      </c>
      <c r="I75" s="232"/>
      <c r="J75" s="16">
        <v>57752</v>
      </c>
      <c r="K75" s="232"/>
      <c r="L75" s="140">
        <v>27408</v>
      </c>
    </row>
    <row r="76" spans="1:12" s="147" customFormat="1" ht="19.5" customHeight="1">
      <c r="A76" s="146" t="s">
        <v>228</v>
      </c>
      <c r="C76" s="146"/>
      <c r="D76" s="145"/>
      <c r="E76" s="127"/>
      <c r="F76" s="16">
        <v>9657</v>
      </c>
      <c r="G76" s="232"/>
      <c r="H76" s="20">
        <v>0</v>
      </c>
      <c r="I76" s="232"/>
      <c r="J76" s="16">
        <v>0</v>
      </c>
      <c r="K76" s="232"/>
      <c r="L76" s="20">
        <v>0</v>
      </c>
    </row>
    <row r="77" spans="1:12" s="147" customFormat="1" ht="19.5" customHeight="1">
      <c r="A77" s="146" t="s">
        <v>164</v>
      </c>
      <c r="C77" s="146"/>
      <c r="D77" s="145">
        <v>13</v>
      </c>
      <c r="E77" s="127"/>
      <c r="F77" s="113">
        <v>-7565</v>
      </c>
      <c r="G77" s="232"/>
      <c r="H77" s="9">
        <v>0</v>
      </c>
      <c r="I77" s="232"/>
      <c r="J77" s="113">
        <v>0</v>
      </c>
      <c r="K77" s="232"/>
      <c r="L77" s="9">
        <v>0</v>
      </c>
    </row>
    <row r="78" spans="5:12" ht="6" customHeight="1">
      <c r="E78" s="1"/>
      <c r="F78" s="109"/>
      <c r="G78" s="230"/>
      <c r="H78" s="110"/>
      <c r="I78" s="231"/>
      <c r="J78" s="109"/>
      <c r="K78" s="230"/>
      <c r="L78" s="110"/>
    </row>
    <row r="79" spans="1:12" ht="19.5" customHeight="1">
      <c r="A79" s="1" t="s">
        <v>210</v>
      </c>
      <c r="C79" s="5"/>
      <c r="E79" s="1"/>
      <c r="F79" s="113">
        <f>SUM(F60:F77)</f>
        <v>-3916034</v>
      </c>
      <c r="G79" s="230"/>
      <c r="H79" s="114">
        <f>SUM(H60:H77)</f>
        <v>-1597840</v>
      </c>
      <c r="I79" s="231"/>
      <c r="J79" s="113">
        <f>SUM(J60:J77)</f>
        <v>-1247873</v>
      </c>
      <c r="K79" s="230"/>
      <c r="L79" s="114">
        <f>SUM(L60:L77)</f>
        <v>597085</v>
      </c>
    </row>
    <row r="80" spans="5:12" ht="19.5" customHeight="1">
      <c r="E80" s="1"/>
      <c r="G80" s="230"/>
      <c r="H80" s="110"/>
      <c r="I80" s="231"/>
      <c r="K80" s="230"/>
      <c r="L80" s="110"/>
    </row>
    <row r="81" spans="1:12" ht="19.5" customHeight="1">
      <c r="A81" s="1" t="s">
        <v>112</v>
      </c>
      <c r="E81" s="1"/>
      <c r="F81" s="15"/>
      <c r="G81" s="32"/>
      <c r="H81" s="110"/>
      <c r="I81" s="111"/>
      <c r="J81" s="15"/>
      <c r="K81" s="32"/>
      <c r="L81" s="110"/>
    </row>
    <row r="82" spans="1:12" s="147" customFormat="1" ht="19.5" customHeight="1">
      <c r="A82" s="146" t="s">
        <v>113</v>
      </c>
      <c r="B82" s="146"/>
      <c r="C82" s="146"/>
      <c r="D82" s="145">
        <v>16</v>
      </c>
      <c r="E82" s="127"/>
      <c r="F82" s="16">
        <v>2876886</v>
      </c>
      <c r="G82" s="233"/>
      <c r="H82" s="143">
        <v>2288591</v>
      </c>
      <c r="I82" s="233"/>
      <c r="J82" s="16">
        <v>2090398</v>
      </c>
      <c r="K82" s="233"/>
      <c r="L82" s="143">
        <v>1438909</v>
      </c>
    </row>
    <row r="83" spans="1:12" s="147" customFormat="1" ht="19.5" customHeight="1">
      <c r="A83" s="146" t="s">
        <v>114</v>
      </c>
      <c r="C83" s="146"/>
      <c r="D83" s="145">
        <v>16</v>
      </c>
      <c r="E83" s="127"/>
      <c r="F83" s="16">
        <v>-952203</v>
      </c>
      <c r="G83" s="234"/>
      <c r="H83" s="143">
        <v>-551965</v>
      </c>
      <c r="I83" s="234"/>
      <c r="J83" s="16">
        <v>-584178</v>
      </c>
      <c r="K83" s="234"/>
      <c r="L83" s="143">
        <v>-513236</v>
      </c>
    </row>
    <row r="84" spans="1:12" s="147" customFormat="1" ht="19.5" customHeight="1">
      <c r="A84" s="146" t="s">
        <v>151</v>
      </c>
      <c r="C84" s="146"/>
      <c r="D84" s="145">
        <v>17</v>
      </c>
      <c r="E84" s="127"/>
      <c r="F84" s="16">
        <v>1000000</v>
      </c>
      <c r="G84" s="234"/>
      <c r="H84" s="143">
        <v>1557624</v>
      </c>
      <c r="I84" s="234"/>
      <c r="J84" s="16">
        <v>1000000</v>
      </c>
      <c r="K84" s="234"/>
      <c r="L84" s="143">
        <v>1500000</v>
      </c>
    </row>
    <row r="85" spans="1:12" s="147" customFormat="1" ht="19.5" customHeight="1">
      <c r="A85" s="146" t="s">
        <v>115</v>
      </c>
      <c r="C85" s="146"/>
      <c r="D85" s="145">
        <v>17</v>
      </c>
      <c r="E85" s="127"/>
      <c r="F85" s="16">
        <v>-1040305</v>
      </c>
      <c r="G85" s="234"/>
      <c r="H85" s="143">
        <v>-3080682</v>
      </c>
      <c r="I85" s="234"/>
      <c r="J85" s="16">
        <v>0</v>
      </c>
      <c r="K85" s="234"/>
      <c r="L85" s="143">
        <v>-3000000</v>
      </c>
    </row>
    <row r="86" spans="1:12" s="147" customFormat="1" ht="19.5" customHeight="1">
      <c r="A86" s="146" t="s">
        <v>225</v>
      </c>
      <c r="C86" s="146"/>
      <c r="E86" s="127"/>
      <c r="F86" s="16">
        <v>0</v>
      </c>
      <c r="G86" s="234"/>
      <c r="H86" s="143">
        <v>2001</v>
      </c>
      <c r="I86" s="234"/>
      <c r="J86" s="16">
        <v>0</v>
      </c>
      <c r="K86" s="234"/>
      <c r="L86" s="143">
        <v>580000</v>
      </c>
    </row>
    <row r="87" spans="1:12" s="147" customFormat="1" ht="19.5" customHeight="1">
      <c r="A87" s="146" t="s">
        <v>260</v>
      </c>
      <c r="C87" s="146"/>
      <c r="D87" s="148">
        <v>21.5</v>
      </c>
      <c r="E87" s="127"/>
      <c r="F87" s="16">
        <v>0</v>
      </c>
      <c r="G87" s="234"/>
      <c r="H87" s="143">
        <v>0</v>
      </c>
      <c r="I87" s="234"/>
      <c r="J87" s="16">
        <v>-63100</v>
      </c>
      <c r="K87" s="234"/>
      <c r="L87" s="143">
        <v>0</v>
      </c>
    </row>
    <row r="88" spans="1:12" s="147" customFormat="1" ht="19.5" customHeight="1">
      <c r="A88" s="134" t="s">
        <v>218</v>
      </c>
      <c r="C88" s="146"/>
      <c r="D88" s="148">
        <v>21.5</v>
      </c>
      <c r="E88" s="127"/>
      <c r="F88" s="16">
        <v>0</v>
      </c>
      <c r="G88" s="234"/>
      <c r="H88" s="143">
        <v>0</v>
      </c>
      <c r="I88" s="234"/>
      <c r="J88" s="16">
        <v>-204000</v>
      </c>
      <c r="K88" s="234"/>
      <c r="L88" s="143">
        <v>0</v>
      </c>
    </row>
    <row r="89" spans="1:12" s="147" customFormat="1" ht="19.5" customHeight="1">
      <c r="A89" s="134" t="s">
        <v>217</v>
      </c>
      <c r="C89" s="146"/>
      <c r="D89" s="145">
        <v>17</v>
      </c>
      <c r="E89" s="127"/>
      <c r="F89" s="16">
        <v>-15674</v>
      </c>
      <c r="G89" s="234"/>
      <c r="H89" s="143">
        <v>-7558</v>
      </c>
      <c r="I89" s="234"/>
      <c r="J89" s="16">
        <v>-1000</v>
      </c>
      <c r="K89" s="234"/>
      <c r="L89" s="143">
        <v>-7500</v>
      </c>
    </row>
    <row r="90" spans="1:12" s="147" customFormat="1" ht="19.5" customHeight="1">
      <c r="A90" s="146" t="s">
        <v>189</v>
      </c>
      <c r="C90" s="146"/>
      <c r="D90" s="145"/>
      <c r="E90" s="127"/>
      <c r="F90" s="16">
        <v>-46324</v>
      </c>
      <c r="G90" s="234"/>
      <c r="H90" s="143">
        <v>-82313</v>
      </c>
      <c r="I90" s="234"/>
      <c r="J90" s="16">
        <v>-3820</v>
      </c>
      <c r="K90" s="234"/>
      <c r="L90" s="143">
        <v>-45478</v>
      </c>
    </row>
    <row r="91" spans="1:12" s="147" customFormat="1" ht="19.5" customHeight="1">
      <c r="A91" s="146" t="s">
        <v>237</v>
      </c>
      <c r="C91" s="146"/>
      <c r="D91" s="145"/>
      <c r="E91" s="127"/>
      <c r="F91" s="16"/>
      <c r="G91" s="234"/>
      <c r="H91" s="143"/>
      <c r="I91" s="234"/>
      <c r="J91" s="16"/>
      <c r="K91" s="234"/>
      <c r="L91" s="143"/>
    </row>
    <row r="92" spans="1:12" s="147" customFormat="1" ht="19.5" customHeight="1">
      <c r="A92" s="146"/>
      <c r="B92" s="147" t="s">
        <v>238</v>
      </c>
      <c r="C92" s="146"/>
      <c r="D92" s="145"/>
      <c r="E92" s="127"/>
      <c r="F92" s="16">
        <v>0</v>
      </c>
      <c r="G92" s="234"/>
      <c r="H92" s="143">
        <v>636908</v>
      </c>
      <c r="I92" s="234"/>
      <c r="J92" s="16">
        <v>0</v>
      </c>
      <c r="K92" s="234"/>
      <c r="L92" s="143">
        <v>0</v>
      </c>
    </row>
    <row r="93" spans="1:12" s="147" customFormat="1" ht="19.5" customHeight="1">
      <c r="A93" s="146" t="s">
        <v>116</v>
      </c>
      <c r="C93" s="146"/>
      <c r="D93" s="145"/>
      <c r="E93" s="127"/>
      <c r="F93" s="113">
        <v>-194869</v>
      </c>
      <c r="G93" s="234"/>
      <c r="H93" s="115">
        <v>-224112</v>
      </c>
      <c r="I93" s="234"/>
      <c r="J93" s="113">
        <v>-182910</v>
      </c>
      <c r="K93" s="234"/>
      <c r="L93" s="115">
        <v>-213349</v>
      </c>
    </row>
    <row r="94" spans="5:12" ht="6" customHeight="1">
      <c r="E94" s="1"/>
      <c r="F94" s="109"/>
      <c r="G94" s="230"/>
      <c r="H94" s="99"/>
      <c r="I94" s="231"/>
      <c r="J94" s="109"/>
      <c r="K94" s="230"/>
      <c r="L94" s="99"/>
    </row>
    <row r="95" spans="1:12" ht="19.5" customHeight="1">
      <c r="A95" s="1" t="s">
        <v>224</v>
      </c>
      <c r="C95" s="5"/>
      <c r="E95" s="1"/>
      <c r="F95" s="113">
        <f>SUM(F82:F93)</f>
        <v>1627511</v>
      </c>
      <c r="G95" s="230"/>
      <c r="H95" s="114">
        <f>SUM(H82:H93)</f>
        <v>538494</v>
      </c>
      <c r="I95" s="231"/>
      <c r="J95" s="113">
        <f>SUM(J82:J93)</f>
        <v>2051390</v>
      </c>
      <c r="K95" s="230"/>
      <c r="L95" s="114">
        <f>SUM(L82:L93)</f>
        <v>-260654</v>
      </c>
    </row>
    <row r="96" spans="5:12" ht="19.5" customHeight="1">
      <c r="E96" s="1"/>
      <c r="G96" s="230"/>
      <c r="H96" s="110"/>
      <c r="I96" s="231"/>
      <c r="K96" s="230"/>
      <c r="L96" s="110"/>
    </row>
    <row r="97" spans="5:12" ht="19.5" customHeight="1">
      <c r="E97" s="1"/>
      <c r="G97" s="230"/>
      <c r="H97" s="110"/>
      <c r="I97" s="231"/>
      <c r="K97" s="230"/>
      <c r="L97" s="110"/>
    </row>
    <row r="98" spans="5:12" ht="9.75" customHeight="1">
      <c r="E98" s="1"/>
      <c r="G98" s="230"/>
      <c r="H98" s="110"/>
      <c r="I98" s="231"/>
      <c r="K98" s="230"/>
      <c r="L98" s="110"/>
    </row>
    <row r="99" spans="1:12" ht="21.75" customHeight="1">
      <c r="A99" s="242" t="str">
        <f>+A51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</row>
    <row r="100" spans="1:12" ht="19.5" customHeight="1">
      <c r="A100" s="1" t="s">
        <v>0</v>
      </c>
      <c r="B100" s="1"/>
      <c r="C100" s="1"/>
      <c r="G100" s="17"/>
      <c r="I100" s="18"/>
      <c r="K100" s="17"/>
      <c r="L100" s="12" t="s">
        <v>3</v>
      </c>
    </row>
    <row r="101" spans="1:11" ht="19.5" customHeight="1">
      <c r="A101" s="1" t="s">
        <v>106</v>
      </c>
      <c r="B101" s="1"/>
      <c r="C101" s="1"/>
      <c r="G101" s="17"/>
      <c r="I101" s="18"/>
      <c r="K101" s="17"/>
    </row>
    <row r="102" spans="1:12" ht="19.5" customHeight="1">
      <c r="A102" s="6" t="str">
        <f>A3</f>
        <v>สำหรับงวดสามเดือนสิ้นสุดวันที่ 31 มีนาคม พ.ศ. 2565</v>
      </c>
      <c r="B102" s="6"/>
      <c r="C102" s="6"/>
      <c r="D102" s="7"/>
      <c r="E102" s="8"/>
      <c r="F102" s="9"/>
      <c r="G102" s="26"/>
      <c r="H102" s="9"/>
      <c r="I102" s="27"/>
      <c r="J102" s="9"/>
      <c r="K102" s="26"/>
      <c r="L102" s="9"/>
    </row>
    <row r="103" spans="7:11" ht="19.5" customHeight="1">
      <c r="G103" s="17"/>
      <c r="I103" s="18"/>
      <c r="K103" s="17"/>
    </row>
    <row r="104" spans="1:12" ht="19.5" customHeight="1">
      <c r="A104" s="5"/>
      <c r="D104" s="13"/>
      <c r="E104" s="1"/>
      <c r="F104" s="243" t="s">
        <v>2</v>
      </c>
      <c r="G104" s="243"/>
      <c r="H104" s="243"/>
      <c r="I104" s="29"/>
      <c r="J104" s="243" t="s">
        <v>125</v>
      </c>
      <c r="K104" s="243"/>
      <c r="L104" s="243"/>
    </row>
    <row r="105" spans="4:12" ht="19.5" customHeight="1">
      <c r="D105" s="13"/>
      <c r="E105" s="1"/>
      <c r="F105" s="12" t="s">
        <v>232</v>
      </c>
      <c r="G105" s="1"/>
      <c r="H105" s="12" t="s">
        <v>201</v>
      </c>
      <c r="I105" s="13"/>
      <c r="J105" s="12" t="s">
        <v>232</v>
      </c>
      <c r="K105" s="1"/>
      <c r="L105" s="12" t="s">
        <v>201</v>
      </c>
    </row>
    <row r="106" spans="4:12" ht="19.5" customHeight="1">
      <c r="D106" s="108" t="s">
        <v>6</v>
      </c>
      <c r="E106" s="1"/>
      <c r="F106" s="222" t="s">
        <v>7</v>
      </c>
      <c r="G106" s="1"/>
      <c r="H106" s="222" t="s">
        <v>7</v>
      </c>
      <c r="I106" s="13"/>
      <c r="J106" s="222" t="s">
        <v>7</v>
      </c>
      <c r="K106" s="1"/>
      <c r="L106" s="222" t="s">
        <v>7</v>
      </c>
    </row>
    <row r="107" spans="5:10" ht="19.5" customHeight="1">
      <c r="E107" s="1"/>
      <c r="F107" s="16"/>
      <c r="J107" s="16"/>
    </row>
    <row r="108" spans="1:12" ht="19.5" customHeight="1">
      <c r="A108" s="1"/>
      <c r="C108" s="5"/>
      <c r="E108" s="1"/>
      <c r="F108" s="112"/>
      <c r="G108" s="230"/>
      <c r="H108" s="99"/>
      <c r="I108" s="231"/>
      <c r="J108" s="112"/>
      <c r="K108" s="230"/>
      <c r="L108" s="99"/>
    </row>
    <row r="109" spans="1:12" ht="19.5" customHeight="1">
      <c r="A109" s="1" t="s">
        <v>254</v>
      </c>
      <c r="E109" s="1"/>
      <c r="F109" s="16">
        <f>F46+F79+F95</f>
        <v>276736</v>
      </c>
      <c r="G109" s="235"/>
      <c r="H109" s="140">
        <f>H46+H79+H95</f>
        <v>1487834</v>
      </c>
      <c r="I109" s="236"/>
      <c r="J109" s="16">
        <f>J46+J79+J95</f>
        <v>510796</v>
      </c>
      <c r="K109" s="237"/>
      <c r="L109" s="140">
        <f>L46+L79+L95</f>
        <v>312676</v>
      </c>
    </row>
    <row r="110" spans="1:12" ht="19.5" customHeight="1">
      <c r="A110" s="3" t="s">
        <v>117</v>
      </c>
      <c r="E110" s="1"/>
      <c r="F110" s="16">
        <f>'2-4'!H15</f>
        <v>2926972</v>
      </c>
      <c r="G110" s="230"/>
      <c r="H110" s="140">
        <v>2950667</v>
      </c>
      <c r="I110" s="232"/>
      <c r="J110" s="16">
        <v>662435</v>
      </c>
      <c r="K110" s="232"/>
      <c r="L110" s="140">
        <v>637795</v>
      </c>
    </row>
    <row r="111" spans="1:12" ht="19.5" customHeight="1">
      <c r="A111" s="3" t="s">
        <v>165</v>
      </c>
      <c r="E111" s="1"/>
      <c r="F111" s="16"/>
      <c r="G111" s="235"/>
      <c r="H111" s="140"/>
      <c r="I111" s="232"/>
      <c r="J111" s="16"/>
      <c r="K111" s="232"/>
      <c r="L111" s="140"/>
    </row>
    <row r="112" spans="2:12" ht="19.5" customHeight="1">
      <c r="B112" s="3" t="s">
        <v>184</v>
      </c>
      <c r="E112" s="1"/>
      <c r="F112" s="113">
        <v>-39588</v>
      </c>
      <c r="G112" s="230"/>
      <c r="H112" s="114">
        <v>96334</v>
      </c>
      <c r="I112" s="232"/>
      <c r="J112" s="113">
        <v>-860</v>
      </c>
      <c r="K112" s="232"/>
      <c r="L112" s="114">
        <v>-751</v>
      </c>
    </row>
    <row r="113" spans="5:12" ht="6" customHeight="1">
      <c r="E113" s="1"/>
      <c r="F113" s="16"/>
      <c r="G113" s="230"/>
      <c r="H113" s="110"/>
      <c r="I113" s="231"/>
      <c r="J113" s="16"/>
      <c r="K113" s="230"/>
      <c r="L113" s="99"/>
    </row>
    <row r="114" spans="1:12" ht="19.5" customHeight="1" thickBot="1">
      <c r="A114" s="1" t="s">
        <v>118</v>
      </c>
      <c r="E114" s="1"/>
      <c r="F114" s="25">
        <f>SUM(F109:F112)</f>
        <v>3164120</v>
      </c>
      <c r="G114" s="230"/>
      <c r="H114" s="116">
        <f>SUM(H109:H112)</f>
        <v>4534835</v>
      </c>
      <c r="I114" s="231"/>
      <c r="J114" s="25">
        <f>SUM(J109:J112)</f>
        <v>1172371</v>
      </c>
      <c r="K114" s="230"/>
      <c r="L114" s="116">
        <f>SUM(L109:L112)</f>
        <v>949720</v>
      </c>
    </row>
    <row r="115" spans="5:12" ht="19.5" customHeight="1" thickTop="1">
      <c r="E115" s="1"/>
      <c r="F115" s="16"/>
      <c r="G115" s="227"/>
      <c r="H115" s="99"/>
      <c r="I115" s="226"/>
      <c r="J115" s="16"/>
      <c r="K115" s="227"/>
      <c r="L115" s="99"/>
    </row>
    <row r="116" spans="1:12" ht="19.5" customHeight="1">
      <c r="A116" s="1" t="s">
        <v>119</v>
      </c>
      <c r="E116" s="1"/>
      <c r="F116" s="16"/>
      <c r="G116" s="235"/>
      <c r="H116" s="99"/>
      <c r="I116" s="238"/>
      <c r="J116" s="16"/>
      <c r="K116" s="235"/>
      <c r="L116" s="99"/>
    </row>
    <row r="117" spans="1:12" ht="19.5" customHeight="1">
      <c r="A117" s="28" t="s">
        <v>120</v>
      </c>
      <c r="E117" s="1"/>
      <c r="F117" s="16"/>
      <c r="G117" s="235"/>
      <c r="H117" s="99"/>
      <c r="I117" s="238"/>
      <c r="J117" s="16"/>
      <c r="K117" s="235"/>
      <c r="L117" s="99"/>
    </row>
    <row r="118" spans="1:12" ht="19.5" customHeight="1">
      <c r="A118" s="5"/>
      <c r="B118" s="5"/>
      <c r="C118" s="5" t="s">
        <v>121</v>
      </c>
      <c r="E118" s="1"/>
      <c r="F118" s="113">
        <f>F114</f>
        <v>3164120</v>
      </c>
      <c r="G118" s="230"/>
      <c r="H118" s="114">
        <v>4534835</v>
      </c>
      <c r="I118" s="232"/>
      <c r="J118" s="113">
        <v>1172371</v>
      </c>
      <c r="K118" s="232"/>
      <c r="L118" s="114">
        <v>949720</v>
      </c>
    </row>
    <row r="119" spans="5:12" ht="6" customHeight="1">
      <c r="E119" s="1"/>
      <c r="F119" s="16"/>
      <c r="G119" s="230"/>
      <c r="H119" s="110"/>
      <c r="I119" s="231"/>
      <c r="J119" s="16"/>
      <c r="K119" s="230"/>
      <c r="L119" s="99"/>
    </row>
    <row r="120" spans="1:12" ht="19.5" customHeight="1" thickBot="1">
      <c r="A120" s="1"/>
      <c r="E120" s="1"/>
      <c r="F120" s="25">
        <f>SUM(F118)</f>
        <v>3164120</v>
      </c>
      <c r="G120" s="230"/>
      <c r="H120" s="116">
        <f>SUM(H118)</f>
        <v>4534835</v>
      </c>
      <c r="I120" s="231"/>
      <c r="J120" s="25">
        <f>SUM(J118)</f>
        <v>1172371</v>
      </c>
      <c r="K120" s="230"/>
      <c r="L120" s="116">
        <f>SUM(L118)</f>
        <v>949720</v>
      </c>
    </row>
    <row r="121" spans="5:12" ht="19.5" customHeight="1" thickTop="1">
      <c r="E121" s="1"/>
      <c r="F121" s="16"/>
      <c r="G121" s="230"/>
      <c r="H121" s="110"/>
      <c r="I121" s="231"/>
      <c r="J121" s="16"/>
      <c r="K121" s="230"/>
      <c r="L121" s="110"/>
    </row>
    <row r="122" spans="1:12" ht="19.5" customHeight="1">
      <c r="A122" s="1" t="s">
        <v>179</v>
      </c>
      <c r="E122" s="1"/>
      <c r="F122" s="16"/>
      <c r="G122" s="230"/>
      <c r="H122" s="110"/>
      <c r="I122" s="231"/>
      <c r="J122" s="16"/>
      <c r="K122" s="230"/>
      <c r="L122" s="110"/>
    </row>
    <row r="123" spans="1:12" s="147" customFormat="1" ht="19.5" customHeight="1">
      <c r="A123" s="134" t="s">
        <v>214</v>
      </c>
      <c r="D123" s="145"/>
      <c r="E123" s="127"/>
      <c r="F123" s="16"/>
      <c r="G123" s="180"/>
      <c r="H123" s="180"/>
      <c r="I123" s="180"/>
      <c r="J123" s="16"/>
      <c r="K123" s="180"/>
      <c r="L123" s="180"/>
    </row>
    <row r="124" spans="1:12" s="147" customFormat="1" ht="19.5" customHeight="1">
      <c r="A124" s="134"/>
      <c r="B124" s="146"/>
      <c r="C124" s="147" t="s">
        <v>213</v>
      </c>
      <c r="D124" s="145"/>
      <c r="E124" s="127"/>
      <c r="F124" s="16">
        <v>565929</v>
      </c>
      <c r="G124" s="232"/>
      <c r="H124" s="180">
        <v>157843</v>
      </c>
      <c r="I124" s="232"/>
      <c r="J124" s="16">
        <v>0</v>
      </c>
      <c r="K124" s="236"/>
      <c r="L124" s="140">
        <v>0</v>
      </c>
    </row>
    <row r="125" spans="1:12" s="147" customFormat="1" ht="19.5" customHeight="1">
      <c r="A125" s="134" t="s">
        <v>124</v>
      </c>
      <c r="D125" s="2">
        <v>19</v>
      </c>
      <c r="E125" s="127"/>
      <c r="F125" s="16">
        <v>-264</v>
      </c>
      <c r="G125" s="232"/>
      <c r="H125" s="180">
        <v>-742</v>
      </c>
      <c r="I125" s="232"/>
      <c r="J125" s="16">
        <v>0</v>
      </c>
      <c r="K125" s="236"/>
      <c r="L125" s="140">
        <v>0</v>
      </c>
    </row>
    <row r="126" spans="1:12" s="147" customFormat="1" ht="19.5" customHeight="1">
      <c r="A126" s="134" t="s">
        <v>270</v>
      </c>
      <c r="D126" s="2">
        <v>14</v>
      </c>
      <c r="E126" s="127"/>
      <c r="F126" s="16">
        <v>573</v>
      </c>
      <c r="G126" s="232"/>
      <c r="H126" s="180">
        <v>2608</v>
      </c>
      <c r="I126" s="232"/>
      <c r="J126" s="16">
        <v>0</v>
      </c>
      <c r="K126" s="236"/>
      <c r="L126" s="140">
        <v>0</v>
      </c>
    </row>
    <row r="127" spans="1:12" s="147" customFormat="1" ht="19.5" customHeight="1">
      <c r="A127" s="134" t="s">
        <v>262</v>
      </c>
      <c r="D127" s="142"/>
      <c r="E127" s="127"/>
      <c r="F127" s="16">
        <v>-333650</v>
      </c>
      <c r="G127" s="232"/>
      <c r="H127" s="4">
        <v>0</v>
      </c>
      <c r="I127" s="232"/>
      <c r="J127" s="16">
        <v>0</v>
      </c>
      <c r="K127" s="236"/>
      <c r="L127" s="140">
        <v>0</v>
      </c>
    </row>
    <row r="128" spans="1:12" s="147" customFormat="1" ht="19.5" customHeight="1">
      <c r="A128" s="134"/>
      <c r="D128" s="142"/>
      <c r="E128" s="127"/>
      <c r="F128" s="4"/>
      <c r="G128" s="232"/>
      <c r="H128" s="4"/>
      <c r="I128" s="232"/>
      <c r="J128" s="4"/>
      <c r="K128" s="236"/>
      <c r="L128" s="140"/>
    </row>
    <row r="129" spans="1:12" s="147" customFormat="1" ht="19.5" customHeight="1">
      <c r="A129" s="134"/>
      <c r="D129" s="142"/>
      <c r="E129" s="127"/>
      <c r="F129" s="4"/>
      <c r="G129" s="232"/>
      <c r="H129" s="4"/>
      <c r="I129" s="232"/>
      <c r="J129" s="4"/>
      <c r="K129" s="236"/>
      <c r="L129" s="140"/>
    </row>
    <row r="130" spans="1:12" s="147" customFormat="1" ht="19.5" customHeight="1">
      <c r="A130" s="134"/>
      <c r="D130" s="142"/>
      <c r="E130" s="127"/>
      <c r="F130" s="4"/>
      <c r="G130" s="232"/>
      <c r="H130" s="4"/>
      <c r="I130" s="232"/>
      <c r="J130" s="4"/>
      <c r="K130" s="236"/>
      <c r="L130" s="140"/>
    </row>
    <row r="131" spans="1:12" s="147" customFormat="1" ht="19.5" customHeight="1">
      <c r="A131" s="134"/>
      <c r="D131" s="142"/>
      <c r="E131" s="127"/>
      <c r="F131" s="4"/>
      <c r="G131" s="232"/>
      <c r="H131" s="4"/>
      <c r="I131" s="232"/>
      <c r="J131" s="4"/>
      <c r="K131" s="236"/>
      <c r="L131" s="140"/>
    </row>
    <row r="132" spans="1:12" s="147" customFormat="1" ht="19.5" customHeight="1">
      <c r="A132" s="134"/>
      <c r="D132" s="142"/>
      <c r="E132" s="127"/>
      <c r="F132" s="4"/>
      <c r="G132" s="232"/>
      <c r="H132" s="4"/>
      <c r="I132" s="232"/>
      <c r="J132" s="4"/>
      <c r="K132" s="236"/>
      <c r="L132" s="140"/>
    </row>
    <row r="133" spans="1:12" s="147" customFormat="1" ht="19.5" customHeight="1">
      <c r="A133" s="134"/>
      <c r="D133" s="142"/>
      <c r="E133" s="127"/>
      <c r="F133" s="4"/>
      <c r="G133" s="232"/>
      <c r="H133" s="4"/>
      <c r="I133" s="232"/>
      <c r="J133" s="4"/>
      <c r="K133" s="236"/>
      <c r="L133" s="140"/>
    </row>
    <row r="134" spans="1:12" s="147" customFormat="1" ht="19.5" customHeight="1">
      <c r="A134" s="134"/>
      <c r="D134" s="142"/>
      <c r="E134" s="127"/>
      <c r="F134" s="4"/>
      <c r="G134" s="232"/>
      <c r="H134" s="4"/>
      <c r="I134" s="232"/>
      <c r="J134" s="4"/>
      <c r="K134" s="236"/>
      <c r="L134" s="140"/>
    </row>
    <row r="135" spans="1:12" s="147" customFormat="1" ht="19.5" customHeight="1">
      <c r="A135" s="134"/>
      <c r="D135" s="142"/>
      <c r="E135" s="127"/>
      <c r="F135" s="4"/>
      <c r="G135" s="232"/>
      <c r="H135" s="4"/>
      <c r="I135" s="232"/>
      <c r="J135" s="4"/>
      <c r="K135" s="236"/>
      <c r="L135" s="140"/>
    </row>
    <row r="136" spans="1:12" s="147" customFormat="1" ht="19.5" customHeight="1">
      <c r="A136" s="134"/>
      <c r="D136" s="142"/>
      <c r="E136" s="127"/>
      <c r="F136" s="4"/>
      <c r="G136" s="232"/>
      <c r="H136" s="4"/>
      <c r="I136" s="232"/>
      <c r="J136" s="4"/>
      <c r="K136" s="236"/>
      <c r="L136" s="140"/>
    </row>
    <row r="137" spans="1:12" s="147" customFormat="1" ht="19.5" customHeight="1">
      <c r="A137" s="134"/>
      <c r="D137" s="142"/>
      <c r="E137" s="127"/>
      <c r="F137" s="4"/>
      <c r="G137" s="232"/>
      <c r="H137" s="4"/>
      <c r="I137" s="232"/>
      <c r="J137" s="4"/>
      <c r="K137" s="236"/>
      <c r="L137" s="140"/>
    </row>
    <row r="138" spans="1:12" s="147" customFormat="1" ht="19.5" customHeight="1">
      <c r="A138" s="134"/>
      <c r="D138" s="142"/>
      <c r="E138" s="127"/>
      <c r="F138" s="4"/>
      <c r="G138" s="232"/>
      <c r="H138" s="4"/>
      <c r="I138" s="232"/>
      <c r="J138" s="4"/>
      <c r="K138" s="236"/>
      <c r="L138" s="140"/>
    </row>
    <row r="139" spans="1:12" s="147" customFormat="1" ht="19.5" customHeight="1">
      <c r="A139" s="134"/>
      <c r="D139" s="142"/>
      <c r="E139" s="127"/>
      <c r="F139" s="4"/>
      <c r="G139" s="232"/>
      <c r="H139" s="4"/>
      <c r="I139" s="232"/>
      <c r="J139" s="4"/>
      <c r="K139" s="236"/>
      <c r="L139" s="140"/>
    </row>
    <row r="140" spans="1:12" s="147" customFormat="1" ht="19.5" customHeight="1">
      <c r="A140" s="134"/>
      <c r="D140" s="142"/>
      <c r="E140" s="127"/>
      <c r="F140" s="4"/>
      <c r="G140" s="232"/>
      <c r="H140" s="4"/>
      <c r="I140" s="232"/>
      <c r="J140" s="4"/>
      <c r="K140" s="236"/>
      <c r="L140" s="140"/>
    </row>
    <row r="141" spans="1:12" s="147" customFormat="1" ht="19.5" customHeight="1">
      <c r="A141" s="134"/>
      <c r="D141" s="142"/>
      <c r="E141" s="127"/>
      <c r="F141" s="4"/>
      <c r="G141" s="232"/>
      <c r="H141" s="4"/>
      <c r="I141" s="232"/>
      <c r="J141" s="4"/>
      <c r="K141" s="236"/>
      <c r="L141" s="140"/>
    </row>
    <row r="142" spans="1:12" s="147" customFormat="1" ht="19.5" customHeight="1">
      <c r="A142" s="134"/>
      <c r="D142" s="142"/>
      <c r="E142" s="127"/>
      <c r="F142" s="4"/>
      <c r="G142" s="232"/>
      <c r="H142" s="4"/>
      <c r="I142" s="232"/>
      <c r="J142" s="4"/>
      <c r="K142" s="236"/>
      <c r="L142" s="140"/>
    </row>
    <row r="143" spans="1:12" s="147" customFormat="1" ht="19.5" customHeight="1">
      <c r="A143" s="134"/>
      <c r="D143" s="142"/>
      <c r="E143" s="127"/>
      <c r="F143" s="4"/>
      <c r="G143" s="232"/>
      <c r="H143" s="4"/>
      <c r="I143" s="232"/>
      <c r="J143" s="4"/>
      <c r="K143" s="236"/>
      <c r="L143" s="140"/>
    </row>
    <row r="144" spans="1:12" s="147" customFormat="1" ht="19.5" customHeight="1">
      <c r="A144" s="134"/>
      <c r="D144" s="142"/>
      <c r="E144" s="127"/>
      <c r="F144" s="4"/>
      <c r="G144" s="232"/>
      <c r="H144" s="4"/>
      <c r="I144" s="232"/>
      <c r="J144" s="4"/>
      <c r="K144" s="236"/>
      <c r="L144" s="140"/>
    </row>
    <row r="145" spans="1:12" s="147" customFormat="1" ht="19.5" customHeight="1">
      <c r="A145" s="134"/>
      <c r="D145" s="142"/>
      <c r="E145" s="127"/>
      <c r="F145" s="4"/>
      <c r="G145" s="232"/>
      <c r="H145" s="4"/>
      <c r="I145" s="232"/>
      <c r="J145" s="4"/>
      <c r="K145" s="236"/>
      <c r="L145" s="140"/>
    </row>
    <row r="146" spans="2:11" ht="9.75" customHeight="1">
      <c r="B146" s="5"/>
      <c r="C146" s="28"/>
      <c r="E146" s="1"/>
      <c r="G146" s="239"/>
      <c r="I146" s="126"/>
      <c r="K146" s="239"/>
    </row>
    <row r="147" spans="1:12" ht="21.75" customHeight="1">
      <c r="A147" s="242" t="str">
        <f>'2-4'!A55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</row>
  </sheetData>
  <sheetProtection/>
  <mergeCells count="9">
    <mergeCell ref="A51:L51"/>
    <mergeCell ref="A99:L99"/>
    <mergeCell ref="A147:L147"/>
    <mergeCell ref="F5:H5"/>
    <mergeCell ref="J5:L5"/>
    <mergeCell ref="F56:H56"/>
    <mergeCell ref="J56:L56"/>
    <mergeCell ref="F104:H104"/>
    <mergeCell ref="J104:L104"/>
  </mergeCells>
  <printOptions/>
  <pageMargins left="0.8" right="0.5" top="0.5" bottom="0.6" header="0.49" footer="0.4"/>
  <pageSetup firstPageNumber="10" useFirstPageNumber="1" fitToHeight="0" horizontalDpi="1200" verticalDpi="1200" orientation="portrait" paperSize="9" scale="85" r:id="rId1"/>
  <headerFooter>
    <oddFooter>&amp;R&amp;"Browallia New,Regular"&amp;13&amp;P</oddFooter>
  </headerFooter>
  <rowBreaks count="2" manualBreakCount="2">
    <brk id="51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Charuporn K.</cp:lastModifiedBy>
  <cp:lastPrinted>2022-05-13T06:28:28Z</cp:lastPrinted>
  <dcterms:created xsi:type="dcterms:W3CDTF">2017-05-03T07:03:18Z</dcterms:created>
  <dcterms:modified xsi:type="dcterms:W3CDTF">2022-05-24T10:31:24Z</dcterms:modified>
  <cp:category/>
  <cp:version/>
  <cp:contentType/>
  <cp:contentStatus/>
</cp:coreProperties>
</file>