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35" activeTab="0"/>
  </bookViews>
  <sheets>
    <sheet name="EA14-A3009e" sheetId="1" r:id="rId1"/>
    <sheet name="PL" sheetId="2" r:id="rId2"/>
    <sheet name="Shareholder_conso" sheetId="3" r:id="rId3"/>
    <sheet name="Shareholder_Separate" sheetId="4" r:id="rId4"/>
    <sheet name="CF" sheetId="5" r:id="rId5"/>
  </sheets>
  <definedNames>
    <definedName name="_xlnm.Print_Area" localSheetId="4">'CF'!$A$1:$M$88</definedName>
    <definedName name="_xlnm.Print_Area" localSheetId="0">'EA14-A3009e'!$A$1:$N$101</definedName>
    <definedName name="_xlnm.Print_Area" localSheetId="2">'Shareholder_conso'!$A$1:$U$34</definedName>
    <definedName name="_xlnm.Print_Area" localSheetId="3">'Shareholder_Separate'!$A$1:$O$29</definedName>
  </definedNames>
  <calcPr fullCalcOnLoad="1"/>
</workbook>
</file>

<file path=xl/sharedStrings.xml><?xml version="1.0" encoding="utf-8"?>
<sst xmlns="http://schemas.openxmlformats.org/spreadsheetml/2006/main" count="347" uniqueCount="202">
  <si>
    <t>Other current assets</t>
  </si>
  <si>
    <t xml:space="preserve">Consolidated </t>
  </si>
  <si>
    <t>Total</t>
  </si>
  <si>
    <t xml:space="preserve">   </t>
  </si>
  <si>
    <t xml:space="preserve">Cash and cash equivalents </t>
  </si>
  <si>
    <t>Trade accounts payable</t>
  </si>
  <si>
    <t>Other current liabilities</t>
  </si>
  <si>
    <t>share capital</t>
  </si>
  <si>
    <t>Other income</t>
  </si>
  <si>
    <t>Issued and</t>
  </si>
  <si>
    <t>Inventories</t>
  </si>
  <si>
    <t>Separate</t>
  </si>
  <si>
    <t>Unappropriated</t>
  </si>
  <si>
    <t>Other receivables</t>
  </si>
  <si>
    <t>Other non-current assets</t>
  </si>
  <si>
    <t>Cash flows from investing activities</t>
  </si>
  <si>
    <t>Cash flows from financing activities</t>
  </si>
  <si>
    <t xml:space="preserve">Adjustments for </t>
  </si>
  <si>
    <t>Assets</t>
  </si>
  <si>
    <t>Total Assets</t>
  </si>
  <si>
    <t>Revenues</t>
  </si>
  <si>
    <t>Expenses</t>
  </si>
  <si>
    <t>financial  statements</t>
  </si>
  <si>
    <t>Note</t>
  </si>
  <si>
    <t>31 December</t>
  </si>
  <si>
    <t>(Unaudited)</t>
  </si>
  <si>
    <t>(in thousand Baht)</t>
  </si>
  <si>
    <t>Current assets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</si>
  <si>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</si>
  <si>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</si>
  <si>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</si>
  <si>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</si>
  <si>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</si>
  <si>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</si>
  <si>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</si>
  <si>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</si>
  <si>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Share capital</t>
  </si>
  <si>
    <t xml:space="preserve">   Authorized share capital</t>
  </si>
  <si>
    <t>Retained earnings</t>
  </si>
  <si>
    <t>Total revenues</t>
  </si>
  <si>
    <t>Total expenses</t>
  </si>
  <si>
    <t>Statements of cash flows</t>
  </si>
  <si>
    <t>Cash flows from operating activities</t>
  </si>
  <si>
    <t>Changes in operating assets and liabilities</t>
  </si>
  <si>
    <t>Interest  received</t>
  </si>
  <si>
    <t>Consolidated financial statements</t>
  </si>
  <si>
    <t>equity</t>
  </si>
  <si>
    <t>Interest income</t>
  </si>
  <si>
    <t>Retained  earnings</t>
  </si>
  <si>
    <t xml:space="preserve">   Appropriated</t>
  </si>
  <si>
    <t xml:space="preserve">   Unappropriated</t>
  </si>
  <si>
    <t xml:space="preserve">      Legal  reserve</t>
  </si>
  <si>
    <t xml:space="preserve">Administrative expenses </t>
  </si>
  <si>
    <t xml:space="preserve">Selling expenses </t>
  </si>
  <si>
    <t>Separate financial statements</t>
  </si>
  <si>
    <t xml:space="preserve">   Premium on ordinary shares</t>
  </si>
  <si>
    <t xml:space="preserve">Premium on </t>
  </si>
  <si>
    <t>ordinary shares</t>
  </si>
  <si>
    <t xml:space="preserve">   Issued and paid-up share capital</t>
  </si>
  <si>
    <t>paid-up</t>
  </si>
  <si>
    <t>Statements of financial position</t>
  </si>
  <si>
    <t>Investment properties</t>
  </si>
  <si>
    <t>Liabilities and equity</t>
  </si>
  <si>
    <t>Equity</t>
  </si>
  <si>
    <t>Other components of equity</t>
  </si>
  <si>
    <t>Total liabilities and equity</t>
  </si>
  <si>
    <t>Statements of comprehensive income</t>
  </si>
  <si>
    <t>Stataments of changes in equity</t>
  </si>
  <si>
    <t>Appropriated</t>
  </si>
  <si>
    <t>legal reserve</t>
  </si>
  <si>
    <t>Interest expense</t>
  </si>
  <si>
    <t>Interest paid</t>
  </si>
  <si>
    <t xml:space="preserve"> of equity</t>
  </si>
  <si>
    <t>Other components</t>
  </si>
  <si>
    <t>Employee benefit obligations</t>
  </si>
  <si>
    <t>Other payables</t>
  </si>
  <si>
    <t>Trade accounts receivable</t>
  </si>
  <si>
    <t>Property, plant and equipment</t>
  </si>
  <si>
    <t xml:space="preserve">  the Company</t>
  </si>
  <si>
    <t>Non-controlling interests</t>
  </si>
  <si>
    <t>Total equity</t>
  </si>
  <si>
    <t xml:space="preserve">  Non - controlling interests</t>
  </si>
  <si>
    <t>Non-controlling</t>
  </si>
  <si>
    <t>attributable to</t>
  </si>
  <si>
    <t>interests</t>
  </si>
  <si>
    <t>owners of the</t>
  </si>
  <si>
    <t>Company</t>
  </si>
  <si>
    <t>Transfer to legal reserve</t>
  </si>
  <si>
    <t>Net increase (decrease) in cash and cash equivalents</t>
  </si>
  <si>
    <t>Purchase of property, plant and equipment</t>
  </si>
  <si>
    <t>Sales of equipments</t>
  </si>
  <si>
    <t>Energy Absolute Public Company Limited and its Subsidiaries</t>
  </si>
  <si>
    <t>Total short-term loans</t>
  </si>
  <si>
    <t>Refund receivable from Oil Stabilization Fund</t>
  </si>
  <si>
    <t>Advance payment for land</t>
  </si>
  <si>
    <t>Other intangible assets</t>
  </si>
  <si>
    <t>Deposits at financial institution held as collaterals</t>
  </si>
  <si>
    <t xml:space="preserve">Short-term loans from financial institutions </t>
  </si>
  <si>
    <t>Assets payable</t>
  </si>
  <si>
    <t>Long-term loans from financial institutions</t>
  </si>
  <si>
    <t>Accrued income tax</t>
  </si>
  <si>
    <t>Retention for construction work</t>
  </si>
  <si>
    <t>Deferred income tax liabilities</t>
  </si>
  <si>
    <t xml:space="preserve">Deferred income tax assets </t>
  </si>
  <si>
    <t>Share premium</t>
  </si>
  <si>
    <t>Penalty income</t>
  </si>
  <si>
    <t>Cost of sales</t>
  </si>
  <si>
    <t xml:space="preserve">  the period</t>
  </si>
  <si>
    <t xml:space="preserve">Deposits at financial institution </t>
  </si>
  <si>
    <t xml:space="preserve">  held as collateral</t>
  </si>
  <si>
    <t>Advanced payment for land</t>
  </si>
  <si>
    <t>Investment in subsidiaries</t>
  </si>
  <si>
    <t>Current portion of long-term loans</t>
  </si>
  <si>
    <t xml:space="preserve">   from financial institutions</t>
  </si>
  <si>
    <t>Profit before income tax expense</t>
  </si>
  <si>
    <t xml:space="preserve">Income tax expense </t>
  </si>
  <si>
    <t>Profit for the period</t>
  </si>
  <si>
    <t xml:space="preserve">   Basic </t>
  </si>
  <si>
    <t>Earnings per share (in Baht)</t>
  </si>
  <si>
    <t>Balance as at 1 January 2013</t>
  </si>
  <si>
    <t>Balance as at 1 January 2014</t>
  </si>
  <si>
    <t xml:space="preserve">Total comprehensive income for </t>
  </si>
  <si>
    <t>Total comprehensive income for  the period</t>
  </si>
  <si>
    <t xml:space="preserve">Other comprehensive income (loss) for the period </t>
  </si>
  <si>
    <t>Attributable profit (loss) :-</t>
  </si>
  <si>
    <t>Short-term loans to related parties</t>
  </si>
  <si>
    <t>Total comprehensive income for the period</t>
  </si>
  <si>
    <t>4, 6</t>
  </si>
  <si>
    <t>4, 7</t>
  </si>
  <si>
    <t xml:space="preserve"> investments in subsidiaries </t>
  </si>
  <si>
    <t>arising as a result of</t>
  </si>
  <si>
    <t>acquisitions of additional shares</t>
  </si>
  <si>
    <t>Loss on written-off of assets</t>
  </si>
  <si>
    <t>Unrealised gain on exchange rate</t>
  </si>
  <si>
    <t>Income tax expense</t>
  </si>
  <si>
    <t>Repayment for short-term loan to related parties</t>
  </si>
  <si>
    <t>Purchase of investment in subsidiary</t>
  </si>
  <si>
    <t>Purchase of investment properties</t>
  </si>
  <si>
    <t>Proceed from short-term loans from financial institutions</t>
  </si>
  <si>
    <t>Proceeds from issue of increased share capital</t>
  </si>
  <si>
    <t>Cash and cash equivalents at 1 January</t>
  </si>
  <si>
    <t xml:space="preserve">Non - cash transactions </t>
  </si>
  <si>
    <t>Short-term loans to other  parties</t>
  </si>
  <si>
    <t>Long-term loans to related parties</t>
  </si>
  <si>
    <t>Land rental received in advance</t>
  </si>
  <si>
    <t>Deposits for goods received in advance</t>
  </si>
  <si>
    <t>Finance lease liabilities</t>
  </si>
  <si>
    <t xml:space="preserve">Equity attributable to owners of </t>
  </si>
  <si>
    <t>Revenue from sales of goods</t>
  </si>
  <si>
    <t>Government grants</t>
  </si>
  <si>
    <t>Revenue from sales by products</t>
  </si>
  <si>
    <t xml:space="preserve">  Owners of the Company</t>
  </si>
  <si>
    <t>Total comprehensive income (loss) attributable to:-</t>
  </si>
  <si>
    <t>Depreciation</t>
  </si>
  <si>
    <t>Amortization of land rental received in advance</t>
  </si>
  <si>
    <t>Trade and other accounts receivable</t>
  </si>
  <si>
    <t>Trade and other accounts payable</t>
  </si>
  <si>
    <t>Proceed from short-term loans</t>
  </si>
  <si>
    <t>Repayment for short-term loans from financial institutions</t>
  </si>
  <si>
    <t>Proceed from long-term loans from financial institutions</t>
  </si>
  <si>
    <t>Repayment for long-term loans from financial institutions</t>
  </si>
  <si>
    <t>Finance lease payments</t>
  </si>
  <si>
    <t>Current portion of finance lease liabilities</t>
  </si>
  <si>
    <t>Finance costs</t>
  </si>
  <si>
    <t>Issue of ordinary shares</t>
  </si>
  <si>
    <t>Employee benefit expenses</t>
  </si>
  <si>
    <t>Dividend paid</t>
  </si>
  <si>
    <t>Purchase of current investment</t>
  </si>
  <si>
    <t>Gain on disposal of assets</t>
  </si>
  <si>
    <t>4, 8</t>
  </si>
  <si>
    <t>Dividend income</t>
  </si>
  <si>
    <t>Dividend received</t>
  </si>
  <si>
    <t>Net cash used in investing activities</t>
  </si>
  <si>
    <t>Income tax expense (income)</t>
  </si>
  <si>
    <t>Income tax paid</t>
  </si>
  <si>
    <t>Net cash provided by operating activities</t>
  </si>
  <si>
    <t xml:space="preserve">Deferred right to use electric current </t>
  </si>
  <si>
    <t xml:space="preserve">  transmission line</t>
  </si>
  <si>
    <t>(Discount) surplus on</t>
  </si>
  <si>
    <t>Amortization of right to use electric current</t>
  </si>
  <si>
    <t>Purchase of other intangible assets</t>
  </si>
  <si>
    <t>Proceed from discount contract</t>
  </si>
  <si>
    <t>Acquisition of assets by assuming directly related payable</t>
  </si>
  <si>
    <t>Acquisition of assets under finance lease contracts</t>
  </si>
  <si>
    <t>Cash generated from operating activities</t>
  </si>
  <si>
    <t xml:space="preserve">As at 30 September 2014 </t>
  </si>
  <si>
    <t>30 September</t>
  </si>
  <si>
    <t>For the three-month period ended 30 September 2014 (Unaudited)</t>
  </si>
  <si>
    <t>For the nine-month period ended 30 September 2014 (Unaudited)</t>
  </si>
  <si>
    <t>Balance as at 30 September 2013</t>
  </si>
  <si>
    <t>Balance as at 30 September 2014</t>
  </si>
  <si>
    <t>Gain on investment in subsidiary</t>
  </si>
  <si>
    <t>Net cash provided by financing activities</t>
  </si>
  <si>
    <t>Cash and cash equivalents at 30 September</t>
  </si>
  <si>
    <t>Proceed from redeem of current investment</t>
  </si>
  <si>
    <t>Sale of investment in subsidiary</t>
  </si>
  <si>
    <t>Advance payment for assets</t>
  </si>
  <si>
    <t>4, 17</t>
  </si>
  <si>
    <t>Total trade and other receivable</t>
  </si>
  <si>
    <t>Total trade and other payable</t>
  </si>
  <si>
    <t>Amortization of intangible asset</t>
  </si>
  <si>
    <t>Proceed from land rental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</si>
</sst>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\ ;\(#,##0.00\)"/>
    <numFmt numFmtId="206" formatCode="#,##0\ ;\(#,##0\)"/>
    <numFmt numFmtId="207" formatCode="#,##0;\(#,##0\);&quot;-&quot;"/>
    <numFmt numFmtId="208" formatCode="_(* #,##0_);_(* \(#,##0\);_(* &quot;-    &quot;_);_(@_)"/>
    <numFmt numFmtId="209" formatCode="_(* #,##0_);_(* \(#,##0\);_(* &quot;-     &quot;_);_(@_)"/>
    <numFmt numFmtId="210" formatCode="#,##0;\(#,##0\);&quot;-     &quot;"/>
    <numFmt numFmtId="211" formatCode="#,##0\ ;\(#,##0\);&quot;-     &quot;"/>
    <numFmt numFmtId="212" formatCode="_(* #,##0_);_(* \(#,##0\);_(* &quot;-       &quot;_);_(@_)"/>
    <numFmt numFmtId="213" formatCode="_(* #,##0_);_(* \(#,##0\);_(* &quot;-&quot;??_);_(@_)"/>
    <numFmt numFmtId="214" formatCode="#,##0\ ;\(#,##0\);&quot;-       &quot;"/>
    <numFmt numFmtId="215" formatCode="_-* #,##0_-;\-* #,##0_-;_-* &quot;-&quot;??_-;_-@_-"/>
    <numFmt numFmtId="216" formatCode="#,##0.00\ ;\(#,##0.00\);&quot;-     &quot;"/>
    <numFmt numFmtId="217" formatCode="[$-409]dddd\,\ mmmm\ dd\,\ yyyy"/>
    <numFmt numFmtId="218" formatCode="[$-409]h:mm:ss\ AM/PM"/>
    <numFmt numFmtId="219" formatCode="_-* #,##0_-;* \(#,##0\);_-* &quot;-&quot;_-;_-@_-"/>
    <numFmt numFmtId="220" formatCode="#,##0\ ;\(#,##0\);&quot;    -    &quot;"/>
    <numFmt numFmtId="221" formatCode="_(* #,##0_);_(* \(#,##0\);_(* &quot; -    &quot;_);_(@_)"/>
    <numFmt numFmtId="222" formatCode="_(* #,##0.000_);_(* \(#,##0.000\);_(* &quot;-&quot;??_);_(@_)"/>
    <numFmt numFmtId="223" formatCode="_(* #,##0.0000_);_(* \(#,##0.0000\);_(* &quot;-&quot;??_);_(@_)"/>
    <numFmt numFmtId="224" formatCode="_(* #,##0.0_);_(* \(#,##0.0\);_(* &quot;-&quot;??_);_(@_)"/>
    <numFmt numFmtId="225" formatCode="General_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</numFmts>
  <fonts count="53">
    <font>
      <sz val="11"/>
      <name val="Times New Roman"/>
      <family val="1"/>
    </font>
    <font>
      <sz val="14"/>
      <name val="Cordia New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5"/>
      <color indexed="8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2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>
      <alignment/>
      <protection/>
    </xf>
  </cellStyleXfs>
  <cellXfs count="21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06" fontId="0" fillId="0" borderId="0" xfId="0" applyNumberFormat="1" applyFont="1" applyFill="1" applyAlignment="1">
      <alignment horizontal="left" indent="5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06" fontId="0" fillId="0" borderId="0" xfId="0" applyNumberFormat="1" applyFont="1" applyFill="1" applyBorder="1" applyAlignment="1">
      <alignment/>
    </xf>
    <xf numFmtId="20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06" fontId="0" fillId="0" borderId="0" xfId="0" applyNumberFormat="1" applyFont="1" applyFill="1" applyAlignment="1">
      <alignment/>
    </xf>
    <xf numFmtId="20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206" fontId="0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42" applyNumberFormat="1" applyFont="1" applyFill="1" applyBorder="1" applyAlignment="1" quotePrefix="1">
      <alignment horizontal="center"/>
    </xf>
    <xf numFmtId="0" fontId="0" fillId="0" borderId="0" xfId="0" applyNumberFormat="1" applyFont="1" applyFill="1" applyBorder="1" applyAlignment="1" quotePrefix="1">
      <alignment horizontal="center"/>
    </xf>
    <xf numFmtId="208" fontId="3" fillId="0" borderId="0" xfId="0" applyNumberFormat="1" applyFont="1" applyFill="1" applyAlignment="1">
      <alignment/>
    </xf>
    <xf numFmtId="208" fontId="3" fillId="0" borderId="0" xfId="0" applyNumberFormat="1" applyFont="1" applyFill="1" applyBorder="1" applyAlignment="1">
      <alignment/>
    </xf>
    <xf numFmtId="208" fontId="3" fillId="0" borderId="10" xfId="0" applyNumberFormat="1" applyFont="1" applyFill="1" applyBorder="1" applyAlignment="1">
      <alignment/>
    </xf>
    <xf numFmtId="208" fontId="3" fillId="0" borderId="11" xfId="0" applyNumberFormat="1" applyFont="1" applyFill="1" applyBorder="1" applyAlignment="1" quotePrefix="1">
      <alignment horizontal="right"/>
    </xf>
    <xf numFmtId="208" fontId="3" fillId="0" borderId="0" xfId="0" applyNumberFormat="1" applyFont="1" applyFill="1" applyAlignment="1" quotePrefix="1">
      <alignment horizontal="center"/>
    </xf>
    <xf numFmtId="209" fontId="0" fillId="0" borderId="0" xfId="0" applyNumberFormat="1" applyFont="1" applyFill="1" applyAlignment="1">
      <alignment/>
    </xf>
    <xf numFmtId="209" fontId="3" fillId="0" borderId="12" xfId="0" applyNumberFormat="1" applyFont="1" applyFill="1" applyBorder="1" applyAlignment="1">
      <alignment/>
    </xf>
    <xf numFmtId="209" fontId="3" fillId="0" borderId="0" xfId="0" applyNumberFormat="1" applyFont="1" applyFill="1" applyAlignment="1">
      <alignment/>
    </xf>
    <xf numFmtId="209" fontId="3" fillId="0" borderId="0" xfId="0" applyNumberFormat="1" applyFont="1" applyFill="1" applyBorder="1" applyAlignment="1">
      <alignment/>
    </xf>
    <xf numFmtId="209" fontId="3" fillId="0" borderId="12" xfId="0" applyNumberFormat="1" applyFont="1" applyFill="1" applyBorder="1" applyAlignment="1">
      <alignment horizontal="right"/>
    </xf>
    <xf numFmtId="209" fontId="3" fillId="0" borderId="0" xfId="0" applyNumberFormat="1" applyFont="1" applyFill="1" applyBorder="1" applyAlignment="1">
      <alignment horizontal="right"/>
    </xf>
    <xf numFmtId="209" fontId="3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07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211" fontId="3" fillId="0" borderId="0" xfId="0" applyNumberFormat="1" applyFont="1" applyFill="1" applyAlignment="1">
      <alignment/>
    </xf>
    <xf numFmtId="211" fontId="3" fillId="0" borderId="11" xfId="0" applyNumberFormat="1" applyFont="1" applyFill="1" applyBorder="1" applyAlignment="1">
      <alignment/>
    </xf>
    <xf numFmtId="211" fontId="3" fillId="0" borderId="12" xfId="0" applyNumberFormat="1" applyFont="1" applyFill="1" applyBorder="1" applyAlignment="1">
      <alignment/>
    </xf>
    <xf numFmtId="211" fontId="0" fillId="0" borderId="0" xfId="0" applyNumberFormat="1" applyFont="1" applyFill="1" applyAlignment="1">
      <alignment/>
    </xf>
    <xf numFmtId="211" fontId="3" fillId="0" borderId="0" xfId="0" applyNumberFormat="1" applyFont="1" applyFill="1" applyBorder="1" applyAlignment="1">
      <alignment/>
    </xf>
    <xf numFmtId="211" fontId="0" fillId="0" borderId="0" xfId="0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21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209" fontId="0" fillId="0" borderId="0" xfId="0" applyNumberFormat="1" applyFont="1" applyAlignment="1">
      <alignment/>
    </xf>
    <xf numFmtId="210" fontId="3" fillId="0" borderId="0" xfId="0" applyNumberFormat="1" applyFont="1" applyFill="1" applyBorder="1" applyAlignment="1">
      <alignment horizontal="right"/>
    </xf>
    <xf numFmtId="210" fontId="3" fillId="0" borderId="0" xfId="42" applyNumberFormat="1" applyFont="1" applyFill="1" applyAlignment="1">
      <alignment horizontal="right"/>
    </xf>
    <xf numFmtId="210" fontId="3" fillId="0" borderId="11" xfId="0" applyNumberFormat="1" applyFont="1" applyFill="1" applyBorder="1" applyAlignment="1">
      <alignment horizontal="right"/>
    </xf>
    <xf numFmtId="211" fontId="3" fillId="0" borderId="12" xfId="42" applyNumberFormat="1" applyFont="1" applyFill="1" applyBorder="1" applyAlignment="1">
      <alignment horizontal="right"/>
    </xf>
    <xf numFmtId="211" fontId="3" fillId="0" borderId="0" xfId="42" applyNumberFormat="1" applyFont="1" applyFill="1" applyBorder="1" applyAlignment="1">
      <alignment horizontal="right"/>
    </xf>
    <xf numFmtId="211" fontId="3" fillId="0" borderId="12" xfId="42" applyNumberFormat="1" applyFont="1" applyFill="1" applyBorder="1" applyAlignment="1">
      <alignment/>
    </xf>
    <xf numFmtId="211" fontId="3" fillId="0" borderId="0" xfId="42" applyNumberFormat="1" applyFont="1" applyFill="1" applyBorder="1" applyAlignment="1">
      <alignment/>
    </xf>
    <xf numFmtId="211" fontId="3" fillId="0" borderId="0" xfId="42" applyNumberFormat="1" applyFont="1" applyFill="1" applyAlignment="1">
      <alignment/>
    </xf>
    <xf numFmtId="211" fontId="3" fillId="0" borderId="11" xfId="42" applyNumberFormat="1" applyFont="1" applyFill="1" applyBorder="1" applyAlignment="1">
      <alignment/>
    </xf>
    <xf numFmtId="207" fontId="6" fillId="0" borderId="0" xfId="0" applyNumberFormat="1" applyFont="1" applyBorder="1" applyAlignment="1">
      <alignment horizontal="center"/>
    </xf>
    <xf numFmtId="211" fontId="3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/>
    </xf>
    <xf numFmtId="210" fontId="3" fillId="0" borderId="0" xfId="42" applyNumberFormat="1" applyFont="1" applyFill="1" applyBorder="1" applyAlignment="1">
      <alignment horizontal="right"/>
    </xf>
    <xf numFmtId="206" fontId="0" fillId="0" borderId="0" xfId="0" applyNumberFormat="1" applyFill="1" applyBorder="1" applyAlignment="1" quotePrefix="1">
      <alignment horizontal="center"/>
    </xf>
    <xf numFmtId="20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207" fontId="0" fillId="0" borderId="0" xfId="0" applyNumberFormat="1" applyFont="1" applyFill="1" applyBorder="1" applyAlignment="1">
      <alignment/>
    </xf>
    <xf numFmtId="207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14" fontId="3" fillId="0" borderId="0" xfId="0" applyNumberFormat="1" applyFont="1" applyFill="1" applyBorder="1" applyAlignment="1">
      <alignment horizontal="right"/>
    </xf>
    <xf numFmtId="214" fontId="3" fillId="0" borderId="0" xfId="44" applyNumberFormat="1" applyFont="1" applyFill="1" applyAlignment="1">
      <alignment horizontal="right"/>
    </xf>
    <xf numFmtId="214" fontId="3" fillId="0" borderId="11" xfId="0" applyNumberFormat="1" applyFont="1" applyFill="1" applyBorder="1" applyAlignment="1">
      <alignment horizontal="right"/>
    </xf>
    <xf numFmtId="210" fontId="0" fillId="0" borderId="0" xfId="42" applyNumberFormat="1" applyFont="1" applyFill="1" applyBorder="1" applyAlignment="1">
      <alignment horizontal="right"/>
    </xf>
    <xf numFmtId="211" fontId="3" fillId="0" borderId="10" xfId="0" applyNumberFormat="1" applyFont="1" applyFill="1" applyBorder="1" applyAlignment="1">
      <alignment/>
    </xf>
    <xf numFmtId="215" fontId="0" fillId="0" borderId="0" xfId="0" applyNumberFormat="1" applyFont="1" applyFill="1" applyAlignment="1">
      <alignment/>
    </xf>
    <xf numFmtId="206" fontId="0" fillId="0" borderId="0" xfId="0" applyNumberFormat="1" applyFont="1" applyFill="1" applyAlignment="1">
      <alignment/>
    </xf>
    <xf numFmtId="208" fontId="0" fillId="0" borderId="0" xfId="0" applyNumberFormat="1" applyFont="1" applyFill="1" applyBorder="1" applyAlignment="1">
      <alignment/>
    </xf>
    <xf numFmtId="208" fontId="0" fillId="0" borderId="0" xfId="0" applyNumberFormat="1" applyFont="1" applyFill="1" applyAlignment="1">
      <alignment/>
    </xf>
    <xf numFmtId="209" fontId="0" fillId="0" borderId="10" xfId="0" applyNumberFormat="1" applyFont="1" applyFill="1" applyBorder="1" applyAlignment="1">
      <alignment/>
    </xf>
    <xf numFmtId="212" fontId="0" fillId="0" borderId="10" xfId="0" applyNumberFormat="1" applyFont="1" applyFill="1" applyBorder="1" applyAlignment="1">
      <alignment/>
    </xf>
    <xf numFmtId="211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20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211" fontId="0" fillId="0" borderId="0" xfId="42" applyNumberFormat="1" applyFont="1" applyFill="1" applyBorder="1" applyAlignment="1">
      <alignment horizontal="right"/>
    </xf>
    <xf numFmtId="206" fontId="0" fillId="0" borderId="0" xfId="0" applyNumberFormat="1" applyFont="1" applyFill="1" applyBorder="1" applyAlignment="1">
      <alignment/>
    </xf>
    <xf numFmtId="208" fontId="0" fillId="0" borderId="0" xfId="0" applyNumberFormat="1" applyFont="1" applyFill="1" applyAlignment="1">
      <alignment/>
    </xf>
    <xf numFmtId="0" fontId="0" fillId="0" borderId="0" xfId="0" applyFill="1" applyBorder="1" applyAlignment="1">
      <alignment horizontal="left"/>
    </xf>
    <xf numFmtId="215" fontId="3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14" fontId="3" fillId="0" borderId="0" xfId="4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center"/>
    </xf>
    <xf numFmtId="220" fontId="0" fillId="0" borderId="0" xfId="42" applyNumberFormat="1" applyFont="1" applyFill="1" applyAlignment="1">
      <alignment/>
    </xf>
    <xf numFmtId="206" fontId="0" fillId="0" borderId="0" xfId="0" applyNumberFormat="1" applyFont="1" applyFill="1" applyAlignment="1">
      <alignment/>
    </xf>
    <xf numFmtId="206" fontId="0" fillId="0" borderId="0" xfId="0" applyNumberFormat="1" applyFont="1" applyFill="1" applyBorder="1" applyAlignment="1">
      <alignment horizontal="right"/>
    </xf>
    <xf numFmtId="206" fontId="0" fillId="0" borderId="13" xfId="0" applyNumberFormat="1" applyFont="1" applyFill="1" applyBorder="1" applyAlignment="1">
      <alignment/>
    </xf>
    <xf numFmtId="221" fontId="0" fillId="0" borderId="0" xfId="0" applyNumberFormat="1" applyFont="1" applyFill="1" applyBorder="1" applyAlignment="1">
      <alignment horizontal="right"/>
    </xf>
    <xf numFmtId="213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94" fontId="11" fillId="0" borderId="0" xfId="42" applyNumberFormat="1" applyFont="1" applyFill="1" applyAlignment="1">
      <alignment/>
    </xf>
    <xf numFmtId="213" fontId="12" fillId="0" borderId="0" xfId="42" applyNumberFormat="1" applyFont="1" applyFill="1" applyBorder="1" applyAlignment="1">
      <alignment/>
    </xf>
    <xf numFmtId="206" fontId="6" fillId="0" borderId="0" xfId="0" applyNumberFormat="1" applyFont="1" applyFill="1" applyAlignment="1">
      <alignment horizontal="center"/>
    </xf>
    <xf numFmtId="206" fontId="3" fillId="0" borderId="0" xfId="0" applyNumberFormat="1" applyFont="1" applyFill="1" applyAlignment="1">
      <alignment/>
    </xf>
    <xf numFmtId="206" fontId="0" fillId="0" borderId="0" xfId="0" applyNumberFormat="1" applyFont="1" applyFill="1" applyAlignment="1">
      <alignment horizontal="left" indent="5"/>
    </xf>
    <xf numFmtId="206" fontId="0" fillId="0" borderId="0" xfId="0" applyNumberFormat="1" applyFont="1" applyFill="1" applyAlignment="1">
      <alignment horizontal="center"/>
    </xf>
    <xf numFmtId="213" fontId="3" fillId="0" borderId="10" xfId="0" applyNumberFormat="1" applyFont="1" applyFill="1" applyBorder="1" applyAlignment="1">
      <alignment/>
    </xf>
    <xf numFmtId="213" fontId="3" fillId="0" borderId="0" xfId="0" applyNumberFormat="1" applyFont="1" applyFill="1" applyBorder="1" applyAlignment="1">
      <alignment/>
    </xf>
    <xf numFmtId="213" fontId="3" fillId="0" borderId="12" xfId="0" applyNumberFormat="1" applyFont="1" applyFill="1" applyBorder="1" applyAlignment="1">
      <alignment/>
    </xf>
    <xf numFmtId="213" fontId="3" fillId="0" borderId="13" xfId="0" applyNumberFormat="1" applyFont="1" applyFill="1" applyBorder="1" applyAlignment="1">
      <alignment/>
    </xf>
    <xf numFmtId="206" fontId="3" fillId="0" borderId="0" xfId="0" applyNumberFormat="1" applyFont="1" applyFill="1" applyBorder="1" applyAlignment="1">
      <alignment/>
    </xf>
    <xf numFmtId="0" fontId="6" fillId="0" borderId="0" xfId="58" applyFont="1" applyFill="1" applyAlignment="1">
      <alignment/>
      <protection/>
    </xf>
    <xf numFmtId="213" fontId="12" fillId="0" borderId="0" xfId="44" applyNumberFormat="1" applyFont="1" applyFill="1" applyBorder="1" applyAlignment="1">
      <alignment/>
    </xf>
    <xf numFmtId="213" fontId="12" fillId="0" borderId="0" xfId="44" applyNumberFormat="1" applyFont="1" applyFill="1" applyAlignment="1">
      <alignment horizontal="right"/>
    </xf>
    <xf numFmtId="0" fontId="13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213" fontId="12" fillId="0" borderId="0" xfId="44" applyNumberFormat="1" applyFont="1" applyFill="1" applyBorder="1" applyAlignment="1">
      <alignment horizontal="right"/>
    </xf>
    <xf numFmtId="213" fontId="12" fillId="0" borderId="0" xfId="44" applyNumberFormat="1" applyFont="1" applyFill="1" applyAlignment="1">
      <alignment/>
    </xf>
    <xf numFmtId="210" fontId="0" fillId="0" borderId="0" xfId="42" applyNumberFormat="1" applyFont="1" applyFill="1" applyBorder="1" applyAlignment="1">
      <alignment horizontal="right"/>
    </xf>
    <xf numFmtId="221" fontId="3" fillId="0" borderId="0" xfId="0" applyNumberFormat="1" applyFont="1" applyFill="1" applyBorder="1" applyAlignment="1">
      <alignment horizontal="right"/>
    </xf>
    <xf numFmtId="213" fontId="3" fillId="0" borderId="0" xfId="0" applyNumberFormat="1" applyFont="1" applyFill="1" applyBorder="1" applyAlignment="1">
      <alignment/>
    </xf>
    <xf numFmtId="194" fontId="0" fillId="0" borderId="0" xfId="42" applyNumberFormat="1" applyFont="1" applyFill="1" applyAlignment="1">
      <alignment/>
    </xf>
    <xf numFmtId="211" fontId="0" fillId="0" borderId="0" xfId="0" applyNumberFormat="1" applyFont="1" applyFill="1" applyAlignment="1">
      <alignment/>
    </xf>
    <xf numFmtId="211" fontId="0" fillId="0" borderId="0" xfId="0" applyNumberFormat="1" applyFont="1" applyFill="1" applyBorder="1" applyAlignment="1">
      <alignment/>
    </xf>
    <xf numFmtId="213" fontId="0" fillId="0" borderId="0" xfId="42" applyNumberFormat="1" applyFont="1" applyFill="1" applyAlignment="1">
      <alignment/>
    </xf>
    <xf numFmtId="211" fontId="0" fillId="0" borderId="0" xfId="42" applyNumberFormat="1" applyFont="1" applyFill="1" applyBorder="1" applyAlignment="1">
      <alignment horizontal="right"/>
    </xf>
    <xf numFmtId="211" fontId="0" fillId="0" borderId="0" xfId="42" applyNumberFormat="1" applyFont="1" applyFill="1" applyAlignment="1">
      <alignment horizontal="right"/>
    </xf>
    <xf numFmtId="213" fontId="0" fillId="0" borderId="0" xfId="42" applyNumberFormat="1" applyFont="1" applyFill="1" applyBorder="1" applyAlignment="1">
      <alignment/>
    </xf>
    <xf numFmtId="214" fontId="0" fillId="0" borderId="0" xfId="44" applyNumberFormat="1" applyFont="1" applyFill="1" applyBorder="1" applyAlignment="1">
      <alignment horizontal="right"/>
    </xf>
    <xf numFmtId="214" fontId="0" fillId="0" borderId="0" xfId="0" applyNumberFormat="1" applyFont="1" applyFill="1" applyBorder="1" applyAlignment="1">
      <alignment horizontal="right"/>
    </xf>
    <xf numFmtId="214" fontId="0" fillId="0" borderId="0" xfId="44" applyNumberFormat="1" applyFont="1" applyFill="1" applyAlignment="1">
      <alignment horizontal="right"/>
    </xf>
    <xf numFmtId="213" fontId="0" fillId="0" borderId="0" xfId="44" applyNumberFormat="1" applyFont="1" applyFill="1" applyBorder="1" applyAlignment="1">
      <alignment horizontal="right"/>
    </xf>
    <xf numFmtId="213" fontId="0" fillId="0" borderId="0" xfId="44" applyNumberFormat="1" applyFont="1" applyFill="1" applyBorder="1" applyAlignment="1">
      <alignment/>
    </xf>
    <xf numFmtId="213" fontId="14" fillId="0" borderId="0" xfId="44" applyNumberFormat="1" applyFont="1" applyFill="1" applyBorder="1" applyAlignment="1">
      <alignment/>
    </xf>
    <xf numFmtId="205" fontId="3" fillId="0" borderId="13" xfId="65" applyNumberFormat="1" applyFont="1" applyFill="1" applyBorder="1" applyAlignment="1">
      <alignment horizontal="right" vertical="center"/>
      <protection/>
    </xf>
    <xf numFmtId="205" fontId="3" fillId="0" borderId="0" xfId="0" applyNumberFormat="1" applyFont="1" applyFill="1" applyAlignment="1">
      <alignment/>
    </xf>
    <xf numFmtId="38" fontId="0" fillId="0" borderId="0" xfId="42" applyNumberFormat="1" applyFont="1" applyFill="1" applyBorder="1" applyAlignment="1">
      <alignment horizontal="right"/>
    </xf>
    <xf numFmtId="38" fontId="0" fillId="0" borderId="0" xfId="42" applyNumberFormat="1" applyFont="1" applyFill="1" applyAlignment="1">
      <alignment horizontal="right"/>
    </xf>
    <xf numFmtId="213" fontId="0" fillId="0" borderId="0" xfId="0" applyNumberFormat="1" applyFont="1" applyFill="1" applyAlignment="1">
      <alignment/>
    </xf>
    <xf numFmtId="211" fontId="0" fillId="0" borderId="0" xfId="0" applyNumberFormat="1" applyFont="1" applyFill="1" applyBorder="1" applyAlignment="1">
      <alignment/>
    </xf>
    <xf numFmtId="211" fontId="0" fillId="0" borderId="0" xfId="0" applyNumberFormat="1" applyFont="1" applyFill="1" applyAlignment="1">
      <alignment horizontal="right"/>
    </xf>
    <xf numFmtId="211" fontId="0" fillId="0" borderId="0" xfId="42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213" fontId="0" fillId="0" borderId="14" xfId="42" applyNumberFormat="1" applyFont="1" applyFill="1" applyBorder="1" applyAlignment="1">
      <alignment/>
    </xf>
    <xf numFmtId="206" fontId="0" fillId="0" borderId="14" xfId="0" applyNumberFormat="1" applyFont="1" applyFill="1" applyBorder="1" applyAlignment="1">
      <alignment/>
    </xf>
    <xf numFmtId="211" fontId="3" fillId="0" borderId="14" xfId="0" applyNumberFormat="1" applyFont="1" applyFill="1" applyBorder="1" applyAlignment="1">
      <alignment/>
    </xf>
    <xf numFmtId="213" fontId="3" fillId="0" borderId="11" xfId="0" applyNumberFormat="1" applyFont="1" applyFill="1" applyBorder="1" applyAlignment="1">
      <alignment/>
    </xf>
    <xf numFmtId="219" fontId="0" fillId="0" borderId="0" xfId="65" applyNumberFormat="1" applyFont="1" applyFill="1" applyBorder="1" applyAlignment="1">
      <alignment horizontal="right" vertical="center"/>
      <protection/>
    </xf>
    <xf numFmtId="220" fontId="0" fillId="0" borderId="0" xfId="42" applyNumberFormat="1" applyFont="1" applyFill="1" applyAlignment="1">
      <alignment/>
    </xf>
    <xf numFmtId="220" fontId="0" fillId="0" borderId="14" xfId="42" applyNumberFormat="1" applyFont="1" applyFill="1" applyBorder="1" applyAlignment="1">
      <alignment/>
    </xf>
    <xf numFmtId="212" fontId="0" fillId="0" borderId="0" xfId="0" applyNumberFormat="1" applyFont="1" applyFill="1" applyBorder="1" applyAlignment="1">
      <alignment/>
    </xf>
    <xf numFmtId="209" fontId="0" fillId="0" borderId="0" xfId="0" applyNumberFormat="1" applyFont="1" applyFill="1" applyAlignment="1">
      <alignment horizontal="right"/>
    </xf>
    <xf numFmtId="206" fontId="0" fillId="0" borderId="0" xfId="0" applyNumberFormat="1" applyFont="1" applyFill="1" applyAlignment="1">
      <alignment horizontal="right"/>
    </xf>
    <xf numFmtId="206" fontId="0" fillId="0" borderId="0" xfId="0" applyNumberFormat="1" applyFont="1" applyFill="1" applyBorder="1" applyAlignment="1">
      <alignment horizontal="right"/>
    </xf>
    <xf numFmtId="213" fontId="0" fillId="0" borderId="0" xfId="42" applyNumberFormat="1" applyFont="1" applyFill="1" applyAlignment="1">
      <alignment/>
    </xf>
    <xf numFmtId="206" fontId="0" fillId="0" borderId="0" xfId="0" applyNumberFormat="1" applyFont="1" applyFill="1" applyAlignment="1">
      <alignment/>
    </xf>
    <xf numFmtId="209" fontId="0" fillId="0" borderId="0" xfId="0" applyNumberFormat="1" applyFont="1" applyFill="1" applyBorder="1" applyAlignment="1">
      <alignment/>
    </xf>
    <xf numFmtId="194" fontId="0" fillId="0" borderId="0" xfId="42" applyNumberFormat="1" applyFont="1" applyFill="1" applyBorder="1" applyAlignment="1">
      <alignment horizontal="right"/>
    </xf>
    <xf numFmtId="206" fontId="0" fillId="0" borderId="0" xfId="42" applyNumberFormat="1" applyFont="1" applyFill="1" applyAlignment="1">
      <alignment/>
    </xf>
    <xf numFmtId="206" fontId="0" fillId="0" borderId="14" xfId="42" applyNumberFormat="1" applyFont="1" applyFill="1" applyBorder="1" applyAlignment="1">
      <alignment/>
    </xf>
    <xf numFmtId="215" fontId="0" fillId="0" borderId="0" xfId="0" applyNumberFormat="1" applyFont="1" applyFill="1" applyAlignment="1">
      <alignment/>
    </xf>
    <xf numFmtId="206" fontId="0" fillId="0" borderId="14" xfId="42" applyNumberFormat="1" applyFont="1" applyFill="1" applyBorder="1" applyAlignment="1">
      <alignment/>
    </xf>
    <xf numFmtId="208" fontId="0" fillId="0" borderId="0" xfId="0" applyNumberFormat="1" applyFont="1" applyFill="1" applyBorder="1" applyAlignment="1">
      <alignment/>
    </xf>
    <xf numFmtId="208" fontId="0" fillId="0" borderId="0" xfId="0" applyNumberFormat="1" applyFont="1" applyFill="1" applyAlignment="1">
      <alignment horizontal="center"/>
    </xf>
    <xf numFmtId="22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11" fontId="0" fillId="0" borderId="0" xfId="0" applyNumberFormat="1" applyFont="1" applyFill="1" applyAlignment="1">
      <alignment/>
    </xf>
    <xf numFmtId="211" fontId="0" fillId="0" borderId="14" xfId="0" applyNumberFormat="1" applyFont="1" applyFill="1" applyBorder="1" applyAlignment="1">
      <alignment/>
    </xf>
    <xf numFmtId="219" fontId="0" fillId="0" borderId="14" xfId="65" applyNumberFormat="1" applyFont="1" applyFill="1" applyBorder="1" applyAlignment="1">
      <alignment horizontal="right" vertical="center"/>
      <protection/>
    </xf>
    <xf numFmtId="194" fontId="0" fillId="0" borderId="14" xfId="42" applyNumberFormat="1" applyFont="1" applyFill="1" applyBorder="1" applyAlignment="1">
      <alignment/>
    </xf>
    <xf numFmtId="213" fontId="3" fillId="0" borderId="0" xfId="44" applyNumberFormat="1" applyFont="1" applyFill="1" applyBorder="1" applyAlignment="1">
      <alignment horizontal="right"/>
    </xf>
    <xf numFmtId="213" fontId="3" fillId="0" borderId="0" xfId="44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213" fontId="16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20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_USCT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showGridLines="0" tabSelected="1" view="pageBreakPreview" zoomScaleSheetLayoutView="100" zoomScalePageLayoutView="0" workbookViewId="0" topLeftCell="A1">
      <selection activeCell="G6" sqref="G6:I6"/>
    </sheetView>
  </sheetViews>
  <sheetFormatPr defaultColWidth="11.00390625" defaultRowHeight="19.5" customHeight="1"/>
  <cols>
    <col min="1" max="1" width="5.140625" style="5" customWidth="1"/>
    <col min="2" max="3" width="2.7109375" style="5" customWidth="1"/>
    <col min="4" max="4" width="27.421875" style="5" customWidth="1"/>
    <col min="5" max="5" width="8.140625" style="21" customWidth="1"/>
    <col min="6" max="6" width="1.57421875" style="5" customWidth="1"/>
    <col min="7" max="7" width="12.8515625" style="5" customWidth="1"/>
    <col min="8" max="8" width="1.421875" style="5" customWidth="1"/>
    <col min="9" max="9" width="12.7109375" style="15" bestFit="1" customWidth="1"/>
    <col min="10" max="10" width="1.57421875" style="15" customWidth="1"/>
    <col min="11" max="11" width="12.8515625" style="15" customWidth="1"/>
    <col min="12" max="12" width="1.28515625" style="15" customWidth="1"/>
    <col min="13" max="13" width="12.8515625" style="15" customWidth="1"/>
    <col min="14" max="14" width="1.57421875" style="15" customWidth="1"/>
    <col min="15" max="15" width="15.7109375" style="5" customWidth="1"/>
    <col min="16" max="16384" width="11.00390625" style="5" customWidth="1"/>
  </cols>
  <sheetData>
    <row r="1" spans="1:13" s="10" customFormat="1" ht="19.5" customHeight="1">
      <c r="A1" s="207" t="s">
        <v>91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s="10" customFormat="1" ht="19.5" customHeight="1">
      <c r="A2" s="207" t="s">
        <v>60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4" s="10" customFormat="1" ht="19.5" customHeight="1">
      <c r="A3" s="52" t="s">
        <v>185</v>
      </c>
      <c r="B3" s="52"/>
      <c r="C3" s="52"/>
      <c r="D3" s="52"/>
      <c r="E3" s="104"/>
      <c r="F3" s="52"/>
      <c r="G3" s="52"/>
      <c r="H3" s="52"/>
      <c r="I3" s="52"/>
      <c r="J3" s="52"/>
      <c r="K3" s="52"/>
      <c r="L3" s="52"/>
      <c r="M3" s="52"/>
      <c r="N3" s="52"/>
    </row>
    <row r="4" spans="1:14" ht="19.5" customHeight="1">
      <c r="A4" s="11"/>
      <c r="B4" s="11"/>
      <c r="C4" s="11"/>
      <c r="D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9.5" customHeight="1">
      <c r="A5" s="10"/>
      <c r="B5" s="11"/>
      <c r="C5" s="11"/>
      <c r="D5" s="11"/>
      <c r="F5" s="11"/>
      <c r="G5" s="206" t="s">
        <v>1</v>
      </c>
      <c r="H5" s="206"/>
      <c r="I5" s="206"/>
      <c r="J5" s="12"/>
      <c r="K5" s="206" t="s">
        <v>11</v>
      </c>
      <c r="L5" s="206"/>
      <c r="M5" s="206"/>
      <c r="N5" s="12"/>
    </row>
    <row r="6" spans="7:14" ht="19.5" customHeight="1">
      <c r="G6" s="206" t="s">
        <v>22</v>
      </c>
      <c r="H6" s="206"/>
      <c r="I6" s="206"/>
      <c r="J6" s="12"/>
      <c r="K6" s="206" t="s">
        <v>22</v>
      </c>
      <c r="L6" s="206"/>
      <c r="M6" s="206"/>
      <c r="N6" s="12"/>
    </row>
    <row r="7" spans="1:14" ht="19.5" customHeight="1">
      <c r="A7" s="10" t="s">
        <v>18</v>
      </c>
      <c r="E7" s="18" t="s">
        <v>23</v>
      </c>
      <c r="G7" s="79" t="s">
        <v>186</v>
      </c>
      <c r="H7" s="13"/>
      <c r="I7" s="19" t="s">
        <v>24</v>
      </c>
      <c r="J7" s="12"/>
      <c r="K7" s="79" t="s">
        <v>186</v>
      </c>
      <c r="L7" s="13"/>
      <c r="M7" s="19" t="s">
        <v>24</v>
      </c>
      <c r="N7" s="12"/>
    </row>
    <row r="8" spans="1:14" ht="19.5" customHeight="1">
      <c r="A8" s="10"/>
      <c r="E8" s="18"/>
      <c r="G8" s="25">
        <v>2014</v>
      </c>
      <c r="H8" s="13"/>
      <c r="I8" s="26">
        <v>2013</v>
      </c>
      <c r="J8" s="12"/>
      <c r="K8" s="25">
        <v>2014</v>
      </c>
      <c r="L8" s="13"/>
      <c r="M8" s="26">
        <v>2013</v>
      </c>
      <c r="N8" s="12"/>
    </row>
    <row r="9" spans="1:14" ht="19.5" customHeight="1">
      <c r="A9" s="10"/>
      <c r="E9" s="18"/>
      <c r="G9" s="9" t="s">
        <v>25</v>
      </c>
      <c r="H9" s="13"/>
      <c r="I9" s="91"/>
      <c r="J9" s="12"/>
      <c r="K9" s="9" t="s">
        <v>25</v>
      </c>
      <c r="L9" s="13"/>
      <c r="M9" s="91"/>
      <c r="N9" s="12"/>
    </row>
    <row r="10" spans="7:14" ht="19.5" customHeight="1">
      <c r="G10" s="208" t="s">
        <v>26</v>
      </c>
      <c r="H10" s="208"/>
      <c r="I10" s="208"/>
      <c r="J10" s="208"/>
      <c r="K10" s="208"/>
      <c r="L10" s="208"/>
      <c r="M10" s="208"/>
      <c r="N10" s="18"/>
    </row>
    <row r="11" ht="19.5" customHeight="1">
      <c r="A11" s="20" t="s">
        <v>27</v>
      </c>
    </row>
    <row r="12" spans="1:14" ht="19.5" customHeight="1">
      <c r="A12" s="5" t="s">
        <v>4</v>
      </c>
      <c r="E12" s="129"/>
      <c r="F12" s="40"/>
      <c r="G12" s="188">
        <v>2306289</v>
      </c>
      <c r="H12" s="188"/>
      <c r="I12" s="188">
        <v>1572110</v>
      </c>
      <c r="J12" s="188"/>
      <c r="K12" s="188">
        <v>107097</v>
      </c>
      <c r="L12" s="188"/>
      <c r="M12" s="188">
        <v>784713</v>
      </c>
      <c r="N12" s="97"/>
    </row>
    <row r="13" spans="1:14" ht="19.5" customHeight="1">
      <c r="A13" s="39" t="s">
        <v>76</v>
      </c>
      <c r="E13" s="21">
        <v>5</v>
      </c>
      <c r="F13" s="40"/>
      <c r="G13" s="188">
        <v>672001</v>
      </c>
      <c r="H13" s="188"/>
      <c r="I13" s="188">
        <v>500338</v>
      </c>
      <c r="J13" s="188"/>
      <c r="K13" s="188">
        <v>238773</v>
      </c>
      <c r="L13" s="188"/>
      <c r="M13" s="188">
        <v>412304</v>
      </c>
      <c r="N13" s="97"/>
    </row>
    <row r="14" spans="1:14" ht="19.5" customHeight="1">
      <c r="A14" s="39" t="s">
        <v>13</v>
      </c>
      <c r="E14" s="21" t="s">
        <v>127</v>
      </c>
      <c r="F14" s="40"/>
      <c r="G14" s="189">
        <v>15805</v>
      </c>
      <c r="H14" s="188"/>
      <c r="I14" s="189">
        <v>25886</v>
      </c>
      <c r="J14" s="188"/>
      <c r="K14" s="189">
        <v>208927</v>
      </c>
      <c r="L14" s="188"/>
      <c r="M14" s="189">
        <v>49152</v>
      </c>
      <c r="N14" s="97"/>
    </row>
    <row r="15" spans="1:15" ht="19.5" customHeight="1">
      <c r="A15" s="39" t="s">
        <v>198</v>
      </c>
      <c r="F15" s="21"/>
      <c r="G15" s="190">
        <f>SUM(G13:G14)</f>
        <v>687806</v>
      </c>
      <c r="H15" s="190"/>
      <c r="I15" s="190">
        <f>SUM(I13:I14)</f>
        <v>526224</v>
      </c>
      <c r="J15" s="190"/>
      <c r="K15" s="190">
        <f>SUM(K13:K14)</f>
        <v>447700</v>
      </c>
      <c r="L15" s="190"/>
      <c r="M15" s="190">
        <f>SUM(M13:M14)</f>
        <v>461456</v>
      </c>
      <c r="N15" s="97"/>
      <c r="O15" s="6"/>
    </row>
    <row r="16" spans="1:14" ht="19.5" customHeight="1">
      <c r="A16" s="39" t="s">
        <v>125</v>
      </c>
      <c r="E16" s="21" t="s">
        <v>128</v>
      </c>
      <c r="F16" s="40"/>
      <c r="G16" s="188">
        <v>900</v>
      </c>
      <c r="H16" s="188"/>
      <c r="I16" s="188">
        <v>550</v>
      </c>
      <c r="J16" s="188"/>
      <c r="K16" s="188">
        <v>56700</v>
      </c>
      <c r="L16" s="188"/>
      <c r="M16" s="188">
        <v>668350</v>
      </c>
      <c r="N16" s="98"/>
    </row>
    <row r="17" spans="1:14" ht="19.5" customHeight="1">
      <c r="A17" s="39" t="s">
        <v>142</v>
      </c>
      <c r="E17" s="21">
        <v>7</v>
      </c>
      <c r="F17" s="21"/>
      <c r="G17" s="189">
        <v>393</v>
      </c>
      <c r="H17" s="188"/>
      <c r="I17" s="189">
        <v>20393</v>
      </c>
      <c r="J17" s="188"/>
      <c r="K17" s="189">
        <v>393</v>
      </c>
      <c r="L17" s="188"/>
      <c r="M17" s="189">
        <v>393</v>
      </c>
      <c r="N17" s="97"/>
    </row>
    <row r="18" spans="1:15" ht="19.5" customHeight="1">
      <c r="A18" s="39" t="s">
        <v>92</v>
      </c>
      <c r="F18" s="21"/>
      <c r="G18" s="190">
        <f>SUM(G16:G17)</f>
        <v>1293</v>
      </c>
      <c r="H18" s="190"/>
      <c r="I18" s="190">
        <f>SUM(I16:I17)</f>
        <v>20943</v>
      </c>
      <c r="J18" s="190"/>
      <c r="K18" s="190">
        <f>SUM(K16:K17)</f>
        <v>57093</v>
      </c>
      <c r="L18" s="190"/>
      <c r="M18" s="190">
        <f>SUM(M16:M17)</f>
        <v>668743</v>
      </c>
      <c r="N18" s="97"/>
      <c r="O18" s="6"/>
    </row>
    <row r="19" spans="1:15" ht="19.5" customHeight="1">
      <c r="A19" s="5" t="s">
        <v>10</v>
      </c>
      <c r="F19" s="21"/>
      <c r="G19" s="188">
        <v>188074</v>
      </c>
      <c r="H19" s="188"/>
      <c r="I19" s="188">
        <v>220376</v>
      </c>
      <c r="J19" s="188"/>
      <c r="K19" s="188">
        <v>188074</v>
      </c>
      <c r="L19" s="188"/>
      <c r="M19" s="188">
        <v>218616</v>
      </c>
      <c r="N19" s="97"/>
      <c r="O19" s="6"/>
    </row>
    <row r="20" spans="1:15" ht="19.5" customHeight="1">
      <c r="A20" s="39" t="s">
        <v>93</v>
      </c>
      <c r="F20" s="21"/>
      <c r="G20" s="188">
        <v>224</v>
      </c>
      <c r="I20" s="188">
        <v>224</v>
      </c>
      <c r="J20" s="154"/>
      <c r="K20" s="178">
        <v>224</v>
      </c>
      <c r="L20" s="178"/>
      <c r="M20" s="178">
        <v>224</v>
      </c>
      <c r="N20" s="97"/>
      <c r="O20" s="6"/>
    </row>
    <row r="21" spans="1:15" ht="19.5" customHeight="1">
      <c r="A21" s="39" t="s">
        <v>94</v>
      </c>
      <c r="F21" s="21"/>
      <c r="G21" s="204">
        <v>0</v>
      </c>
      <c r="I21" s="188">
        <v>1445</v>
      </c>
      <c r="J21" s="154"/>
      <c r="K21" s="204">
        <v>0</v>
      </c>
      <c r="M21" s="188">
        <v>1445</v>
      </c>
      <c r="N21" s="97">
        <v>0</v>
      </c>
      <c r="O21" s="6"/>
    </row>
    <row r="22" spans="1:15" ht="19.5" customHeight="1">
      <c r="A22" s="5" t="s">
        <v>0</v>
      </c>
      <c r="F22" s="21"/>
      <c r="G22" s="191">
        <v>108023</v>
      </c>
      <c r="H22" s="130"/>
      <c r="I22" s="191">
        <v>60846</v>
      </c>
      <c r="J22" s="131"/>
      <c r="K22" s="191">
        <v>2916</v>
      </c>
      <c r="M22" s="191">
        <v>2206</v>
      </c>
      <c r="N22" s="97"/>
      <c r="O22" s="6"/>
    </row>
    <row r="23" spans="1:15" ht="19.5" customHeight="1">
      <c r="A23" s="14" t="s">
        <v>28</v>
      </c>
      <c r="F23" s="40"/>
      <c r="G23" s="112">
        <f>G12+G15+G18+G19+G20+G21+G22</f>
        <v>3291709</v>
      </c>
      <c r="H23" s="27"/>
      <c r="I23" s="112">
        <f>I12+I15+I18+I19+I20+I21+I22</f>
        <v>2402168</v>
      </c>
      <c r="J23" s="28"/>
      <c r="K23" s="112">
        <f>K12+K15+K18+K19+K20+K21+K22</f>
        <v>803104</v>
      </c>
      <c r="L23" s="28"/>
      <c r="M23" s="112">
        <f>M12+M15+M18+M19+M20+M21+M22</f>
        <v>2137403</v>
      </c>
      <c r="N23" s="28"/>
      <c r="O23" s="6"/>
    </row>
    <row r="24" spans="1:15" ht="19.5" customHeight="1">
      <c r="A24" s="14"/>
      <c r="F24" s="40"/>
      <c r="G24" s="192"/>
      <c r="H24" s="110"/>
      <c r="I24" s="192"/>
      <c r="J24" s="192"/>
      <c r="K24" s="192"/>
      <c r="L24" s="192"/>
      <c r="M24" s="192"/>
      <c r="N24" s="99"/>
      <c r="O24" s="6"/>
    </row>
    <row r="25" spans="1:14" ht="19.5" customHeight="1">
      <c r="A25" s="20" t="s">
        <v>29</v>
      </c>
      <c r="F25" s="40"/>
      <c r="G25" s="110"/>
      <c r="H25" s="110"/>
      <c r="I25" s="110"/>
      <c r="J25" s="110"/>
      <c r="K25" s="193"/>
      <c r="L25" s="110"/>
      <c r="M25" s="193"/>
      <c r="N25" s="100"/>
    </row>
    <row r="26" spans="1:14" ht="19.5" customHeight="1">
      <c r="A26" s="39" t="s">
        <v>111</v>
      </c>
      <c r="E26" s="21">
        <v>8</v>
      </c>
      <c r="F26" s="40"/>
      <c r="G26" s="194">
        <v>0</v>
      </c>
      <c r="I26" s="194">
        <v>0</v>
      </c>
      <c r="J26" s="5"/>
      <c r="K26" s="194">
        <v>4024580</v>
      </c>
      <c r="L26" s="194"/>
      <c r="M26" s="194">
        <v>1896580</v>
      </c>
      <c r="N26" s="41"/>
    </row>
    <row r="27" spans="1:14" ht="19.5" customHeight="1">
      <c r="A27" s="39" t="s">
        <v>143</v>
      </c>
      <c r="E27" s="21">
        <v>4</v>
      </c>
      <c r="F27" s="40"/>
      <c r="G27" s="194">
        <v>0</v>
      </c>
      <c r="I27" s="194">
        <v>0</v>
      </c>
      <c r="J27" s="5"/>
      <c r="K27" s="194">
        <v>71400</v>
      </c>
      <c r="L27" s="194"/>
      <c r="M27" s="194">
        <v>71400</v>
      </c>
      <c r="N27" s="97"/>
    </row>
    <row r="28" spans="1:14" ht="19.5" customHeight="1">
      <c r="A28" s="40" t="s">
        <v>61</v>
      </c>
      <c r="E28" s="21">
        <v>9</v>
      </c>
      <c r="F28" s="40"/>
      <c r="G28" s="194">
        <v>0</v>
      </c>
      <c r="I28" s="194">
        <v>0</v>
      </c>
      <c r="J28" s="5"/>
      <c r="K28" s="194">
        <v>677376</v>
      </c>
      <c r="L28" s="194"/>
      <c r="M28" s="194">
        <v>392108</v>
      </c>
      <c r="N28" s="97"/>
    </row>
    <row r="29" spans="1:14" ht="19.5" customHeight="1">
      <c r="A29" s="39" t="s">
        <v>77</v>
      </c>
      <c r="E29" s="21">
        <v>10</v>
      </c>
      <c r="F29" s="82"/>
      <c r="G29" s="12">
        <v>11074177</v>
      </c>
      <c r="H29" s="12"/>
      <c r="I29" s="12">
        <v>8092560</v>
      </c>
      <c r="J29" s="12"/>
      <c r="K29" s="12">
        <v>773976</v>
      </c>
      <c r="M29" s="12">
        <v>786941</v>
      </c>
      <c r="N29" s="97"/>
    </row>
    <row r="30" spans="1:14" ht="19.5" customHeight="1">
      <c r="A30" s="39" t="s">
        <v>176</v>
      </c>
      <c r="F30" s="82"/>
      <c r="G30" s="194"/>
      <c r="I30" s="12"/>
      <c r="J30" s="5"/>
      <c r="K30" s="194"/>
      <c r="M30" s="194"/>
      <c r="N30" s="97"/>
    </row>
    <row r="31" spans="1:14" ht="19.5" customHeight="1">
      <c r="A31" s="39" t="s">
        <v>177</v>
      </c>
      <c r="E31" s="21">
        <v>11</v>
      </c>
      <c r="F31" s="82"/>
      <c r="G31" s="194">
        <v>202164</v>
      </c>
      <c r="I31" s="12">
        <v>208427</v>
      </c>
      <c r="J31" s="5"/>
      <c r="K31" s="194">
        <v>0</v>
      </c>
      <c r="M31" s="194">
        <v>0</v>
      </c>
      <c r="N31" s="97"/>
    </row>
    <row r="32" spans="1:14" ht="19.5" customHeight="1">
      <c r="A32" s="39" t="s">
        <v>95</v>
      </c>
      <c r="E32" s="21">
        <v>12</v>
      </c>
      <c r="F32" s="82"/>
      <c r="G32" s="12">
        <v>40084</v>
      </c>
      <c r="I32" s="12">
        <v>40410</v>
      </c>
      <c r="J32" s="5"/>
      <c r="K32" s="194">
        <v>0</v>
      </c>
      <c r="M32" s="194">
        <v>0</v>
      </c>
      <c r="N32" s="97"/>
    </row>
    <row r="33" spans="1:14" ht="19.5" customHeight="1">
      <c r="A33" s="39" t="s">
        <v>103</v>
      </c>
      <c r="E33" s="21">
        <v>13</v>
      </c>
      <c r="F33" s="82"/>
      <c r="G33" s="12">
        <v>3993</v>
      </c>
      <c r="I33" s="12">
        <v>3396</v>
      </c>
      <c r="J33" s="5"/>
      <c r="K33" s="194">
        <v>490</v>
      </c>
      <c r="M33" s="194">
        <v>0</v>
      </c>
      <c r="N33" s="97"/>
    </row>
    <row r="34" spans="1:14" ht="19.5" customHeight="1">
      <c r="A34" s="39" t="s">
        <v>96</v>
      </c>
      <c r="E34" s="129"/>
      <c r="F34" s="40"/>
      <c r="G34" s="194">
        <v>81514</v>
      </c>
      <c r="I34" s="194">
        <v>701968</v>
      </c>
      <c r="J34" s="5"/>
      <c r="K34" s="194">
        <v>80142</v>
      </c>
      <c r="L34" s="194"/>
      <c r="M34" s="194">
        <v>84478</v>
      </c>
      <c r="N34" s="97"/>
    </row>
    <row r="35" spans="1:14" ht="19.5" customHeight="1">
      <c r="A35" s="39" t="s">
        <v>196</v>
      </c>
      <c r="E35" s="21">
        <v>14</v>
      </c>
      <c r="F35" s="12"/>
      <c r="G35" s="12">
        <v>77413</v>
      </c>
      <c r="H35" s="12"/>
      <c r="I35" s="205">
        <v>0</v>
      </c>
      <c r="J35" s="12"/>
      <c r="K35" s="12">
        <v>77413</v>
      </c>
      <c r="L35" s="12"/>
      <c r="M35" s="205">
        <v>0</v>
      </c>
      <c r="N35" s="97"/>
    </row>
    <row r="36" spans="1:14" ht="19.5" customHeight="1">
      <c r="A36" s="39" t="s">
        <v>14</v>
      </c>
      <c r="F36" s="82"/>
      <c r="G36" s="15">
        <v>16837</v>
      </c>
      <c r="H36" s="195"/>
      <c r="I36" s="15">
        <v>16643</v>
      </c>
      <c r="J36" s="195"/>
      <c r="K36" s="15">
        <v>14423</v>
      </c>
      <c r="M36" s="15">
        <v>14353</v>
      </c>
      <c r="N36" s="97"/>
    </row>
    <row r="37" spans="1:14" ht="19.5" customHeight="1">
      <c r="A37" s="14" t="s">
        <v>30</v>
      </c>
      <c r="F37" s="40"/>
      <c r="G37" s="29">
        <f>SUM(G26:G36)</f>
        <v>11496182</v>
      </c>
      <c r="H37" s="27"/>
      <c r="I37" s="29">
        <f>SUM(I26:I36)</f>
        <v>9063404</v>
      </c>
      <c r="J37" s="27"/>
      <c r="K37" s="29">
        <f>SUM(K26:K36)</f>
        <v>5719800</v>
      </c>
      <c r="L37" s="27"/>
      <c r="M37" s="29">
        <f>SUM(M26:M36)</f>
        <v>3245860</v>
      </c>
      <c r="N37" s="27"/>
    </row>
    <row r="38" spans="1:14" ht="27" customHeight="1" thickBot="1">
      <c r="A38" s="14" t="s">
        <v>19</v>
      </c>
      <c r="F38" s="40"/>
      <c r="G38" s="30">
        <f>SUM(G23,G37)</f>
        <v>14787891</v>
      </c>
      <c r="H38" s="27"/>
      <c r="I38" s="30">
        <f>I23+I37</f>
        <v>11465572</v>
      </c>
      <c r="J38" s="31"/>
      <c r="K38" s="30">
        <f>SUM(K23,K37)</f>
        <v>6522904</v>
      </c>
      <c r="L38" s="27"/>
      <c r="M38" s="30">
        <f>SUM(M23,M37)</f>
        <v>5383263</v>
      </c>
      <c r="N38" s="31"/>
    </row>
    <row r="39" spans="1:13" s="10" customFormat="1" ht="19.5" customHeight="1" thickTop="1">
      <c r="A39" s="207" t="s">
        <v>91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</row>
    <row r="40" spans="1:13" s="10" customFormat="1" ht="19.5" customHeight="1">
      <c r="A40" s="207" t="s">
        <v>60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</row>
    <row r="41" spans="1:14" s="10" customFormat="1" ht="19.5" customHeight="1">
      <c r="A41" s="52" t="s">
        <v>185</v>
      </c>
      <c r="B41" s="52"/>
      <c r="C41" s="52"/>
      <c r="D41" s="52"/>
      <c r="E41" s="104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9.5" customHeight="1">
      <c r="A42" s="11"/>
      <c r="B42" s="11"/>
      <c r="C42" s="11"/>
      <c r="D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9.5" customHeight="1">
      <c r="A43" s="10"/>
      <c r="B43" s="11"/>
      <c r="C43" s="11"/>
      <c r="D43" s="11"/>
      <c r="F43" s="11"/>
      <c r="G43" s="206" t="s">
        <v>1</v>
      </c>
      <c r="H43" s="206"/>
      <c r="I43" s="206"/>
      <c r="J43" s="12"/>
      <c r="K43" s="206" t="s">
        <v>11</v>
      </c>
      <c r="L43" s="206"/>
      <c r="M43" s="206"/>
      <c r="N43" s="12"/>
    </row>
    <row r="44" spans="7:14" ht="19.5" customHeight="1">
      <c r="G44" s="206" t="s">
        <v>22</v>
      </c>
      <c r="H44" s="206"/>
      <c r="I44" s="206"/>
      <c r="J44" s="12"/>
      <c r="K44" s="206" t="s">
        <v>22</v>
      </c>
      <c r="L44" s="206"/>
      <c r="M44" s="206"/>
      <c r="N44" s="12"/>
    </row>
    <row r="45" spans="1:14" ht="19.5" customHeight="1">
      <c r="A45" s="10" t="s">
        <v>62</v>
      </c>
      <c r="E45" s="18" t="s">
        <v>23</v>
      </c>
      <c r="G45" s="79" t="s">
        <v>186</v>
      </c>
      <c r="H45" s="13"/>
      <c r="I45" s="19" t="s">
        <v>24</v>
      </c>
      <c r="J45" s="12"/>
      <c r="K45" s="79" t="s">
        <v>186</v>
      </c>
      <c r="L45" s="13"/>
      <c r="M45" s="19" t="s">
        <v>24</v>
      </c>
      <c r="N45" s="12"/>
    </row>
    <row r="46" spans="1:14" ht="19.5" customHeight="1">
      <c r="A46" s="10"/>
      <c r="E46" s="18"/>
      <c r="G46" s="25">
        <v>2014</v>
      </c>
      <c r="H46" s="13"/>
      <c r="I46" s="26">
        <v>2013</v>
      </c>
      <c r="J46" s="12"/>
      <c r="K46" s="25">
        <v>2014</v>
      </c>
      <c r="L46" s="13"/>
      <c r="M46" s="26">
        <v>2013</v>
      </c>
      <c r="N46" s="12"/>
    </row>
    <row r="47" spans="1:14" ht="19.5" customHeight="1">
      <c r="A47" s="10"/>
      <c r="E47" s="18"/>
      <c r="G47" s="9" t="s">
        <v>25</v>
      </c>
      <c r="H47" s="13"/>
      <c r="I47" s="91"/>
      <c r="J47" s="12"/>
      <c r="K47" s="9" t="s">
        <v>25</v>
      </c>
      <c r="L47" s="13"/>
      <c r="M47" s="91"/>
      <c r="N47" s="12"/>
    </row>
    <row r="48" spans="7:14" ht="19.5" customHeight="1">
      <c r="G48" s="208" t="s">
        <v>26</v>
      </c>
      <c r="H48" s="208"/>
      <c r="I48" s="208"/>
      <c r="J48" s="208"/>
      <c r="K48" s="208"/>
      <c r="L48" s="208"/>
      <c r="M48" s="208"/>
      <c r="N48" s="18"/>
    </row>
    <row r="49" ht="19.5" customHeight="1">
      <c r="A49" s="20" t="s">
        <v>31</v>
      </c>
    </row>
    <row r="50" spans="1:14" ht="19.5" customHeight="1">
      <c r="A50" s="39" t="s">
        <v>97</v>
      </c>
      <c r="E50" s="18">
        <v>15</v>
      </c>
      <c r="F50" s="83"/>
      <c r="G50" s="178">
        <v>763873</v>
      </c>
      <c r="H50" s="178"/>
      <c r="I50" s="178">
        <v>580224</v>
      </c>
      <c r="J50" s="178"/>
      <c r="K50" s="178">
        <v>763873</v>
      </c>
      <c r="L50" s="178"/>
      <c r="M50" s="178">
        <v>580224</v>
      </c>
      <c r="N50" s="32"/>
    </row>
    <row r="51" spans="1:14" ht="21.75" customHeight="1">
      <c r="A51" s="5" t="s">
        <v>5</v>
      </c>
      <c r="E51" s="18">
        <v>16</v>
      </c>
      <c r="F51" s="83"/>
      <c r="G51" s="178">
        <v>79395</v>
      </c>
      <c r="H51" s="178"/>
      <c r="I51" s="178">
        <v>116717</v>
      </c>
      <c r="J51" s="178"/>
      <c r="K51" s="178">
        <v>79395</v>
      </c>
      <c r="L51" s="178"/>
      <c r="M51" s="178">
        <v>116717</v>
      </c>
      <c r="N51" s="97"/>
    </row>
    <row r="52" spans="1:16" ht="19.5" customHeight="1">
      <c r="A52" s="7" t="s">
        <v>75</v>
      </c>
      <c r="E52" s="18" t="s">
        <v>197</v>
      </c>
      <c r="F52" s="83"/>
      <c r="G52" s="179">
        <v>82569</v>
      </c>
      <c r="H52" s="178"/>
      <c r="I52" s="179">
        <v>34644</v>
      </c>
      <c r="J52" s="178"/>
      <c r="K52" s="179">
        <v>20394</v>
      </c>
      <c r="L52" s="178"/>
      <c r="M52" s="179">
        <v>19939</v>
      </c>
      <c r="N52" s="97"/>
      <c r="P52" s="39"/>
    </row>
    <row r="53" spans="1:14" ht="17.25" customHeight="1">
      <c r="A53" s="113" t="s">
        <v>199</v>
      </c>
      <c r="F53" s="40"/>
      <c r="G53" s="180">
        <f>SUM(G51:G52)</f>
        <v>161964</v>
      </c>
      <c r="H53" s="32"/>
      <c r="I53" s="180">
        <f>SUM(I51:I52)</f>
        <v>151361</v>
      </c>
      <c r="J53" s="32"/>
      <c r="K53" s="180">
        <f>SUM(K51:K52)</f>
        <v>99789</v>
      </c>
      <c r="L53" s="181"/>
      <c r="M53" s="180">
        <f>SUM(M51:M52)</f>
        <v>136656</v>
      </c>
      <c r="N53" s="48"/>
    </row>
    <row r="54" spans="1:14" ht="21.75" customHeight="1">
      <c r="A54" s="7" t="s">
        <v>98</v>
      </c>
      <c r="F54" s="21"/>
      <c r="G54" s="178">
        <v>198018</v>
      </c>
      <c r="H54" s="178"/>
      <c r="I54" s="178">
        <v>187957</v>
      </c>
      <c r="J54" s="178"/>
      <c r="K54" s="178">
        <v>1328</v>
      </c>
      <c r="L54" s="178"/>
      <c r="M54" s="178">
        <v>8941</v>
      </c>
      <c r="N54" s="97"/>
    </row>
    <row r="55" spans="1:14" ht="19.5" customHeight="1">
      <c r="A55" s="7" t="s">
        <v>112</v>
      </c>
      <c r="F55" s="21"/>
      <c r="G55" s="178"/>
      <c r="H55" s="178"/>
      <c r="I55" s="178"/>
      <c r="J55" s="178"/>
      <c r="K55" s="178"/>
      <c r="L55" s="178"/>
      <c r="M55" s="178"/>
      <c r="N55" s="97"/>
    </row>
    <row r="56" spans="1:14" ht="19.5" customHeight="1">
      <c r="A56" s="7" t="s">
        <v>113</v>
      </c>
      <c r="E56" s="18">
        <v>18</v>
      </c>
      <c r="F56" s="45"/>
      <c r="G56" s="178">
        <v>340463</v>
      </c>
      <c r="H56" s="178"/>
      <c r="I56" s="178">
        <v>266735</v>
      </c>
      <c r="J56" s="178"/>
      <c r="K56" s="178">
        <v>59761</v>
      </c>
      <c r="L56" s="178"/>
      <c r="M56" s="178">
        <v>65040</v>
      </c>
      <c r="N56" s="97"/>
    </row>
    <row r="57" spans="1:14" ht="19.5" customHeight="1">
      <c r="A57" s="113" t="s">
        <v>162</v>
      </c>
      <c r="F57" s="21"/>
      <c r="G57" s="178">
        <v>3712</v>
      </c>
      <c r="H57" s="178"/>
      <c r="I57" s="178">
        <v>4503</v>
      </c>
      <c r="J57" s="178"/>
      <c r="K57" s="178">
        <v>2992</v>
      </c>
      <c r="L57" s="178"/>
      <c r="M57" s="178">
        <v>3871</v>
      </c>
      <c r="N57" s="97"/>
    </row>
    <row r="58" spans="1:13" ht="21.75" customHeight="1">
      <c r="A58" s="7" t="s">
        <v>100</v>
      </c>
      <c r="F58" s="82"/>
      <c r="G58" s="182">
        <v>2921</v>
      </c>
      <c r="I58" s="178">
        <v>8542</v>
      </c>
      <c r="J58" s="5"/>
      <c r="K58" s="178">
        <v>0</v>
      </c>
      <c r="M58" s="178">
        <v>0</v>
      </c>
    </row>
    <row r="59" spans="1:14" ht="19.5" customHeight="1">
      <c r="A59" s="7" t="s">
        <v>74</v>
      </c>
      <c r="E59" s="18">
        <v>19</v>
      </c>
      <c r="F59" s="45"/>
      <c r="G59" s="178">
        <v>817</v>
      </c>
      <c r="H59" s="178"/>
      <c r="I59" s="178">
        <v>817</v>
      </c>
      <c r="J59" s="178"/>
      <c r="K59" s="178">
        <v>176</v>
      </c>
      <c r="L59" s="178"/>
      <c r="M59" s="178">
        <v>176</v>
      </c>
      <c r="N59" s="97"/>
    </row>
    <row r="60" spans="1:14" ht="19.5" customHeight="1">
      <c r="A60" s="113" t="s">
        <v>144</v>
      </c>
      <c r="E60" s="21">
        <v>4</v>
      </c>
      <c r="F60" s="40"/>
      <c r="G60" s="178">
        <v>0</v>
      </c>
      <c r="I60" s="178">
        <v>0</v>
      </c>
      <c r="J60" s="5"/>
      <c r="K60" s="178">
        <v>0</v>
      </c>
      <c r="M60" s="183">
        <v>5666</v>
      </c>
      <c r="N60" s="97"/>
    </row>
    <row r="61" spans="1:14" ht="19.5" customHeight="1">
      <c r="A61" s="113" t="s">
        <v>145</v>
      </c>
      <c r="F61" s="82"/>
      <c r="G61" s="182">
        <v>4673</v>
      </c>
      <c r="I61" s="178">
        <v>26442</v>
      </c>
      <c r="J61" s="5"/>
      <c r="K61" s="182">
        <v>3572</v>
      </c>
      <c r="M61" s="182">
        <v>141</v>
      </c>
      <c r="N61" s="97"/>
    </row>
    <row r="62" spans="1:14" ht="19.5" customHeight="1">
      <c r="A62" s="113" t="s">
        <v>101</v>
      </c>
      <c r="E62" s="132"/>
      <c r="F62" s="122"/>
      <c r="G62" s="184">
        <v>456630</v>
      </c>
      <c r="H62" s="185"/>
      <c r="I62" s="178">
        <v>611044</v>
      </c>
      <c r="J62" s="185"/>
      <c r="K62" s="178">
        <v>0</v>
      </c>
      <c r="L62" s="151"/>
      <c r="M62" s="178">
        <v>0</v>
      </c>
      <c r="N62" s="97"/>
    </row>
    <row r="63" spans="1:14" ht="19.5" customHeight="1">
      <c r="A63" s="7" t="s">
        <v>6</v>
      </c>
      <c r="E63" s="132"/>
      <c r="F63" s="122"/>
      <c r="G63" s="184">
        <v>64428</v>
      </c>
      <c r="H63" s="185"/>
      <c r="I63" s="178">
        <v>39037</v>
      </c>
      <c r="J63" s="185"/>
      <c r="K63" s="178">
        <v>20774</v>
      </c>
      <c r="L63" s="5"/>
      <c r="M63" s="178">
        <v>27578</v>
      </c>
      <c r="N63" s="97"/>
    </row>
    <row r="64" spans="1:14" ht="19.5" customHeight="1">
      <c r="A64" s="14" t="s">
        <v>32</v>
      </c>
      <c r="F64" s="40"/>
      <c r="G64" s="33">
        <f>G50+SUM(G53:G63)</f>
        <v>1997499</v>
      </c>
      <c r="H64" s="34"/>
      <c r="I64" s="33">
        <f>I50+SUM(I53:I63)</f>
        <v>1876662</v>
      </c>
      <c r="J64" s="34"/>
      <c r="K64" s="33">
        <f>K50+SUM(K53:K63)</f>
        <v>952265</v>
      </c>
      <c r="L64" s="34"/>
      <c r="M64" s="33">
        <f>M50+SUM(M53:M63)</f>
        <v>828293</v>
      </c>
      <c r="N64" s="34"/>
    </row>
    <row r="65" spans="1:14" ht="19.5" customHeight="1">
      <c r="A65" s="14"/>
      <c r="F65" s="40"/>
      <c r="G65" s="186"/>
      <c r="H65" s="32"/>
      <c r="I65" s="186"/>
      <c r="J65" s="32"/>
      <c r="K65" s="186"/>
      <c r="L65" s="32"/>
      <c r="M65" s="186"/>
      <c r="N65" s="48"/>
    </row>
    <row r="66" spans="1:14" ht="19.5" customHeight="1">
      <c r="A66" s="20" t="s">
        <v>33</v>
      </c>
      <c r="F66" s="40"/>
      <c r="G66" s="32"/>
      <c r="H66" s="32"/>
      <c r="I66" s="32"/>
      <c r="J66" s="32"/>
      <c r="K66" s="32"/>
      <c r="L66" s="32"/>
      <c r="M66" s="32"/>
      <c r="N66" s="48"/>
    </row>
    <row r="67" spans="1:14" ht="19.5" customHeight="1">
      <c r="A67" s="39" t="s">
        <v>99</v>
      </c>
      <c r="E67" s="21">
        <v>18</v>
      </c>
      <c r="F67" s="40"/>
      <c r="G67" s="183">
        <v>7247263</v>
      </c>
      <c r="I67" s="183">
        <v>5211902</v>
      </c>
      <c r="J67" s="5"/>
      <c r="K67" s="183">
        <v>24860</v>
      </c>
      <c r="M67" s="183">
        <v>68361</v>
      </c>
      <c r="N67" s="97"/>
    </row>
    <row r="68" spans="1:14" ht="19.5" customHeight="1">
      <c r="A68" s="39" t="s">
        <v>146</v>
      </c>
      <c r="F68" s="40"/>
      <c r="G68" s="183">
        <v>10472</v>
      </c>
      <c r="I68" s="183">
        <v>12811</v>
      </c>
      <c r="J68" s="5"/>
      <c r="K68" s="183">
        <v>5189</v>
      </c>
      <c r="M68" s="183">
        <v>6921</v>
      </c>
      <c r="N68" s="97"/>
    </row>
    <row r="69" spans="1:14" ht="19.5" customHeight="1">
      <c r="A69" s="39" t="s">
        <v>102</v>
      </c>
      <c r="E69" s="21">
        <v>14</v>
      </c>
      <c r="F69" s="40"/>
      <c r="G69" s="178">
        <v>0</v>
      </c>
      <c r="I69" s="178">
        <v>0</v>
      </c>
      <c r="J69" s="5"/>
      <c r="K69" s="187">
        <v>0</v>
      </c>
      <c r="L69" s="133"/>
      <c r="M69" s="183">
        <v>50</v>
      </c>
      <c r="N69" s="97"/>
    </row>
    <row r="70" spans="1:14" ht="19.5" customHeight="1">
      <c r="A70" s="39" t="s">
        <v>74</v>
      </c>
      <c r="E70" s="21">
        <v>19</v>
      </c>
      <c r="F70" s="40"/>
      <c r="G70" s="178">
        <v>2740</v>
      </c>
      <c r="I70" s="178">
        <v>1688</v>
      </c>
      <c r="J70" s="5"/>
      <c r="K70" s="178">
        <v>1985</v>
      </c>
      <c r="L70" s="133"/>
      <c r="M70" s="178">
        <v>1549</v>
      </c>
      <c r="N70" s="97"/>
    </row>
    <row r="71" spans="1:14" ht="19.5" customHeight="1">
      <c r="A71" s="113" t="s">
        <v>144</v>
      </c>
      <c r="E71" s="21">
        <v>4</v>
      </c>
      <c r="F71" s="40"/>
      <c r="G71" s="178">
        <v>0</v>
      </c>
      <c r="I71" s="178">
        <v>0</v>
      </c>
      <c r="J71" s="5"/>
      <c r="K71" s="183">
        <v>313702</v>
      </c>
      <c r="M71" s="183">
        <v>133174</v>
      </c>
      <c r="N71" s="97"/>
    </row>
    <row r="72" spans="1:14" ht="19.5" customHeight="1">
      <c r="A72" s="14" t="s">
        <v>34</v>
      </c>
      <c r="F72" s="40"/>
      <c r="G72" s="33">
        <f>SUM(G67:G71)</f>
        <v>7260475</v>
      </c>
      <c r="H72" s="34"/>
      <c r="I72" s="33">
        <f>SUM(I67:I71)</f>
        <v>5226401</v>
      </c>
      <c r="J72" s="35"/>
      <c r="K72" s="33">
        <f>SUM(K67:K71)</f>
        <v>345736</v>
      </c>
      <c r="L72" s="35"/>
      <c r="M72" s="33">
        <f>SUM(M67:M71)</f>
        <v>210055</v>
      </c>
      <c r="N72" s="35"/>
    </row>
    <row r="73" spans="1:14" ht="19.5" customHeight="1">
      <c r="A73" s="14" t="s">
        <v>35</v>
      </c>
      <c r="F73" s="40"/>
      <c r="G73" s="36">
        <f>SUM(G64,G72)</f>
        <v>9257974</v>
      </c>
      <c r="H73" s="35"/>
      <c r="I73" s="36">
        <f>SUM(I64,I72)</f>
        <v>7103063</v>
      </c>
      <c r="J73" s="35"/>
      <c r="K73" s="36">
        <f>SUM(K64,K72)</f>
        <v>1298001</v>
      </c>
      <c r="L73" s="37"/>
      <c r="M73" s="36">
        <f>SUM(M64,M72)</f>
        <v>1038348</v>
      </c>
      <c r="N73" s="35"/>
    </row>
    <row r="74" spans="1:13" s="10" customFormat="1" ht="19.5" customHeight="1">
      <c r="A74" s="207" t="s">
        <v>91</v>
      </c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</row>
    <row r="75" spans="1:13" s="10" customFormat="1" ht="19.5" customHeight="1">
      <c r="A75" s="207" t="s">
        <v>60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</row>
    <row r="76" spans="1:14" s="10" customFormat="1" ht="19.5" customHeight="1">
      <c r="A76" s="52" t="s">
        <v>185</v>
      </c>
      <c r="B76" s="52"/>
      <c r="C76" s="52"/>
      <c r="D76" s="52"/>
      <c r="E76" s="104"/>
      <c r="F76" s="52"/>
      <c r="G76" s="52"/>
      <c r="H76" s="52"/>
      <c r="I76" s="52"/>
      <c r="J76" s="52"/>
      <c r="K76" s="52"/>
      <c r="L76" s="52"/>
      <c r="M76" s="52"/>
      <c r="N76" s="52"/>
    </row>
    <row r="77" spans="1:14" ht="19.5" customHeight="1">
      <c r="A77" s="11"/>
      <c r="B77" s="11"/>
      <c r="C77" s="11"/>
      <c r="D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9.5" customHeight="1">
      <c r="A78" s="10"/>
      <c r="B78" s="11"/>
      <c r="C78" s="11"/>
      <c r="D78" s="11"/>
      <c r="F78" s="11"/>
      <c r="G78" s="206" t="s">
        <v>1</v>
      </c>
      <c r="H78" s="206"/>
      <c r="I78" s="206"/>
      <c r="J78" s="12"/>
      <c r="K78" s="206" t="s">
        <v>11</v>
      </c>
      <c r="L78" s="206"/>
      <c r="M78" s="206"/>
      <c r="N78" s="12"/>
    </row>
    <row r="79" spans="7:14" ht="19.5" customHeight="1">
      <c r="G79" s="206" t="s">
        <v>22</v>
      </c>
      <c r="H79" s="206"/>
      <c r="I79" s="206"/>
      <c r="J79" s="12"/>
      <c r="K79" s="206" t="s">
        <v>22</v>
      </c>
      <c r="L79" s="206"/>
      <c r="M79" s="206"/>
      <c r="N79" s="12"/>
    </row>
    <row r="80" spans="1:14" ht="19.5" customHeight="1">
      <c r="A80" s="10" t="s">
        <v>62</v>
      </c>
      <c r="E80" s="18" t="s">
        <v>23</v>
      </c>
      <c r="G80" s="79" t="s">
        <v>186</v>
      </c>
      <c r="H80" s="13"/>
      <c r="I80" s="19" t="s">
        <v>24</v>
      </c>
      <c r="J80" s="12"/>
      <c r="K80" s="79" t="s">
        <v>186</v>
      </c>
      <c r="L80" s="13"/>
      <c r="M80" s="19" t="s">
        <v>24</v>
      </c>
      <c r="N80" s="12"/>
    </row>
    <row r="81" spans="1:14" ht="19.5" customHeight="1">
      <c r="A81" s="10"/>
      <c r="E81" s="18"/>
      <c r="G81" s="25">
        <v>2014</v>
      </c>
      <c r="H81" s="13"/>
      <c r="I81" s="26">
        <v>2013</v>
      </c>
      <c r="J81" s="12"/>
      <c r="K81" s="25">
        <v>2014</v>
      </c>
      <c r="L81" s="13"/>
      <c r="M81" s="26">
        <v>2013</v>
      </c>
      <c r="N81" s="12"/>
    </row>
    <row r="82" spans="7:14" ht="19.5" customHeight="1">
      <c r="G82" s="9" t="s">
        <v>25</v>
      </c>
      <c r="H82" s="13"/>
      <c r="I82" s="91"/>
      <c r="J82" s="12"/>
      <c r="K82" s="9" t="s">
        <v>25</v>
      </c>
      <c r="L82" s="13"/>
      <c r="M82" s="91"/>
      <c r="N82" s="13"/>
    </row>
    <row r="83" spans="7:14" ht="19.5" customHeight="1">
      <c r="G83" s="208" t="s">
        <v>26</v>
      </c>
      <c r="H83" s="208"/>
      <c r="I83" s="208"/>
      <c r="J83" s="208"/>
      <c r="K83" s="208"/>
      <c r="L83" s="208"/>
      <c r="M83" s="208"/>
      <c r="N83" s="18"/>
    </row>
    <row r="84" ht="19.5" customHeight="1">
      <c r="A84" s="20" t="s">
        <v>63</v>
      </c>
    </row>
    <row r="85" spans="1:14" ht="19.5" customHeight="1">
      <c r="A85" s="5" t="s">
        <v>36</v>
      </c>
      <c r="F85" s="40"/>
      <c r="G85" s="40"/>
      <c r="H85" s="40"/>
      <c r="I85" s="98"/>
      <c r="J85" s="98"/>
      <c r="K85" s="98"/>
      <c r="L85" s="98"/>
      <c r="M85" s="98"/>
      <c r="N85" s="98"/>
    </row>
    <row r="86" spans="1:14" ht="19.5" customHeight="1" thickBot="1">
      <c r="A86" s="5" t="s">
        <v>37</v>
      </c>
      <c r="E86" s="21">
        <v>20</v>
      </c>
      <c r="F86" s="82"/>
      <c r="G86" s="124">
        <v>373000</v>
      </c>
      <c r="H86" s="40"/>
      <c r="I86" s="124">
        <v>373000</v>
      </c>
      <c r="J86" s="40"/>
      <c r="K86" s="124">
        <v>373000</v>
      </c>
      <c r="L86" s="98"/>
      <c r="M86" s="124">
        <v>373000</v>
      </c>
      <c r="N86" s="80"/>
    </row>
    <row r="87" spans="1:14" ht="19.5" customHeight="1" thickTop="1">
      <c r="A87" s="39" t="s">
        <v>58</v>
      </c>
      <c r="E87" s="21">
        <v>20</v>
      </c>
      <c r="F87" s="82"/>
      <c r="G87" s="109">
        <v>373000</v>
      </c>
      <c r="H87" s="40"/>
      <c r="I87" s="109">
        <v>373000</v>
      </c>
      <c r="J87" s="40"/>
      <c r="K87" s="109">
        <v>373000</v>
      </c>
      <c r="L87" s="109"/>
      <c r="M87" s="109">
        <v>373000</v>
      </c>
      <c r="N87" s="80"/>
    </row>
    <row r="88" spans="1:14" ht="19.5" customHeight="1">
      <c r="A88" s="39" t="s">
        <v>104</v>
      </c>
      <c r="F88" s="40"/>
      <c r="G88" s="80"/>
      <c r="H88" s="48"/>
      <c r="I88" s="109"/>
      <c r="J88" s="80"/>
      <c r="K88" s="80"/>
      <c r="L88" s="80"/>
      <c r="M88" s="109"/>
      <c r="N88" s="80"/>
    </row>
    <row r="89" spans="1:14" ht="19.5" customHeight="1">
      <c r="A89" s="39" t="s">
        <v>55</v>
      </c>
      <c r="E89" s="21">
        <v>20</v>
      </c>
      <c r="F89" s="82"/>
      <c r="G89" s="109">
        <v>3680616</v>
      </c>
      <c r="H89" s="40"/>
      <c r="I89" s="109">
        <v>3680616</v>
      </c>
      <c r="J89" s="40"/>
      <c r="K89" s="109">
        <v>3680616</v>
      </c>
      <c r="L89" s="109"/>
      <c r="M89" s="109">
        <v>3680616</v>
      </c>
      <c r="N89" s="97"/>
    </row>
    <row r="90" spans="1:14" ht="19.5" customHeight="1">
      <c r="A90" s="5" t="s">
        <v>38</v>
      </c>
      <c r="F90" s="40"/>
      <c r="G90" s="80"/>
      <c r="H90" s="48"/>
      <c r="I90" s="80"/>
      <c r="J90" s="80"/>
      <c r="K90" s="80"/>
      <c r="L90" s="80"/>
      <c r="M90" s="80"/>
      <c r="N90" s="80"/>
    </row>
    <row r="91" spans="1:14" ht="19.5" customHeight="1">
      <c r="A91" s="39" t="s">
        <v>49</v>
      </c>
      <c r="F91" s="40"/>
      <c r="G91" s="80"/>
      <c r="H91" s="48"/>
      <c r="I91" s="80"/>
      <c r="J91" s="80"/>
      <c r="K91" s="80"/>
      <c r="L91" s="80"/>
      <c r="M91" s="80"/>
      <c r="N91" s="80"/>
    </row>
    <row r="92" spans="1:14" ht="19.5" customHeight="1">
      <c r="A92" s="39" t="s">
        <v>51</v>
      </c>
      <c r="E92" s="21">
        <v>21</v>
      </c>
      <c r="F92" s="40"/>
      <c r="G92" s="98">
        <v>37300</v>
      </c>
      <c r="H92" s="40"/>
      <c r="I92" s="98">
        <v>17700</v>
      </c>
      <c r="J92" s="40"/>
      <c r="K92" s="98">
        <v>37300</v>
      </c>
      <c r="L92" s="98"/>
      <c r="M92" s="98">
        <v>17700</v>
      </c>
      <c r="N92" s="97"/>
    </row>
    <row r="93" spans="1:14" ht="19.5" customHeight="1">
      <c r="A93" s="39" t="s">
        <v>50</v>
      </c>
      <c r="F93" s="40"/>
      <c r="G93" s="98">
        <v>1482150</v>
      </c>
      <c r="H93" s="40"/>
      <c r="I93" s="98">
        <v>335174</v>
      </c>
      <c r="J93" s="40"/>
      <c r="K93" s="98">
        <v>1133987</v>
      </c>
      <c r="L93" s="98"/>
      <c r="M93" s="98">
        <v>273599</v>
      </c>
      <c r="N93" s="97"/>
    </row>
    <row r="94" spans="1:14" ht="19.5" customHeight="1">
      <c r="A94" s="39" t="s">
        <v>64</v>
      </c>
      <c r="E94" s="18">
        <v>23</v>
      </c>
      <c r="F94" s="83"/>
      <c r="G94" s="123">
        <v>-46945</v>
      </c>
      <c r="H94" s="40"/>
      <c r="I94" s="123">
        <v>-46945</v>
      </c>
      <c r="J94" s="40"/>
      <c r="K94" s="121">
        <v>0</v>
      </c>
      <c r="L94" s="98"/>
      <c r="M94" s="121">
        <v>0</v>
      </c>
      <c r="N94" s="97"/>
    </row>
    <row r="95" spans="1:14" ht="19.5" customHeight="1">
      <c r="A95" s="14" t="s">
        <v>147</v>
      </c>
      <c r="F95" s="40"/>
      <c r="G95" s="136"/>
      <c r="H95" s="80"/>
      <c r="I95" s="102"/>
      <c r="J95" s="80"/>
      <c r="K95" s="101"/>
      <c r="L95" s="80"/>
      <c r="M95" s="102"/>
      <c r="N95" s="80"/>
    </row>
    <row r="96" spans="1:14" ht="19.5" customHeight="1">
      <c r="A96" s="14" t="s">
        <v>78</v>
      </c>
      <c r="F96" s="40"/>
      <c r="G96" s="137">
        <f>SUM(G87:G94)</f>
        <v>5526121</v>
      </c>
      <c r="H96" s="35"/>
      <c r="I96" s="35">
        <f>SUM(I87:I94)</f>
        <v>4359545</v>
      </c>
      <c r="J96" s="35"/>
      <c r="K96" s="35">
        <f>SUM(K87:K94)</f>
        <v>5224903</v>
      </c>
      <c r="L96" s="35"/>
      <c r="M96" s="35">
        <f>SUM(M87:M94)</f>
        <v>4344915</v>
      </c>
      <c r="N96" s="35"/>
    </row>
    <row r="97" spans="1:14" ht="16.5" customHeight="1">
      <c r="A97" s="51" t="s">
        <v>79</v>
      </c>
      <c r="F97" s="40"/>
      <c r="G97" s="123">
        <v>3796</v>
      </c>
      <c r="H97" s="40"/>
      <c r="I97" s="123">
        <v>2964</v>
      </c>
      <c r="J97" s="40"/>
      <c r="K97" s="121">
        <v>0</v>
      </c>
      <c r="L97" s="98"/>
      <c r="M97" s="121">
        <v>0</v>
      </c>
      <c r="N97" s="97"/>
    </row>
    <row r="98" spans="1:14" ht="21" customHeight="1">
      <c r="A98" s="10" t="s">
        <v>80</v>
      </c>
      <c r="F98" s="40"/>
      <c r="G98" s="138">
        <f>SUM(G96:G97)</f>
        <v>5529917</v>
      </c>
      <c r="H98" s="34"/>
      <c r="I98" s="33">
        <f>SUM(I96:I97)</f>
        <v>4362509</v>
      </c>
      <c r="J98" s="35"/>
      <c r="K98" s="33">
        <f>SUM(K96:K97)</f>
        <v>5224903</v>
      </c>
      <c r="L98" s="40"/>
      <c r="M98" s="33">
        <f>SUM(M96:M97)</f>
        <v>4344915</v>
      </c>
      <c r="N98" s="40"/>
    </row>
    <row r="99" spans="1:14" ht="27.75" customHeight="1" thickBot="1">
      <c r="A99" s="14" t="s">
        <v>65</v>
      </c>
      <c r="F99" s="40"/>
      <c r="G99" s="139">
        <f>G73+G98</f>
        <v>14787891</v>
      </c>
      <c r="H99" s="34"/>
      <c r="I99" s="38">
        <f>I73+I98</f>
        <v>11465572</v>
      </c>
      <c r="J99" s="35"/>
      <c r="K99" s="38">
        <f>K73+K98</f>
        <v>6522904</v>
      </c>
      <c r="L99" s="35"/>
      <c r="M99" s="38">
        <f>M73+M98</f>
        <v>5383263</v>
      </c>
      <c r="N99" s="35"/>
    </row>
    <row r="100" spans="1:14" ht="19.5" customHeight="1" thickTop="1">
      <c r="A100" s="14" t="s">
        <v>3</v>
      </c>
      <c r="F100" s="40" t="s">
        <v>3</v>
      </c>
      <c r="G100" s="40"/>
      <c r="H100" s="40"/>
      <c r="I100" s="40"/>
      <c r="J100" s="40"/>
      <c r="K100" s="40"/>
      <c r="L100" s="40"/>
      <c r="M100" s="40"/>
      <c r="N100" s="5"/>
    </row>
    <row r="101" spans="1:13" ht="19.5" customHeight="1">
      <c r="A101" s="14"/>
      <c r="F101" s="40"/>
      <c r="G101" s="40"/>
      <c r="H101" s="40"/>
      <c r="I101" s="98"/>
      <c r="J101" s="98"/>
      <c r="K101" s="134"/>
      <c r="L101" s="135"/>
      <c r="M101" s="134"/>
    </row>
    <row r="102" spans="7:14" ht="19.5" customHeight="1">
      <c r="G102" s="110">
        <f aca="true" t="shared" si="0" ref="G102:N102">G38-G99</f>
        <v>0</v>
      </c>
      <c r="H102" s="110">
        <f t="shared" si="0"/>
        <v>0</v>
      </c>
      <c r="I102" s="110">
        <f t="shared" si="0"/>
        <v>0</v>
      </c>
      <c r="J102" s="110">
        <f t="shared" si="0"/>
        <v>0</v>
      </c>
      <c r="K102" s="110">
        <f t="shared" si="0"/>
        <v>0</v>
      </c>
      <c r="L102" s="110">
        <f t="shared" si="0"/>
        <v>0</v>
      </c>
      <c r="M102" s="110">
        <f t="shared" si="0"/>
        <v>0</v>
      </c>
      <c r="N102" s="110">
        <f t="shared" si="0"/>
        <v>0</v>
      </c>
    </row>
    <row r="103" spans="9:14" ht="19.5" customHeight="1">
      <c r="I103" s="5"/>
      <c r="J103" s="5"/>
      <c r="K103" s="5"/>
      <c r="L103" s="5"/>
      <c r="M103" s="5"/>
      <c r="N103" s="5"/>
    </row>
    <row r="104" spans="9:14" ht="19.5" customHeight="1">
      <c r="I104" s="5"/>
      <c r="J104" s="5"/>
      <c r="K104" s="5"/>
      <c r="L104" s="5"/>
      <c r="M104" s="5"/>
      <c r="N104" s="5"/>
    </row>
    <row r="105" spans="9:14" ht="19.5" customHeight="1">
      <c r="I105" s="5"/>
      <c r="J105" s="5"/>
      <c r="K105" s="5"/>
      <c r="L105" s="5"/>
      <c r="M105" s="5"/>
      <c r="N105" s="5"/>
    </row>
    <row r="106" spans="9:14" ht="19.5" customHeight="1">
      <c r="I106" s="5"/>
      <c r="J106" s="5"/>
      <c r="K106" s="5"/>
      <c r="L106" s="5"/>
      <c r="M106" s="5"/>
      <c r="N106" s="5"/>
    </row>
    <row r="107" spans="9:14" ht="19.5" customHeight="1">
      <c r="I107" s="5"/>
      <c r="J107" s="5"/>
      <c r="K107" s="5"/>
      <c r="L107" s="5"/>
      <c r="M107" s="5"/>
      <c r="N107" s="5"/>
    </row>
    <row r="108" spans="9:14" ht="19.5" customHeight="1">
      <c r="I108" s="5"/>
      <c r="J108" s="5"/>
      <c r="K108" s="5"/>
      <c r="L108" s="5"/>
      <c r="M108" s="5"/>
      <c r="N108" s="5"/>
    </row>
    <row r="109" spans="9:14" ht="19.5" customHeight="1">
      <c r="I109" s="5"/>
      <c r="J109" s="5"/>
      <c r="K109" s="5"/>
      <c r="L109" s="5"/>
      <c r="M109" s="5"/>
      <c r="N109" s="5"/>
    </row>
    <row r="110" spans="9:14" ht="19.5" customHeight="1">
      <c r="I110" s="5"/>
      <c r="J110" s="5"/>
      <c r="K110" s="5"/>
      <c r="L110" s="5"/>
      <c r="M110" s="5"/>
      <c r="N110" s="5"/>
    </row>
    <row r="111" spans="9:14" ht="19.5" customHeight="1">
      <c r="I111" s="5"/>
      <c r="J111" s="5"/>
      <c r="K111" s="5"/>
      <c r="L111" s="5"/>
      <c r="M111" s="5"/>
      <c r="N111" s="5"/>
    </row>
    <row r="112" spans="9:14" ht="19.5" customHeight="1">
      <c r="I112" s="5"/>
      <c r="J112" s="5"/>
      <c r="K112" s="5"/>
      <c r="L112" s="5"/>
      <c r="M112" s="5"/>
      <c r="N112" s="5"/>
    </row>
    <row r="113" spans="9:14" ht="19.5" customHeight="1">
      <c r="I113" s="5"/>
      <c r="J113" s="5"/>
      <c r="K113" s="5"/>
      <c r="L113" s="5"/>
      <c r="M113" s="5"/>
      <c r="N113" s="5"/>
    </row>
    <row r="114" spans="9:14" ht="19.5" customHeight="1">
      <c r="I114" s="5"/>
      <c r="J114" s="5"/>
      <c r="K114" s="5"/>
      <c r="L114" s="5"/>
      <c r="M114" s="5"/>
      <c r="N114" s="5"/>
    </row>
    <row r="115" spans="9:14" ht="19.5" customHeight="1">
      <c r="I115" s="5"/>
      <c r="J115" s="5"/>
      <c r="K115" s="5"/>
      <c r="L115" s="5"/>
      <c r="M115" s="5"/>
      <c r="N115" s="5"/>
    </row>
    <row r="116" spans="9:14" ht="19.5" customHeight="1">
      <c r="I116" s="5"/>
      <c r="J116" s="5"/>
      <c r="K116" s="5"/>
      <c r="L116" s="5"/>
      <c r="M116" s="5"/>
      <c r="N116" s="5"/>
    </row>
    <row r="117" spans="9:14" ht="19.5" customHeight="1">
      <c r="I117" s="5"/>
      <c r="J117" s="5"/>
      <c r="K117" s="5"/>
      <c r="L117" s="5"/>
      <c r="M117" s="5"/>
      <c r="N117" s="5"/>
    </row>
    <row r="118" spans="9:14" ht="19.5" customHeight="1">
      <c r="I118" s="5"/>
      <c r="J118" s="5"/>
      <c r="K118" s="5"/>
      <c r="L118" s="5"/>
      <c r="M118" s="5"/>
      <c r="N118" s="5"/>
    </row>
    <row r="119" spans="9:14" ht="19.5" customHeight="1">
      <c r="I119" s="5"/>
      <c r="J119" s="5"/>
      <c r="K119" s="5"/>
      <c r="L119" s="5"/>
      <c r="M119" s="5"/>
      <c r="N119" s="5"/>
    </row>
    <row r="120" spans="9:14" ht="19.5" customHeight="1">
      <c r="I120" s="5"/>
      <c r="J120" s="5"/>
      <c r="K120" s="5"/>
      <c r="L120" s="5"/>
      <c r="M120" s="5"/>
      <c r="N120" s="5"/>
    </row>
    <row r="121" spans="9:14" ht="19.5" customHeight="1">
      <c r="I121" s="5"/>
      <c r="J121" s="5"/>
      <c r="K121" s="5"/>
      <c r="L121" s="5"/>
      <c r="M121" s="5"/>
      <c r="N121" s="5"/>
    </row>
    <row r="122" spans="9:14" ht="19.5" customHeight="1">
      <c r="I122" s="5"/>
      <c r="J122" s="5"/>
      <c r="K122" s="5"/>
      <c r="L122" s="5"/>
      <c r="M122" s="5"/>
      <c r="N122" s="5"/>
    </row>
    <row r="123" spans="9:14" ht="19.5" customHeight="1">
      <c r="I123" s="5"/>
      <c r="J123" s="5"/>
      <c r="K123" s="5"/>
      <c r="L123" s="5"/>
      <c r="M123" s="5"/>
      <c r="N123" s="5"/>
    </row>
    <row r="124" spans="9:14" ht="19.5" customHeight="1">
      <c r="I124" s="5"/>
      <c r="J124" s="5"/>
      <c r="K124" s="5"/>
      <c r="L124" s="5"/>
      <c r="M124" s="5"/>
      <c r="N124" s="5"/>
    </row>
    <row r="125" spans="9:14" ht="19.5" customHeight="1">
      <c r="I125" s="5"/>
      <c r="J125" s="5"/>
      <c r="K125" s="5"/>
      <c r="L125" s="5"/>
      <c r="M125" s="5"/>
      <c r="N125" s="5"/>
    </row>
    <row r="126" spans="9:14" ht="19.5" customHeight="1">
      <c r="I126" s="5"/>
      <c r="J126" s="5"/>
      <c r="K126" s="5"/>
      <c r="L126" s="5"/>
      <c r="M126" s="5"/>
      <c r="N126" s="5"/>
    </row>
    <row r="127" spans="9:14" ht="19.5" customHeight="1">
      <c r="I127" s="5"/>
      <c r="J127" s="5"/>
      <c r="K127" s="5"/>
      <c r="L127" s="5"/>
      <c r="M127" s="5"/>
      <c r="N127" s="5"/>
    </row>
    <row r="128" spans="9:14" ht="19.5" customHeight="1">
      <c r="I128" s="5"/>
      <c r="J128" s="5"/>
      <c r="K128" s="5"/>
      <c r="L128" s="5"/>
      <c r="M128" s="5"/>
      <c r="N128" s="5"/>
    </row>
    <row r="129" spans="9:14" ht="19.5" customHeight="1">
      <c r="I129" s="5"/>
      <c r="J129" s="5"/>
      <c r="K129" s="5"/>
      <c r="L129" s="5"/>
      <c r="M129" s="5"/>
      <c r="N129" s="5"/>
    </row>
    <row r="130" spans="9:14" ht="19.5" customHeight="1">
      <c r="I130" s="5"/>
      <c r="J130" s="5"/>
      <c r="K130" s="5"/>
      <c r="L130" s="5"/>
      <c r="M130" s="5"/>
      <c r="N130" s="5"/>
    </row>
    <row r="131" spans="9:14" ht="19.5" customHeight="1">
      <c r="I131" s="5"/>
      <c r="J131" s="5"/>
      <c r="K131" s="5"/>
      <c r="L131" s="5"/>
      <c r="M131" s="5"/>
      <c r="N131" s="5"/>
    </row>
    <row r="158" spans="9:24" ht="19.5" customHeight="1">
      <c r="I158" s="5"/>
      <c r="J158" s="5"/>
      <c r="K158" s="5"/>
      <c r="L158" s="5"/>
      <c r="M158" s="5"/>
      <c r="N158" s="5"/>
      <c r="T158" s="17"/>
      <c r="U158" s="17"/>
      <c r="V158" s="17"/>
      <c r="W158" s="17"/>
      <c r="X158" s="17"/>
    </row>
  </sheetData>
  <sheetProtection password="F7ED" sheet="1"/>
  <mergeCells count="21">
    <mergeCell ref="A39:M39"/>
    <mergeCell ref="A75:M75"/>
    <mergeCell ref="A1:M1"/>
    <mergeCell ref="A2:M2"/>
    <mergeCell ref="G6:I6"/>
    <mergeCell ref="K6:M6"/>
    <mergeCell ref="G5:I5"/>
    <mergeCell ref="G48:M48"/>
    <mergeCell ref="G10:M10"/>
    <mergeCell ref="A40:M40"/>
    <mergeCell ref="K43:M43"/>
    <mergeCell ref="G44:I44"/>
    <mergeCell ref="G43:I43"/>
    <mergeCell ref="A74:M74"/>
    <mergeCell ref="K5:M5"/>
    <mergeCell ref="G83:M83"/>
    <mergeCell ref="K78:M78"/>
    <mergeCell ref="G79:I79"/>
    <mergeCell ref="G78:I78"/>
    <mergeCell ref="K79:M79"/>
    <mergeCell ref="K44:M44"/>
  </mergeCells>
  <printOptions/>
  <pageMargins left="0.78740157480315" right="0.118110236220472" top="0.47244094488189" bottom="0.511811023622047" header="0.511811023622047" footer="0.511811023622047"/>
  <pageSetup firstPageNumber="3" useFirstPageNumber="1" horizontalDpi="600" verticalDpi="600" orientation="portrait" paperSize="9" scale="88" r:id="rId1"/>
  <headerFooter alignWithMargins="0">
    <oddFooter>&amp;L The accompanying notes are an integral part of these financial statements.&amp;"Angsana New,Regular"
&amp;R&amp;P</oddFooter>
  </headerFooter>
  <rowBreaks count="3" manualBreakCount="3">
    <brk id="38" max="16" man="1"/>
    <brk id="73" max="16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SheetLayoutView="100" workbookViewId="0" topLeftCell="A13">
      <selection activeCell="D20" sqref="D20"/>
    </sheetView>
  </sheetViews>
  <sheetFormatPr defaultColWidth="9.140625" defaultRowHeight="15"/>
  <cols>
    <col min="1" max="1" width="5.140625" style="40" customWidth="1"/>
    <col min="2" max="3" width="2.7109375" style="40" customWidth="1"/>
    <col min="4" max="4" width="27.00390625" style="40" customWidth="1"/>
    <col min="5" max="5" width="10.57421875" style="21" customWidth="1"/>
    <col min="6" max="6" width="1.57421875" style="40" customWidth="1"/>
    <col min="7" max="7" width="12.8515625" style="40" customWidth="1"/>
    <col min="8" max="8" width="1.421875" style="40" customWidth="1"/>
    <col min="9" max="9" width="12.8515625" style="40" customWidth="1"/>
    <col min="10" max="10" width="1.57421875" style="40" customWidth="1"/>
    <col min="11" max="11" width="12.8515625" style="40" customWidth="1"/>
    <col min="12" max="12" width="1.28515625" style="40" customWidth="1"/>
    <col min="13" max="13" width="12.8515625" style="40" customWidth="1"/>
    <col min="14" max="14" width="1.57421875" style="40" customWidth="1"/>
    <col min="15" max="15" width="12.8515625" style="40" customWidth="1"/>
    <col min="16" max="16384" width="9.140625" style="40" customWidth="1"/>
  </cols>
  <sheetData>
    <row r="1" spans="1:15" ht="19.5" customHeight="1">
      <c r="A1" s="207" t="s">
        <v>91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0"/>
      <c r="O1" s="10"/>
    </row>
    <row r="2" spans="1:15" ht="19.5" customHeight="1">
      <c r="A2" s="207" t="s">
        <v>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10"/>
      <c r="O2" s="10"/>
    </row>
    <row r="3" spans="1:15" ht="19.5" customHeight="1">
      <c r="A3" s="207" t="s">
        <v>187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10"/>
      <c r="O3" s="10"/>
    </row>
    <row r="4" spans="1:15" ht="19.5" customHeight="1">
      <c r="A4" s="41"/>
      <c r="B4" s="41"/>
      <c r="C4" s="41"/>
      <c r="D4" s="41"/>
      <c r="F4" s="41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19.5" customHeight="1">
      <c r="A5" s="10"/>
      <c r="B5" s="82"/>
      <c r="C5" s="82"/>
      <c r="D5" s="82"/>
      <c r="F5" s="82"/>
      <c r="G5" s="206" t="s">
        <v>1</v>
      </c>
      <c r="H5" s="206"/>
      <c r="I5" s="206"/>
      <c r="J5" s="109"/>
      <c r="K5" s="206" t="s">
        <v>11</v>
      </c>
      <c r="L5" s="206"/>
      <c r="M5" s="206"/>
      <c r="N5" s="109"/>
      <c r="O5" s="109"/>
    </row>
    <row r="6" spans="7:15" ht="19.5" customHeight="1">
      <c r="G6" s="206" t="s">
        <v>22</v>
      </c>
      <c r="H6" s="206"/>
      <c r="I6" s="206"/>
      <c r="J6" s="109"/>
      <c r="K6" s="206" t="s">
        <v>22</v>
      </c>
      <c r="L6" s="206"/>
      <c r="M6" s="206"/>
      <c r="N6" s="109"/>
      <c r="O6" s="109"/>
    </row>
    <row r="7" spans="5:15" ht="19.5" customHeight="1">
      <c r="E7" s="18" t="s">
        <v>23</v>
      </c>
      <c r="F7" s="45"/>
      <c r="G7" s="120">
        <v>2014</v>
      </c>
      <c r="H7" s="105"/>
      <c r="I7" s="120">
        <v>2013</v>
      </c>
      <c r="J7" s="109"/>
      <c r="K7" s="120">
        <v>2014</v>
      </c>
      <c r="L7" s="105"/>
      <c r="M7" s="120">
        <v>2013</v>
      </c>
      <c r="N7" s="109"/>
      <c r="O7" s="120"/>
    </row>
    <row r="8" spans="7:15" ht="19.5" customHeight="1">
      <c r="G8" s="208" t="s">
        <v>26</v>
      </c>
      <c r="H8" s="208"/>
      <c r="I8" s="208"/>
      <c r="J8" s="208"/>
      <c r="K8" s="208"/>
      <c r="L8" s="208"/>
      <c r="M8" s="208"/>
      <c r="N8" s="18"/>
      <c r="O8" s="18"/>
    </row>
    <row r="9" spans="1:15" ht="19.5" customHeight="1">
      <c r="A9" s="20" t="s">
        <v>20</v>
      </c>
      <c r="H9" s="45"/>
      <c r="I9" s="98"/>
      <c r="J9" s="98"/>
      <c r="K9" s="98"/>
      <c r="L9" s="98"/>
      <c r="M9" s="98"/>
      <c r="N9" s="98"/>
      <c r="O9" s="98"/>
    </row>
    <row r="10" spans="1:15" ht="19.5" customHeight="1">
      <c r="A10" s="40" t="s">
        <v>148</v>
      </c>
      <c r="F10" s="21"/>
      <c r="G10" s="177">
        <v>1469203</v>
      </c>
      <c r="H10" s="177"/>
      <c r="I10" s="177">
        <v>850493</v>
      </c>
      <c r="J10" s="177"/>
      <c r="K10" s="177">
        <v>1278907</v>
      </c>
      <c r="L10" s="177"/>
      <c r="M10" s="177">
        <v>840471</v>
      </c>
      <c r="N10" s="56"/>
      <c r="O10" s="56"/>
    </row>
    <row r="11" spans="1:15" ht="19.5" customHeight="1">
      <c r="A11" s="40" t="s">
        <v>149</v>
      </c>
      <c r="F11" s="21"/>
      <c r="G11" s="177">
        <v>336041</v>
      </c>
      <c r="H11" s="177"/>
      <c r="I11" s="177">
        <v>22356</v>
      </c>
      <c r="J11" s="177"/>
      <c r="K11" s="178">
        <v>0</v>
      </c>
      <c r="L11" s="177"/>
      <c r="M11" s="178">
        <v>0</v>
      </c>
      <c r="N11" s="56"/>
      <c r="O11" s="56"/>
    </row>
    <row r="12" spans="1:15" ht="19.5" customHeight="1">
      <c r="A12" s="40" t="s">
        <v>150</v>
      </c>
      <c r="F12" s="21"/>
      <c r="G12" s="177">
        <v>45906</v>
      </c>
      <c r="H12" s="177"/>
      <c r="I12" s="177">
        <v>20584</v>
      </c>
      <c r="J12" s="177"/>
      <c r="K12" s="177">
        <v>45906</v>
      </c>
      <c r="L12" s="177"/>
      <c r="M12" s="177">
        <v>20584</v>
      </c>
      <c r="N12" s="56"/>
      <c r="O12" s="56"/>
    </row>
    <row r="13" spans="1:15" ht="19.5" customHeight="1">
      <c r="A13" s="39" t="s">
        <v>170</v>
      </c>
      <c r="E13" s="21" t="s">
        <v>169</v>
      </c>
      <c r="F13" s="21"/>
      <c r="G13" s="178">
        <v>0</v>
      </c>
      <c r="H13" s="178"/>
      <c r="I13" s="178">
        <v>0</v>
      </c>
      <c r="J13" s="177"/>
      <c r="K13" s="178">
        <v>713180</v>
      </c>
      <c r="L13" s="177"/>
      <c r="M13" s="178">
        <v>0</v>
      </c>
      <c r="N13" s="56"/>
      <c r="O13" s="56"/>
    </row>
    <row r="14" spans="1:15" ht="19.5" customHeight="1">
      <c r="A14" s="40" t="s">
        <v>8</v>
      </c>
      <c r="E14" s="21">
        <v>4</v>
      </c>
      <c r="F14" s="21"/>
      <c r="G14" s="177">
        <v>12113</v>
      </c>
      <c r="H14" s="177"/>
      <c r="I14" s="177">
        <v>3075</v>
      </c>
      <c r="J14" s="177"/>
      <c r="K14" s="177">
        <v>6298</v>
      </c>
      <c r="L14" s="177"/>
      <c r="M14" s="178">
        <v>17648</v>
      </c>
      <c r="N14" s="56"/>
      <c r="O14" s="58"/>
    </row>
    <row r="15" spans="1:15" ht="19.5" customHeight="1">
      <c r="A15" s="14" t="s">
        <v>39</v>
      </c>
      <c r="G15" s="55">
        <f>SUM(G10:G14)</f>
        <v>1863263</v>
      </c>
      <c r="H15" s="53"/>
      <c r="I15" s="55">
        <f>SUM(I10:I14)</f>
        <v>896508</v>
      </c>
      <c r="J15" s="53"/>
      <c r="K15" s="55">
        <f>SUM(K10:K14)</f>
        <v>2044291</v>
      </c>
      <c r="L15" s="53"/>
      <c r="M15" s="55">
        <f>SUM(M10:M14)</f>
        <v>878703</v>
      </c>
      <c r="N15" s="53"/>
      <c r="O15" s="57"/>
    </row>
    <row r="16" spans="1:15" ht="19.5" customHeight="1">
      <c r="A16" s="14"/>
      <c r="G16" s="196"/>
      <c r="H16" s="196"/>
      <c r="I16" s="196"/>
      <c r="J16" s="196"/>
      <c r="K16" s="196"/>
      <c r="L16" s="196"/>
      <c r="M16" s="196"/>
      <c r="N16" s="56"/>
      <c r="O16" s="56"/>
    </row>
    <row r="17" spans="1:15" ht="19.5" customHeight="1">
      <c r="A17" s="20" t="s">
        <v>21</v>
      </c>
      <c r="G17" s="196"/>
      <c r="H17" s="196"/>
      <c r="I17" s="196"/>
      <c r="J17" s="169"/>
      <c r="K17" s="169"/>
      <c r="L17" s="196"/>
      <c r="M17" s="169"/>
      <c r="N17" s="58"/>
      <c r="O17" s="56"/>
    </row>
    <row r="18" spans="1:15" ht="19.5" customHeight="1">
      <c r="A18" s="40" t="s">
        <v>106</v>
      </c>
      <c r="E18" s="21">
        <v>4</v>
      </c>
      <c r="F18" s="21"/>
      <c r="G18" s="177">
        <f>1310735+5436</f>
        <v>1316171</v>
      </c>
      <c r="H18" s="4"/>
      <c r="I18" s="177">
        <v>796968</v>
      </c>
      <c r="J18" s="4"/>
      <c r="K18" s="177">
        <v>1216179</v>
      </c>
      <c r="L18" s="12"/>
      <c r="M18" s="177">
        <v>787135</v>
      </c>
      <c r="N18" s="56"/>
      <c r="O18" s="56"/>
    </row>
    <row r="19" spans="1:15" ht="19.5" customHeight="1">
      <c r="A19" s="40" t="s">
        <v>53</v>
      </c>
      <c r="F19" s="21"/>
      <c r="G19" s="177">
        <v>18821</v>
      </c>
      <c r="H19" s="5"/>
      <c r="I19" s="177">
        <v>11446</v>
      </c>
      <c r="J19" s="5"/>
      <c r="K19" s="177">
        <v>18821</v>
      </c>
      <c r="L19" s="15"/>
      <c r="M19" s="177">
        <v>11446</v>
      </c>
      <c r="N19" s="56"/>
      <c r="O19" s="56"/>
    </row>
    <row r="20" spans="1:15" ht="19.5" customHeight="1">
      <c r="A20" s="40" t="s">
        <v>52</v>
      </c>
      <c r="E20" s="21">
        <v>4</v>
      </c>
      <c r="F20" s="21"/>
      <c r="G20" s="177">
        <v>57845</v>
      </c>
      <c r="H20" s="5"/>
      <c r="I20" s="177">
        <v>46447</v>
      </c>
      <c r="J20" s="5"/>
      <c r="K20" s="177">
        <v>36328</v>
      </c>
      <c r="L20" s="15"/>
      <c r="M20" s="177">
        <v>26172</v>
      </c>
      <c r="N20" s="56"/>
      <c r="O20" s="56"/>
    </row>
    <row r="21" spans="1:15" ht="19.5" customHeight="1">
      <c r="A21" s="40" t="s">
        <v>163</v>
      </c>
      <c r="E21" s="21">
        <v>10</v>
      </c>
      <c r="F21" s="21"/>
      <c r="G21" s="177">
        <v>84983</v>
      </c>
      <c r="H21" s="4"/>
      <c r="I21" s="177">
        <v>15198</v>
      </c>
      <c r="J21" s="4"/>
      <c r="K21" s="177">
        <v>7313</v>
      </c>
      <c r="L21" s="12"/>
      <c r="M21" s="177">
        <v>6612</v>
      </c>
      <c r="N21" s="56"/>
      <c r="O21" s="56"/>
    </row>
    <row r="22" spans="1:15" ht="19.5" customHeight="1">
      <c r="A22" s="14" t="s">
        <v>40</v>
      </c>
      <c r="G22" s="55">
        <f>SUM(G18:G21)</f>
        <v>1477820</v>
      </c>
      <c r="H22" s="57"/>
      <c r="I22" s="55">
        <f>SUM(I18:I21)</f>
        <v>870059</v>
      </c>
      <c r="J22" s="57"/>
      <c r="K22" s="55">
        <f>SUM(K18:K21)</f>
        <v>1278641</v>
      </c>
      <c r="L22" s="57"/>
      <c r="M22" s="55">
        <f>SUM(M18:M21)</f>
        <v>831365</v>
      </c>
      <c r="N22" s="53"/>
      <c r="O22" s="57"/>
    </row>
    <row r="23" spans="1:15" ht="19.5" customHeight="1">
      <c r="A23" s="14"/>
      <c r="G23" s="96"/>
      <c r="H23" s="57"/>
      <c r="I23" s="96"/>
      <c r="J23" s="57"/>
      <c r="K23" s="96"/>
      <c r="L23" s="57"/>
      <c r="M23" s="96"/>
      <c r="N23" s="53"/>
      <c r="O23" s="57"/>
    </row>
    <row r="24" spans="1:15" ht="19.5" customHeight="1">
      <c r="A24" s="14" t="s">
        <v>114</v>
      </c>
      <c r="B24" s="14"/>
      <c r="C24" s="14"/>
      <c r="D24" s="14"/>
      <c r="G24" s="57">
        <f>G15-G22</f>
        <v>385443</v>
      </c>
      <c r="H24" s="57">
        <f aca="true" t="shared" si="0" ref="H24:M24">H15-H22</f>
        <v>0</v>
      </c>
      <c r="I24" s="57">
        <f t="shared" si="0"/>
        <v>26449</v>
      </c>
      <c r="J24" s="57">
        <f t="shared" si="0"/>
        <v>0</v>
      </c>
      <c r="K24" s="57">
        <f t="shared" si="0"/>
        <v>765650</v>
      </c>
      <c r="L24" s="57">
        <f t="shared" si="0"/>
        <v>0</v>
      </c>
      <c r="M24" s="57">
        <f t="shared" si="0"/>
        <v>47338</v>
      </c>
      <c r="N24" s="57"/>
      <c r="O24" s="57"/>
    </row>
    <row r="25" spans="1:15" ht="19.5" customHeight="1">
      <c r="A25" s="39" t="s">
        <v>173</v>
      </c>
      <c r="E25" s="21">
        <v>14</v>
      </c>
      <c r="G25" s="198">
        <v>12439</v>
      </c>
      <c r="H25" s="5"/>
      <c r="I25" s="198">
        <v>-1531</v>
      </c>
      <c r="J25" s="5"/>
      <c r="K25" s="198">
        <v>488</v>
      </c>
      <c r="L25" s="15"/>
      <c r="M25" s="179">
        <v>0</v>
      </c>
      <c r="N25" s="58"/>
      <c r="O25" s="57"/>
    </row>
    <row r="26" spans="1:15" ht="19.5" customHeight="1">
      <c r="A26" s="14" t="s">
        <v>116</v>
      </c>
      <c r="B26" s="14"/>
      <c r="C26" s="14"/>
      <c r="D26" s="14"/>
      <c r="G26" s="57">
        <f>G24-G25</f>
        <v>373004</v>
      </c>
      <c r="H26" s="57"/>
      <c r="I26" s="57">
        <f>I24-I25</f>
        <v>27980</v>
      </c>
      <c r="J26" s="57"/>
      <c r="K26" s="57">
        <f>K24-K25</f>
        <v>765162</v>
      </c>
      <c r="L26" s="57"/>
      <c r="M26" s="57">
        <f>M24-M25</f>
        <v>47338</v>
      </c>
      <c r="N26" s="57"/>
      <c r="O26" s="57"/>
    </row>
    <row r="27" spans="1:15" ht="19.5" customHeight="1">
      <c r="A27" s="40" t="s">
        <v>123</v>
      </c>
      <c r="B27" s="14"/>
      <c r="C27" s="14"/>
      <c r="D27" s="14"/>
      <c r="G27" s="197">
        <v>0</v>
      </c>
      <c r="H27" s="169"/>
      <c r="I27" s="197">
        <v>0</v>
      </c>
      <c r="J27" s="169"/>
      <c r="K27" s="197">
        <v>0</v>
      </c>
      <c r="L27" s="169"/>
      <c r="M27" s="197">
        <v>0</v>
      </c>
      <c r="N27" s="58"/>
      <c r="O27" s="57"/>
    </row>
    <row r="28" spans="1:15" ht="19.5" customHeight="1" thickBot="1">
      <c r="A28" s="10" t="s">
        <v>126</v>
      </c>
      <c r="B28" s="14"/>
      <c r="C28" s="14"/>
      <c r="D28" s="14"/>
      <c r="E28" s="104"/>
      <c r="F28" s="14"/>
      <c r="G28" s="74">
        <f>G26+G27</f>
        <v>373004</v>
      </c>
      <c r="H28" s="57"/>
      <c r="I28" s="74">
        <f>I26+I27</f>
        <v>27980</v>
      </c>
      <c r="J28" s="57"/>
      <c r="K28" s="74">
        <f>K26+K27</f>
        <v>765162</v>
      </c>
      <c r="L28" s="57"/>
      <c r="M28" s="74">
        <f>M26+M27</f>
        <v>47338</v>
      </c>
      <c r="N28" s="57"/>
      <c r="O28" s="57"/>
    </row>
    <row r="29" spans="1:15" ht="19.5" customHeight="1" thickTop="1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10"/>
      <c r="O29" s="10"/>
    </row>
    <row r="30" spans="1:15" ht="19.5" customHeight="1">
      <c r="A30" s="10" t="s">
        <v>124</v>
      </c>
      <c r="B30" s="14"/>
      <c r="C30" s="14"/>
      <c r="D30" s="14"/>
      <c r="G30" s="57"/>
      <c r="H30" s="53"/>
      <c r="I30" s="57"/>
      <c r="J30" s="57"/>
      <c r="K30" s="57"/>
      <c r="L30" s="53"/>
      <c r="M30" s="57"/>
      <c r="N30" s="57"/>
      <c r="O30" s="57"/>
    </row>
    <row r="31" spans="1:15" ht="19.5" customHeight="1">
      <c r="A31" s="77" t="s">
        <v>151</v>
      </c>
      <c r="B31" s="14"/>
      <c r="C31" s="14"/>
      <c r="D31" s="14"/>
      <c r="G31" s="177">
        <v>372787</v>
      </c>
      <c r="H31" s="4"/>
      <c r="I31" s="177">
        <v>27890</v>
      </c>
      <c r="J31" s="4"/>
      <c r="K31" s="177">
        <v>765162</v>
      </c>
      <c r="L31" s="140"/>
      <c r="M31" s="178">
        <v>47338</v>
      </c>
      <c r="N31" s="57"/>
      <c r="O31" s="57"/>
    </row>
    <row r="32" spans="1:15" ht="19.5" customHeight="1">
      <c r="A32" s="77" t="s">
        <v>81</v>
      </c>
      <c r="B32" s="14"/>
      <c r="C32" s="14"/>
      <c r="D32" s="14"/>
      <c r="G32" s="198">
        <v>217</v>
      </c>
      <c r="H32" s="4"/>
      <c r="I32" s="198">
        <v>90</v>
      </c>
      <c r="J32" s="4"/>
      <c r="K32" s="151">
        <v>0</v>
      </c>
      <c r="L32" s="140"/>
      <c r="M32" s="179">
        <v>0</v>
      </c>
      <c r="N32" s="57"/>
      <c r="O32" s="57"/>
    </row>
    <row r="33" spans="1:15" ht="19.5" customHeight="1" thickBot="1">
      <c r="A33" s="14" t="s">
        <v>116</v>
      </c>
      <c r="B33" s="14"/>
      <c r="C33" s="14"/>
      <c r="D33" s="14"/>
      <c r="G33" s="74">
        <f>SUM(G31:G32)</f>
        <v>373004</v>
      </c>
      <c r="H33" s="53"/>
      <c r="I33" s="74">
        <f>SUM(I31:I32)</f>
        <v>27980</v>
      </c>
      <c r="J33" s="57"/>
      <c r="K33" s="54">
        <f>SUM(K31:K32)</f>
        <v>765162</v>
      </c>
      <c r="L33" s="53"/>
      <c r="M33" s="74">
        <f>SUM(M31:M32)</f>
        <v>47338</v>
      </c>
      <c r="N33" s="57"/>
      <c r="O33" s="57"/>
    </row>
    <row r="34" spans="1:15" ht="19.5" customHeight="1" thickTop="1">
      <c r="A34" s="77"/>
      <c r="B34" s="14"/>
      <c r="C34" s="14"/>
      <c r="D34" s="14"/>
      <c r="G34" s="57"/>
      <c r="H34" s="53"/>
      <c r="I34" s="57"/>
      <c r="J34" s="57"/>
      <c r="K34" s="57"/>
      <c r="L34" s="53"/>
      <c r="M34" s="57"/>
      <c r="N34" s="57"/>
      <c r="O34" s="57"/>
    </row>
    <row r="35" spans="1:13" ht="19.5" customHeight="1">
      <c r="A35" s="10" t="s">
        <v>152</v>
      </c>
      <c r="G35" s="5"/>
      <c r="H35" s="5"/>
      <c r="I35" s="5"/>
      <c r="J35" s="5"/>
      <c r="K35" s="5"/>
      <c r="L35" s="5"/>
      <c r="M35" s="5"/>
    </row>
    <row r="36" spans="1:15" ht="19.5" customHeight="1">
      <c r="A36" s="77" t="s">
        <v>151</v>
      </c>
      <c r="B36" s="14"/>
      <c r="C36" s="14"/>
      <c r="D36" s="14"/>
      <c r="G36" s="177">
        <v>372787</v>
      </c>
      <c r="H36" s="4"/>
      <c r="I36" s="177">
        <v>27890</v>
      </c>
      <c r="J36" s="4"/>
      <c r="K36" s="177">
        <v>765162</v>
      </c>
      <c r="L36" s="140"/>
      <c r="M36" s="178">
        <v>47338</v>
      </c>
      <c r="O36" s="57"/>
    </row>
    <row r="37" spans="1:15" ht="19.5" customHeight="1">
      <c r="A37" s="77" t="s">
        <v>81</v>
      </c>
      <c r="B37" s="14"/>
      <c r="C37" s="14"/>
      <c r="D37" s="14"/>
      <c r="G37" s="198">
        <v>217</v>
      </c>
      <c r="H37" s="4"/>
      <c r="I37" s="198">
        <v>90</v>
      </c>
      <c r="J37" s="4"/>
      <c r="K37" s="199">
        <v>0</v>
      </c>
      <c r="L37" s="140"/>
      <c r="M37" s="179">
        <v>0</v>
      </c>
      <c r="O37" s="57"/>
    </row>
    <row r="38" spans="1:15" ht="19.5" customHeight="1" thickBot="1">
      <c r="A38" s="10" t="s">
        <v>126</v>
      </c>
      <c r="B38" s="14"/>
      <c r="C38" s="14"/>
      <c r="D38" s="14"/>
      <c r="G38" s="74">
        <f>SUM(G36:G37)</f>
        <v>373004</v>
      </c>
      <c r="H38" s="53"/>
      <c r="I38" s="74">
        <f>SUM(I36:I37)</f>
        <v>27980</v>
      </c>
      <c r="J38" s="57"/>
      <c r="K38" s="74">
        <f>SUM(K36:K37)</f>
        <v>765162</v>
      </c>
      <c r="L38" s="53"/>
      <c r="M38" s="74">
        <f>SUM(M36:M37)</f>
        <v>47338</v>
      </c>
      <c r="N38" s="56"/>
      <c r="O38" s="58"/>
    </row>
    <row r="39" spans="1:15" ht="19.5" customHeight="1" thickTop="1">
      <c r="A39" s="77"/>
      <c r="B39" s="14"/>
      <c r="C39" s="14"/>
      <c r="D39" s="14"/>
      <c r="G39" s="57"/>
      <c r="H39" s="57"/>
      <c r="I39" s="57"/>
      <c r="J39" s="57"/>
      <c r="K39" s="57"/>
      <c r="L39" s="57"/>
      <c r="M39" s="57"/>
      <c r="N39" s="56"/>
      <c r="O39" s="58"/>
    </row>
    <row r="40" spans="1:15" ht="19.5" customHeight="1">
      <c r="A40" s="10" t="s">
        <v>118</v>
      </c>
      <c r="B40" s="14"/>
      <c r="C40" s="14"/>
      <c r="D40" s="14"/>
      <c r="G40" s="57"/>
      <c r="H40" s="57"/>
      <c r="I40" s="57"/>
      <c r="J40" s="57"/>
      <c r="K40" s="57"/>
      <c r="L40" s="57"/>
      <c r="M40" s="57"/>
      <c r="N40" s="56"/>
      <c r="O40" s="58"/>
    </row>
    <row r="41" spans="1:15" ht="19.5" customHeight="1" thickBot="1">
      <c r="A41" s="40" t="s">
        <v>117</v>
      </c>
      <c r="B41" s="14"/>
      <c r="C41" s="14"/>
      <c r="D41" s="14"/>
      <c r="E41" s="21">
        <v>24</v>
      </c>
      <c r="F41" s="41"/>
      <c r="G41" s="164">
        <v>0.1</v>
      </c>
      <c r="H41" s="165"/>
      <c r="I41" s="164">
        <v>0.008</v>
      </c>
      <c r="J41" s="165"/>
      <c r="K41" s="164">
        <v>0.21</v>
      </c>
      <c r="L41" s="165"/>
      <c r="M41" s="164">
        <v>0.013</v>
      </c>
      <c r="N41" s="59"/>
      <c r="O41" s="57"/>
    </row>
    <row r="42" spans="1:13" ht="19.5" customHeight="1" thickTop="1">
      <c r="A42" s="207" t="s">
        <v>91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</row>
    <row r="43" spans="1:13" ht="19.5" customHeight="1">
      <c r="A43" s="207" t="s">
        <v>66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</row>
    <row r="44" spans="1:13" ht="19.5" customHeight="1">
      <c r="A44" s="207" t="s">
        <v>188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</row>
    <row r="45" spans="1:13" ht="19.5" customHeight="1">
      <c r="A45" s="41"/>
      <c r="B45" s="41"/>
      <c r="C45" s="41"/>
      <c r="D45" s="41"/>
      <c r="F45" s="41"/>
      <c r="G45" s="119"/>
      <c r="H45" s="119"/>
      <c r="I45" s="119"/>
      <c r="J45" s="119"/>
      <c r="K45" s="119"/>
      <c r="L45" s="119"/>
      <c r="M45" s="119"/>
    </row>
    <row r="46" spans="1:13" ht="19.5" customHeight="1">
      <c r="A46" s="10"/>
      <c r="B46" s="82"/>
      <c r="C46" s="82"/>
      <c r="D46" s="82"/>
      <c r="F46" s="82"/>
      <c r="G46" s="206" t="s">
        <v>1</v>
      </c>
      <c r="H46" s="206"/>
      <c r="I46" s="206"/>
      <c r="J46" s="109"/>
      <c r="K46" s="206" t="s">
        <v>11</v>
      </c>
      <c r="L46" s="206"/>
      <c r="M46" s="206"/>
    </row>
    <row r="47" spans="7:13" ht="19.5" customHeight="1">
      <c r="G47" s="206" t="s">
        <v>22</v>
      </c>
      <c r="H47" s="206"/>
      <c r="I47" s="206"/>
      <c r="J47" s="109"/>
      <c r="K47" s="206" t="s">
        <v>22</v>
      </c>
      <c r="L47" s="206"/>
      <c r="M47" s="206"/>
    </row>
    <row r="48" spans="5:13" ht="19.5" customHeight="1">
      <c r="E48" s="18" t="s">
        <v>23</v>
      </c>
      <c r="F48" s="45"/>
      <c r="G48" s="120">
        <v>2014</v>
      </c>
      <c r="H48" s="105"/>
      <c r="I48" s="120">
        <v>2013</v>
      </c>
      <c r="J48" s="109"/>
      <c r="K48" s="120">
        <v>2014</v>
      </c>
      <c r="L48" s="105"/>
      <c r="M48" s="120">
        <v>2013</v>
      </c>
    </row>
    <row r="49" spans="7:13" ht="19.5" customHeight="1">
      <c r="G49" s="208" t="s">
        <v>26</v>
      </c>
      <c r="H49" s="208"/>
      <c r="I49" s="208"/>
      <c r="J49" s="208"/>
      <c r="K49" s="208"/>
      <c r="L49" s="208"/>
      <c r="M49" s="208"/>
    </row>
    <row r="50" spans="1:13" ht="19.5" customHeight="1">
      <c r="A50" s="20" t="s">
        <v>20</v>
      </c>
      <c r="H50" s="45"/>
      <c r="I50" s="98"/>
      <c r="J50" s="98"/>
      <c r="K50" s="98"/>
      <c r="L50" s="98"/>
      <c r="M50" s="98"/>
    </row>
    <row r="51" spans="1:13" ht="19.5" customHeight="1">
      <c r="A51" s="40" t="s">
        <v>148</v>
      </c>
      <c r="F51" s="21"/>
      <c r="G51" s="177">
        <v>4509760</v>
      </c>
      <c r="H51" s="177"/>
      <c r="I51" s="177">
        <v>2554742</v>
      </c>
      <c r="J51" s="177"/>
      <c r="K51" s="177">
        <v>3921450</v>
      </c>
      <c r="L51" s="177"/>
      <c r="M51" s="177">
        <v>2517766</v>
      </c>
    </row>
    <row r="52" spans="1:13" ht="19.5" customHeight="1">
      <c r="A52" s="40" t="s">
        <v>149</v>
      </c>
      <c r="F52" s="21"/>
      <c r="G52" s="177">
        <v>1052820</v>
      </c>
      <c r="H52" s="177"/>
      <c r="I52" s="177">
        <v>82386</v>
      </c>
      <c r="J52" s="177"/>
      <c r="K52" s="151">
        <v>0</v>
      </c>
      <c r="L52" s="177"/>
      <c r="M52" s="151">
        <v>0</v>
      </c>
    </row>
    <row r="53" spans="1:13" ht="19.5" customHeight="1">
      <c r="A53" s="40" t="s">
        <v>150</v>
      </c>
      <c r="F53" s="21"/>
      <c r="G53" s="177">
        <v>169418</v>
      </c>
      <c r="H53" s="177"/>
      <c r="I53" s="177">
        <v>71457</v>
      </c>
      <c r="J53" s="177"/>
      <c r="K53" s="177">
        <v>169418</v>
      </c>
      <c r="L53" s="177"/>
      <c r="M53" s="177">
        <v>71457</v>
      </c>
    </row>
    <row r="54" spans="1:13" ht="19.5" customHeight="1">
      <c r="A54" s="40" t="s">
        <v>105</v>
      </c>
      <c r="F54" s="21"/>
      <c r="G54" s="151">
        <v>0</v>
      </c>
      <c r="H54" s="177"/>
      <c r="I54" s="177">
        <v>35880</v>
      </c>
      <c r="J54" s="177"/>
      <c r="K54" s="151">
        <v>0</v>
      </c>
      <c r="L54" s="177"/>
      <c r="M54" s="151">
        <v>0</v>
      </c>
    </row>
    <row r="55" spans="1:13" ht="19.5" customHeight="1">
      <c r="A55" s="39" t="s">
        <v>170</v>
      </c>
      <c r="E55" s="21" t="s">
        <v>169</v>
      </c>
      <c r="F55" s="21"/>
      <c r="G55" s="151">
        <v>0</v>
      </c>
      <c r="H55" s="177"/>
      <c r="I55" s="151">
        <v>0</v>
      </c>
      <c r="J55" s="177"/>
      <c r="K55" s="177">
        <v>805300</v>
      </c>
      <c r="L55" s="177"/>
      <c r="M55" s="151">
        <v>0</v>
      </c>
    </row>
    <row r="56" spans="1:13" ht="19.5" customHeight="1">
      <c r="A56" s="40" t="s">
        <v>8</v>
      </c>
      <c r="E56" s="21">
        <v>4</v>
      </c>
      <c r="F56" s="21"/>
      <c r="G56" s="177">
        <v>21248</v>
      </c>
      <c r="H56" s="177"/>
      <c r="I56" s="177">
        <v>16544</v>
      </c>
      <c r="J56" s="177"/>
      <c r="K56" s="177">
        <v>31089</v>
      </c>
      <c r="L56" s="177"/>
      <c r="M56" s="177">
        <v>33085</v>
      </c>
    </row>
    <row r="57" spans="1:13" ht="19.5" customHeight="1">
      <c r="A57" s="14" t="s">
        <v>39</v>
      </c>
      <c r="G57" s="55">
        <f>SUM(G51:G56)</f>
        <v>5753246</v>
      </c>
      <c r="H57" s="53"/>
      <c r="I57" s="55">
        <f>SUM(I51:I56)</f>
        <v>2761009</v>
      </c>
      <c r="J57" s="53"/>
      <c r="K57" s="55">
        <f>SUM(K51:K56)</f>
        <v>4927257</v>
      </c>
      <c r="L57" s="53"/>
      <c r="M57" s="55">
        <f>SUM(M51:M56)</f>
        <v>2622308</v>
      </c>
    </row>
    <row r="58" spans="1:13" ht="19.5" customHeight="1">
      <c r="A58" s="14"/>
      <c r="G58" s="196"/>
      <c r="H58" s="196"/>
      <c r="I58" s="196"/>
      <c r="J58" s="196"/>
      <c r="K58" s="196"/>
      <c r="L58" s="196"/>
      <c r="M58" s="196"/>
    </row>
    <row r="59" spans="1:13" ht="19.5" customHeight="1">
      <c r="A59" s="20" t="s">
        <v>21</v>
      </c>
      <c r="G59" s="196"/>
      <c r="H59" s="196"/>
      <c r="I59" s="196"/>
      <c r="J59" s="169"/>
      <c r="K59" s="169"/>
      <c r="L59" s="196"/>
      <c r="M59" s="169"/>
    </row>
    <row r="60" spans="1:13" ht="19.5" customHeight="1">
      <c r="A60" s="40" t="s">
        <v>106</v>
      </c>
      <c r="E60" s="21">
        <v>4</v>
      </c>
      <c r="F60" s="21"/>
      <c r="G60" s="177">
        <f>4047388+5436</f>
        <v>4052824</v>
      </c>
      <c r="H60" s="4"/>
      <c r="I60" s="177">
        <v>2400455</v>
      </c>
      <c r="J60" s="4"/>
      <c r="K60" s="177">
        <v>3782449</v>
      </c>
      <c r="L60" s="12"/>
      <c r="M60" s="177">
        <v>2371229</v>
      </c>
    </row>
    <row r="61" spans="1:13" ht="19.5" customHeight="1">
      <c r="A61" s="40" t="s">
        <v>53</v>
      </c>
      <c r="F61" s="21"/>
      <c r="G61" s="177">
        <v>49251</v>
      </c>
      <c r="H61" s="5"/>
      <c r="I61" s="177">
        <v>39704</v>
      </c>
      <c r="J61" s="5"/>
      <c r="K61" s="177">
        <v>49251</v>
      </c>
      <c r="L61" s="15"/>
      <c r="M61" s="177">
        <v>39704</v>
      </c>
    </row>
    <row r="62" spans="1:13" ht="19.5" customHeight="1">
      <c r="A62" s="40" t="s">
        <v>52</v>
      </c>
      <c r="E62" s="21">
        <v>4</v>
      </c>
      <c r="F62" s="21"/>
      <c r="G62" s="177">
        <v>157357</v>
      </c>
      <c r="H62" s="5"/>
      <c r="I62" s="177">
        <v>95761</v>
      </c>
      <c r="J62" s="5"/>
      <c r="K62" s="177">
        <v>116360</v>
      </c>
      <c r="L62" s="15"/>
      <c r="M62" s="177">
        <v>68451</v>
      </c>
    </row>
    <row r="63" spans="1:13" ht="19.5" customHeight="1">
      <c r="A63" s="40" t="s">
        <v>163</v>
      </c>
      <c r="E63" s="21">
        <v>10</v>
      </c>
      <c r="F63" s="21"/>
      <c r="G63" s="177">
        <v>237288</v>
      </c>
      <c r="H63" s="4"/>
      <c r="I63" s="177">
        <v>41348</v>
      </c>
      <c r="J63" s="4"/>
      <c r="K63" s="177">
        <v>21998</v>
      </c>
      <c r="L63" s="12"/>
      <c r="M63" s="177">
        <v>16225</v>
      </c>
    </row>
    <row r="64" spans="1:13" ht="19.5" customHeight="1">
      <c r="A64" s="14" t="s">
        <v>40</v>
      </c>
      <c r="G64" s="55">
        <f>SUM(G60:G63)</f>
        <v>4496720</v>
      </c>
      <c r="H64" s="57"/>
      <c r="I64" s="55">
        <f>SUM(I60:I63)</f>
        <v>2577268</v>
      </c>
      <c r="J64" s="57"/>
      <c r="K64" s="55">
        <f>SUM(K60:K63)</f>
        <v>3970058</v>
      </c>
      <c r="L64" s="57"/>
      <c r="M64" s="55">
        <f>SUM(M60:M63)</f>
        <v>2495609</v>
      </c>
    </row>
    <row r="65" spans="1:13" ht="19.5" customHeight="1">
      <c r="A65" s="14"/>
      <c r="G65" s="96"/>
      <c r="H65" s="57"/>
      <c r="I65" s="96"/>
      <c r="J65" s="57"/>
      <c r="K65" s="96"/>
      <c r="L65" s="57"/>
      <c r="M65" s="96"/>
    </row>
    <row r="66" spans="1:13" ht="19.5" customHeight="1">
      <c r="A66" s="14" t="s">
        <v>114</v>
      </c>
      <c r="B66" s="14"/>
      <c r="C66" s="14"/>
      <c r="D66" s="14"/>
      <c r="G66" s="57">
        <f aca="true" t="shared" si="1" ref="G66:M66">G57-G64</f>
        <v>1256526</v>
      </c>
      <c r="H66" s="57">
        <f t="shared" si="1"/>
        <v>0</v>
      </c>
      <c r="I66" s="57">
        <v>183741</v>
      </c>
      <c r="J66" s="57">
        <f t="shared" si="1"/>
        <v>0</v>
      </c>
      <c r="K66" s="57">
        <f t="shared" si="1"/>
        <v>957199</v>
      </c>
      <c r="L66" s="57">
        <f t="shared" si="1"/>
        <v>0</v>
      </c>
      <c r="M66" s="57">
        <f t="shared" si="1"/>
        <v>126699</v>
      </c>
    </row>
    <row r="67" spans="1:13" ht="19.5" customHeight="1">
      <c r="A67" s="40" t="s">
        <v>115</v>
      </c>
      <c r="E67" s="21">
        <v>14</v>
      </c>
      <c r="G67" s="198">
        <v>14518</v>
      </c>
      <c r="H67" s="5"/>
      <c r="I67" s="198">
        <v>11322</v>
      </c>
      <c r="J67" s="5"/>
      <c r="K67" s="198">
        <v>2611</v>
      </c>
      <c r="L67" s="15"/>
      <c r="M67" s="199">
        <v>0</v>
      </c>
    </row>
    <row r="68" spans="1:13" ht="19.5" customHeight="1">
      <c r="A68" s="14" t="s">
        <v>116</v>
      </c>
      <c r="B68" s="14"/>
      <c r="C68" s="14"/>
      <c r="D68" s="14"/>
      <c r="G68" s="57">
        <f>G66-G67</f>
        <v>1242008</v>
      </c>
      <c r="H68" s="57"/>
      <c r="I68" s="57">
        <f>I66-I67</f>
        <v>172419</v>
      </c>
      <c r="J68" s="57"/>
      <c r="K68" s="57">
        <f>K66-K67</f>
        <v>954588</v>
      </c>
      <c r="L68" s="57"/>
      <c r="M68" s="57">
        <f>M66-M67</f>
        <v>126699</v>
      </c>
    </row>
    <row r="69" spans="1:13" ht="19.5" customHeight="1">
      <c r="A69" s="40" t="s">
        <v>123</v>
      </c>
      <c r="B69" s="14"/>
      <c r="C69" s="14"/>
      <c r="D69" s="14"/>
      <c r="G69" s="197">
        <v>0</v>
      </c>
      <c r="H69" s="169"/>
      <c r="I69" s="197">
        <v>0</v>
      </c>
      <c r="J69" s="169"/>
      <c r="K69" s="197">
        <v>0</v>
      </c>
      <c r="L69" s="169"/>
      <c r="M69" s="175">
        <v>0</v>
      </c>
    </row>
    <row r="70" spans="1:13" ht="19.5" customHeight="1" thickBot="1">
      <c r="A70" s="10" t="s">
        <v>126</v>
      </c>
      <c r="B70" s="14"/>
      <c r="C70" s="14"/>
      <c r="D70" s="14"/>
      <c r="E70" s="104"/>
      <c r="F70" s="14"/>
      <c r="G70" s="74">
        <f>G68+G69</f>
        <v>1242008</v>
      </c>
      <c r="H70" s="57"/>
      <c r="I70" s="74">
        <f>I68+I69</f>
        <v>172419</v>
      </c>
      <c r="J70" s="57"/>
      <c r="K70" s="74">
        <f>K68+K69</f>
        <v>954588</v>
      </c>
      <c r="L70" s="57"/>
      <c r="M70" s="74">
        <f>M68+M69</f>
        <v>126699</v>
      </c>
    </row>
    <row r="71" spans="1:13" ht="19.5" customHeight="1" thickTop="1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</row>
    <row r="72" spans="1:13" ht="19.5" customHeight="1">
      <c r="A72" s="10" t="s">
        <v>124</v>
      </c>
      <c r="B72" s="14"/>
      <c r="C72" s="14"/>
      <c r="D72" s="14"/>
      <c r="G72" s="57"/>
      <c r="H72" s="53"/>
      <c r="I72" s="57"/>
      <c r="J72" s="57"/>
      <c r="K72" s="57"/>
      <c r="L72" s="53"/>
      <c r="M72" s="57"/>
    </row>
    <row r="73" spans="1:13" ht="19.5" customHeight="1">
      <c r="A73" s="77" t="s">
        <v>151</v>
      </c>
      <c r="B73" s="14"/>
      <c r="C73" s="14"/>
      <c r="D73" s="14"/>
      <c r="G73" s="177">
        <v>1241176</v>
      </c>
      <c r="H73" s="4"/>
      <c r="I73" s="177">
        <v>171645</v>
      </c>
      <c r="J73" s="4"/>
      <c r="K73" s="177">
        <v>954588</v>
      </c>
      <c r="L73" s="140"/>
      <c r="M73" s="154">
        <v>126699</v>
      </c>
    </row>
    <row r="74" spans="1:13" ht="19.5" customHeight="1">
      <c r="A74" s="77" t="s">
        <v>81</v>
      </c>
      <c r="B74" s="14"/>
      <c r="C74" s="14"/>
      <c r="D74" s="14"/>
      <c r="G74" s="198">
        <v>832</v>
      </c>
      <c r="H74" s="4"/>
      <c r="I74" s="198">
        <v>774</v>
      </c>
      <c r="J74" s="4"/>
      <c r="K74" s="151">
        <v>0</v>
      </c>
      <c r="L74" s="151"/>
      <c r="M74" s="199">
        <v>0</v>
      </c>
    </row>
    <row r="75" spans="1:13" ht="19.5" customHeight="1" thickBot="1">
      <c r="A75" s="14" t="s">
        <v>116</v>
      </c>
      <c r="B75" s="14"/>
      <c r="C75" s="14"/>
      <c r="D75" s="14"/>
      <c r="G75" s="74">
        <f>SUM(G73:G74)</f>
        <v>1242008</v>
      </c>
      <c r="H75" s="53"/>
      <c r="I75" s="74">
        <f>SUM(I73:I74)</f>
        <v>172419</v>
      </c>
      <c r="J75" s="57"/>
      <c r="K75" s="54">
        <f>SUM(K73:K74)</f>
        <v>954588</v>
      </c>
      <c r="L75" s="53"/>
      <c r="M75" s="74">
        <f>SUM(M73:M74)</f>
        <v>126699</v>
      </c>
    </row>
    <row r="76" spans="1:13" ht="19.5" customHeight="1" thickTop="1">
      <c r="A76" s="77"/>
      <c r="B76" s="14"/>
      <c r="C76" s="14"/>
      <c r="D76" s="14"/>
      <c r="G76" s="57"/>
      <c r="H76" s="53"/>
      <c r="I76" s="57"/>
      <c r="J76" s="57"/>
      <c r="K76" s="57"/>
      <c r="L76" s="53"/>
      <c r="M76" s="57"/>
    </row>
    <row r="77" spans="1:13" ht="19.5" customHeight="1">
      <c r="A77" s="10" t="s">
        <v>152</v>
      </c>
      <c r="G77" s="5"/>
      <c r="H77" s="5"/>
      <c r="I77" s="5"/>
      <c r="J77" s="5"/>
      <c r="K77" s="5"/>
      <c r="L77" s="5"/>
      <c r="M77" s="5"/>
    </row>
    <row r="78" spans="1:13" ht="19.5" customHeight="1">
      <c r="A78" s="77" t="s">
        <v>151</v>
      </c>
      <c r="B78" s="14"/>
      <c r="C78" s="14"/>
      <c r="D78" s="14"/>
      <c r="G78" s="177">
        <v>1241176</v>
      </c>
      <c r="H78" s="4"/>
      <c r="I78" s="177">
        <v>171645</v>
      </c>
      <c r="J78" s="4"/>
      <c r="K78" s="177">
        <v>954588</v>
      </c>
      <c r="L78" s="140"/>
      <c r="M78" s="154">
        <v>126699</v>
      </c>
    </row>
    <row r="79" spans="1:13" ht="19.5" customHeight="1">
      <c r="A79" s="77" t="s">
        <v>81</v>
      </c>
      <c r="B79" s="14"/>
      <c r="C79" s="14"/>
      <c r="D79" s="14"/>
      <c r="G79" s="198">
        <v>832</v>
      </c>
      <c r="H79" s="4"/>
      <c r="I79" s="198">
        <v>774</v>
      </c>
      <c r="J79" s="4"/>
      <c r="K79" s="199">
        <v>0</v>
      </c>
      <c r="L79" s="151"/>
      <c r="M79" s="199">
        <v>0</v>
      </c>
    </row>
    <row r="80" spans="1:13" ht="19.5" customHeight="1" thickBot="1">
      <c r="A80" s="10" t="s">
        <v>126</v>
      </c>
      <c r="B80" s="14"/>
      <c r="C80" s="14"/>
      <c r="D80" s="14"/>
      <c r="G80" s="74">
        <f>SUM(G78:G79)</f>
        <v>1242008</v>
      </c>
      <c r="H80" s="53"/>
      <c r="I80" s="74">
        <f>SUM(I78:I79)</f>
        <v>172419</v>
      </c>
      <c r="J80" s="57"/>
      <c r="K80" s="74">
        <f>SUM(K78:K79)</f>
        <v>954588</v>
      </c>
      <c r="L80" s="53"/>
      <c r="M80" s="74">
        <f>SUM(M78:M79)</f>
        <v>126699</v>
      </c>
    </row>
    <row r="81" spans="1:13" ht="19.5" customHeight="1" thickTop="1">
      <c r="A81" s="77"/>
      <c r="B81" s="14"/>
      <c r="C81" s="14"/>
      <c r="D81" s="14"/>
      <c r="G81" s="57"/>
      <c r="H81" s="57"/>
      <c r="I81" s="57"/>
      <c r="J81" s="57"/>
      <c r="K81" s="57"/>
      <c r="L81" s="57"/>
      <c r="M81" s="57"/>
    </row>
    <row r="82" spans="1:13" ht="19.5" customHeight="1">
      <c r="A82" s="10" t="s">
        <v>118</v>
      </c>
      <c r="B82" s="14"/>
      <c r="C82" s="14"/>
      <c r="D82" s="14"/>
      <c r="G82" s="57"/>
      <c r="H82" s="57"/>
      <c r="I82" s="57"/>
      <c r="J82" s="57"/>
      <c r="K82" s="57"/>
      <c r="L82" s="57"/>
      <c r="M82" s="57"/>
    </row>
    <row r="83" spans="1:13" ht="19.5" customHeight="1" thickBot="1">
      <c r="A83" s="40" t="s">
        <v>117</v>
      </c>
      <c r="B83" s="14"/>
      <c r="C83" s="14"/>
      <c r="D83" s="14"/>
      <c r="E83" s="21">
        <v>24</v>
      </c>
      <c r="F83" s="41"/>
      <c r="G83" s="164">
        <v>0.33</v>
      </c>
      <c r="H83" s="165"/>
      <c r="I83" s="164">
        <v>0.047</v>
      </c>
      <c r="J83" s="165"/>
      <c r="K83" s="164">
        <v>0.26</v>
      </c>
      <c r="L83" s="165"/>
      <c r="M83" s="164">
        <v>0.034</v>
      </c>
    </row>
    <row r="84" ht="15.75" thickTop="1"/>
  </sheetData>
  <sheetProtection password="F7ED" sheet="1"/>
  <mergeCells count="18">
    <mergeCell ref="G49:M49"/>
    <mergeCell ref="A71:M71"/>
    <mergeCell ref="A42:M42"/>
    <mergeCell ref="A43:M43"/>
    <mergeCell ref="A44:M44"/>
    <mergeCell ref="G46:I46"/>
    <mergeCell ref="K46:M46"/>
    <mergeCell ref="G47:I47"/>
    <mergeCell ref="K47:M47"/>
    <mergeCell ref="A29:M29"/>
    <mergeCell ref="G8:M8"/>
    <mergeCell ref="G5:I5"/>
    <mergeCell ref="A1:M1"/>
    <mergeCell ref="A2:M2"/>
    <mergeCell ref="G6:I6"/>
    <mergeCell ref="K6:M6"/>
    <mergeCell ref="A3:M3"/>
    <mergeCell ref="K5:M5"/>
  </mergeCells>
  <printOptions/>
  <pageMargins left="0.7086614173228347" right="0.2362204724409449" top="0.7480314960629921" bottom="0.7480314960629921" header="0.31496062992125984" footer="0.31496062992125984"/>
  <pageSetup firstPageNumber="6" useFirstPageNumber="1" horizontalDpi="600" verticalDpi="600" orientation="portrait" paperSize="9" scale="88" r:id="rId1"/>
  <headerFooter alignWithMargins="0">
    <oddFooter>&amp;L The accompanying notes are an integral part of these financial statements.
&amp;R&amp;P</oddFoot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view="pageBreakPreview" zoomScale="90" zoomScaleSheetLayoutView="90" workbookViewId="0" topLeftCell="A1">
      <selection activeCell="G9" sqref="G9"/>
    </sheetView>
  </sheetViews>
  <sheetFormatPr defaultColWidth="9.140625" defaultRowHeight="19.5" customHeight="1"/>
  <cols>
    <col min="1" max="2" width="2.421875" style="5" customWidth="1"/>
    <col min="3" max="3" width="24.421875" style="5" customWidth="1"/>
    <col min="4" max="4" width="2.140625" style="5" customWidth="1"/>
    <col min="5" max="5" width="7.00390625" style="5" customWidth="1"/>
    <col min="6" max="6" width="2.140625" style="5" customWidth="1"/>
    <col min="7" max="7" width="14.7109375" style="5" customWidth="1"/>
    <col min="8" max="8" width="1.7109375" style="5" customWidth="1"/>
    <col min="9" max="9" width="13.28125" style="5" customWidth="1"/>
    <col min="10" max="10" width="1.7109375" style="5" customWidth="1"/>
    <col min="11" max="11" width="14.140625" style="5" customWidth="1"/>
    <col min="12" max="12" width="1.7109375" style="5" customWidth="1"/>
    <col min="13" max="13" width="13.8515625" style="5" customWidth="1"/>
    <col min="14" max="14" width="1.7109375" style="5" customWidth="1"/>
    <col min="15" max="15" width="23.8515625" style="5" customWidth="1"/>
    <col min="16" max="16" width="1.7109375" style="4" customWidth="1"/>
    <col min="17" max="17" width="15.8515625" style="5" customWidth="1"/>
    <col min="18" max="18" width="1.7109375" style="4" customWidth="1"/>
    <col min="19" max="19" width="13.28125" style="5" customWidth="1"/>
    <col min="20" max="20" width="1.7109375" style="4" customWidth="1"/>
    <col min="21" max="21" width="14.421875" style="5" customWidth="1"/>
    <col min="22" max="16384" width="9.140625" style="5" customWidth="1"/>
  </cols>
  <sheetData>
    <row r="1" spans="1:20" s="10" customFormat="1" ht="19.5" customHeight="1">
      <c r="A1" s="207" t="s">
        <v>91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115"/>
      <c r="T1" s="115"/>
    </row>
    <row r="2" spans="1:20" s="10" customFormat="1" ht="19.5" customHeight="1">
      <c r="A2" s="207" t="s">
        <v>67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115"/>
      <c r="T2" s="115"/>
    </row>
    <row r="3" spans="1:20" s="10" customFormat="1" ht="19.5" customHeight="1">
      <c r="A3" s="207" t="s">
        <v>188</v>
      </c>
      <c r="B3" s="207"/>
      <c r="C3" s="207"/>
      <c r="D3" s="207"/>
      <c r="E3" s="207"/>
      <c r="F3" s="207"/>
      <c r="G3" s="207"/>
      <c r="H3" s="207"/>
      <c r="I3" s="207"/>
      <c r="P3" s="115"/>
      <c r="R3" s="115"/>
      <c r="T3" s="115"/>
    </row>
    <row r="4" spans="16:20" s="10" customFormat="1" ht="19.5" customHeight="1">
      <c r="P4" s="115"/>
      <c r="R4" s="115"/>
      <c r="T4" s="115"/>
    </row>
    <row r="5" spans="1:21" ht="19.5" customHeight="1">
      <c r="A5" s="81"/>
      <c r="B5" s="81"/>
      <c r="C5" s="82"/>
      <c r="D5" s="45"/>
      <c r="E5" s="83"/>
      <c r="F5" s="83"/>
      <c r="G5" s="210" t="s">
        <v>45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</row>
    <row r="6" spans="1:21" ht="19.5" customHeight="1">
      <c r="A6" s="81"/>
      <c r="B6" s="81"/>
      <c r="C6" s="82"/>
      <c r="D6" s="45"/>
      <c r="E6" s="83"/>
      <c r="F6" s="83"/>
      <c r="G6" s="84"/>
      <c r="H6" s="84"/>
      <c r="I6" s="83"/>
      <c r="J6" s="84"/>
      <c r="K6" s="84"/>
      <c r="L6" s="84"/>
      <c r="M6" s="84"/>
      <c r="N6" s="84"/>
      <c r="O6" s="83" t="s">
        <v>73</v>
      </c>
      <c r="P6" s="84"/>
      <c r="Q6" s="84"/>
      <c r="R6" s="84"/>
      <c r="S6" s="83"/>
      <c r="T6" s="84"/>
      <c r="U6" s="84"/>
    </row>
    <row r="7" spans="1:20" s="11" customFormat="1" ht="19.5" customHeight="1">
      <c r="A7" s="82"/>
      <c r="B7" s="82"/>
      <c r="C7" s="82"/>
      <c r="D7" s="83"/>
      <c r="E7" s="82"/>
      <c r="F7" s="82"/>
      <c r="G7" s="82" t="s">
        <v>9</v>
      </c>
      <c r="H7" s="82"/>
      <c r="I7" s="85"/>
      <c r="J7" s="82"/>
      <c r="K7" s="209" t="s">
        <v>48</v>
      </c>
      <c r="L7" s="209"/>
      <c r="M7" s="209"/>
      <c r="N7" s="86"/>
      <c r="O7" s="87" t="s">
        <v>72</v>
      </c>
      <c r="P7" s="83"/>
      <c r="Q7" s="82"/>
      <c r="R7" s="83"/>
      <c r="S7" s="85"/>
      <c r="T7" s="83"/>
    </row>
    <row r="8" spans="1:21" s="11" customFormat="1" ht="19.5" customHeight="1">
      <c r="A8" s="82"/>
      <c r="B8" s="82"/>
      <c r="C8" s="82"/>
      <c r="D8" s="83"/>
      <c r="E8" s="82"/>
      <c r="F8" s="82"/>
      <c r="G8" s="83" t="s">
        <v>59</v>
      </c>
      <c r="H8" s="83"/>
      <c r="I8" s="82" t="s">
        <v>56</v>
      </c>
      <c r="J8" s="83"/>
      <c r="K8" s="75" t="s">
        <v>68</v>
      </c>
      <c r="L8" s="83"/>
      <c r="N8" s="83"/>
      <c r="O8" s="88" t="s">
        <v>178</v>
      </c>
      <c r="P8" s="83"/>
      <c r="Q8" s="88" t="s">
        <v>63</v>
      </c>
      <c r="R8" s="83"/>
      <c r="S8" s="88" t="s">
        <v>82</v>
      </c>
      <c r="T8" s="83"/>
      <c r="U8" s="82" t="s">
        <v>2</v>
      </c>
    </row>
    <row r="9" spans="1:22" s="11" customFormat="1" ht="19.5" customHeight="1">
      <c r="A9" s="82"/>
      <c r="B9" s="82"/>
      <c r="C9" s="82"/>
      <c r="D9" s="82"/>
      <c r="E9" s="18" t="s">
        <v>23</v>
      </c>
      <c r="F9" s="82"/>
      <c r="G9" s="83" t="s">
        <v>7</v>
      </c>
      <c r="H9" s="83"/>
      <c r="I9" s="82" t="s">
        <v>57</v>
      </c>
      <c r="J9" s="83"/>
      <c r="K9" s="76" t="s">
        <v>69</v>
      </c>
      <c r="L9" s="83"/>
      <c r="M9" s="82" t="s">
        <v>12</v>
      </c>
      <c r="N9" s="83"/>
      <c r="O9" s="85" t="s">
        <v>129</v>
      </c>
      <c r="P9" s="83"/>
      <c r="Q9" s="88" t="s">
        <v>83</v>
      </c>
      <c r="R9" s="83"/>
      <c r="S9" s="88" t="s">
        <v>84</v>
      </c>
      <c r="T9" s="83"/>
      <c r="U9" s="82" t="s">
        <v>46</v>
      </c>
      <c r="V9" s="82"/>
    </row>
    <row r="10" spans="1:21" s="11" customFormat="1" ht="19.5" customHeight="1">
      <c r="A10" s="82"/>
      <c r="B10" s="82"/>
      <c r="C10" s="82"/>
      <c r="D10" s="82"/>
      <c r="E10" s="18"/>
      <c r="F10" s="82"/>
      <c r="G10" s="83"/>
      <c r="H10" s="83"/>
      <c r="I10" s="82"/>
      <c r="J10" s="83"/>
      <c r="K10" s="85"/>
      <c r="L10" s="83"/>
      <c r="M10" s="82"/>
      <c r="N10" s="83"/>
      <c r="O10" s="85" t="s">
        <v>130</v>
      </c>
      <c r="P10" s="83"/>
      <c r="Q10" s="88" t="s">
        <v>85</v>
      </c>
      <c r="R10" s="83"/>
      <c r="S10" s="88"/>
      <c r="T10" s="83"/>
      <c r="U10" s="82"/>
    </row>
    <row r="11" spans="1:21" s="11" customFormat="1" ht="19.5" customHeight="1">
      <c r="A11" s="82"/>
      <c r="B11" s="82"/>
      <c r="C11" s="82"/>
      <c r="D11" s="82"/>
      <c r="E11" s="18"/>
      <c r="F11" s="82"/>
      <c r="G11" s="83"/>
      <c r="H11" s="83"/>
      <c r="I11" s="82"/>
      <c r="J11" s="83"/>
      <c r="K11" s="85"/>
      <c r="L11" s="83"/>
      <c r="M11" s="82"/>
      <c r="N11" s="83"/>
      <c r="O11" s="85" t="s">
        <v>131</v>
      </c>
      <c r="P11" s="83"/>
      <c r="Q11" s="88" t="s">
        <v>86</v>
      </c>
      <c r="R11" s="83"/>
      <c r="S11" s="88"/>
      <c r="T11" s="83"/>
      <c r="U11" s="82"/>
    </row>
    <row r="12" spans="1:21" s="11" customFormat="1" ht="19.5" customHeight="1">
      <c r="A12" s="82"/>
      <c r="B12" s="82"/>
      <c r="C12" s="82"/>
      <c r="D12" s="82"/>
      <c r="E12" s="18"/>
      <c r="F12" s="82"/>
      <c r="G12" s="208" t="s">
        <v>26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</row>
    <row r="13" spans="1:21" ht="19.5" customHeight="1">
      <c r="A13" s="14" t="s">
        <v>119</v>
      </c>
      <c r="B13" s="40"/>
      <c r="C13" s="40"/>
      <c r="D13" s="89"/>
      <c r="E13" s="89"/>
      <c r="F13" s="89"/>
      <c r="G13" s="92">
        <v>317000</v>
      </c>
      <c r="H13" s="93"/>
      <c r="I13" s="92">
        <v>746100</v>
      </c>
      <c r="J13" s="93"/>
      <c r="K13" s="92">
        <v>17700</v>
      </c>
      <c r="L13" s="93"/>
      <c r="M13" s="92">
        <v>105721</v>
      </c>
      <c r="N13" s="93"/>
      <c r="O13" s="92">
        <f>-47937+992</f>
        <v>-46945</v>
      </c>
      <c r="P13" s="114"/>
      <c r="Q13" s="92">
        <f>SUM(G13:O13)</f>
        <v>1139576</v>
      </c>
      <c r="R13" s="114"/>
      <c r="S13" s="92">
        <v>2246</v>
      </c>
      <c r="T13" s="114"/>
      <c r="U13" s="92">
        <f>SUM(Q13:S13)</f>
        <v>1141822</v>
      </c>
    </row>
    <row r="14" spans="1:21" ht="19.5" customHeight="1">
      <c r="A14" s="39" t="s">
        <v>79</v>
      </c>
      <c r="B14" s="40"/>
      <c r="C14" s="40"/>
      <c r="D14" s="89"/>
      <c r="E14" s="89"/>
      <c r="F14" s="89"/>
      <c r="G14" s="161">
        <v>0</v>
      </c>
      <c r="H14" s="142"/>
      <c r="I14" s="161">
        <v>0</v>
      </c>
      <c r="J14" s="161"/>
      <c r="K14" s="161">
        <v>0</v>
      </c>
      <c r="L14" s="162"/>
      <c r="M14" s="161">
        <v>0</v>
      </c>
      <c r="N14" s="161"/>
      <c r="O14" s="161">
        <v>0</v>
      </c>
      <c r="P14" s="161"/>
      <c r="Q14" s="161">
        <f>SUM(G14:O14)</f>
        <v>0</v>
      </c>
      <c r="R14" s="161"/>
      <c r="S14" s="161">
        <v>-255</v>
      </c>
      <c r="T14" s="158"/>
      <c r="U14" s="159">
        <f>SUM(Q14:S14)</f>
        <v>-255</v>
      </c>
    </row>
    <row r="15" spans="1:21" ht="19.5" customHeight="1">
      <c r="A15" s="39" t="s">
        <v>164</v>
      </c>
      <c r="B15" s="40"/>
      <c r="C15" s="40"/>
      <c r="D15" s="89"/>
      <c r="E15" s="90">
        <v>20</v>
      </c>
      <c r="F15" s="89"/>
      <c r="G15" s="161">
        <v>56000</v>
      </c>
      <c r="H15" s="163"/>
      <c r="I15" s="161">
        <v>2934516</v>
      </c>
      <c r="J15" s="161"/>
      <c r="K15" s="161">
        <v>0</v>
      </c>
      <c r="L15" s="162"/>
      <c r="M15" s="161">
        <v>0</v>
      </c>
      <c r="N15" s="161"/>
      <c r="O15" s="161">
        <v>0</v>
      </c>
      <c r="P15" s="161"/>
      <c r="Q15" s="161">
        <f>SUM(G15:O15)</f>
        <v>2990516</v>
      </c>
      <c r="R15" s="161"/>
      <c r="S15" s="161">
        <v>0</v>
      </c>
      <c r="T15" s="158"/>
      <c r="U15" s="159">
        <f>SUM(Q15:S15)</f>
        <v>2990516</v>
      </c>
    </row>
    <row r="16" spans="1:21" ht="19.5" customHeight="1">
      <c r="A16" s="39" t="s">
        <v>121</v>
      </c>
      <c r="C16" s="40"/>
      <c r="D16" s="89"/>
      <c r="E16" s="90"/>
      <c r="F16" s="89"/>
      <c r="G16" s="159"/>
      <c r="H16" s="160"/>
      <c r="I16" s="159"/>
      <c r="J16" s="160"/>
      <c r="K16" s="159"/>
      <c r="L16" s="160"/>
      <c r="M16" s="159"/>
      <c r="N16" s="160"/>
      <c r="O16" s="159"/>
      <c r="P16" s="158"/>
      <c r="Q16" s="159"/>
      <c r="R16" s="158"/>
      <c r="S16" s="159"/>
      <c r="T16" s="158"/>
      <c r="U16" s="159"/>
    </row>
    <row r="17" spans="1:21" ht="19.5" customHeight="1">
      <c r="A17" s="39" t="s">
        <v>107</v>
      </c>
      <c r="C17" s="40"/>
      <c r="D17" s="89"/>
      <c r="E17" s="90"/>
      <c r="F17" s="89"/>
      <c r="G17" s="146">
        <v>0</v>
      </c>
      <c r="H17" s="147"/>
      <c r="I17" s="146">
        <v>0</v>
      </c>
      <c r="J17" s="147"/>
      <c r="K17" s="142">
        <v>0</v>
      </c>
      <c r="L17" s="147"/>
      <c r="M17" s="147">
        <v>171645</v>
      </c>
      <c r="N17" s="147"/>
      <c r="O17" s="147">
        <v>0</v>
      </c>
      <c r="P17" s="147"/>
      <c r="Q17" s="161">
        <f>SUM(G17:O17)</f>
        <v>171645</v>
      </c>
      <c r="R17" s="143"/>
      <c r="S17" s="143">
        <v>774</v>
      </c>
      <c r="T17" s="158"/>
      <c r="U17" s="159">
        <f>SUM(Q17:S17)</f>
        <v>172419</v>
      </c>
    </row>
    <row r="18" spans="1:21" ht="19.5" customHeight="1">
      <c r="A18" s="39" t="s">
        <v>166</v>
      </c>
      <c r="C18" s="40"/>
      <c r="D18" s="89"/>
      <c r="E18" s="90">
        <v>22</v>
      </c>
      <c r="F18" s="89"/>
      <c r="G18" s="146">
        <v>0</v>
      </c>
      <c r="H18" s="147">
        <v>0</v>
      </c>
      <c r="I18" s="146">
        <v>0</v>
      </c>
      <c r="J18" s="147"/>
      <c r="K18" s="142">
        <v>0</v>
      </c>
      <c r="L18" s="147"/>
      <c r="M18" s="147">
        <v>-37299</v>
      </c>
      <c r="N18" s="147"/>
      <c r="O18" s="147">
        <v>0</v>
      </c>
      <c r="P18" s="147"/>
      <c r="Q18" s="161">
        <f>SUM(G18:O18)</f>
        <v>-37299</v>
      </c>
      <c r="R18" s="143"/>
      <c r="S18" s="143">
        <v>0</v>
      </c>
      <c r="T18" s="158"/>
      <c r="U18" s="159">
        <f>SUM(Q18:S18)</f>
        <v>-37299</v>
      </c>
    </row>
    <row r="19" spans="1:21" ht="19.5" customHeight="1" thickBot="1">
      <c r="A19" s="14" t="s">
        <v>189</v>
      </c>
      <c r="B19" s="40"/>
      <c r="C19" s="40"/>
      <c r="D19" s="89"/>
      <c r="E19" s="89"/>
      <c r="F19" s="89"/>
      <c r="G19" s="94">
        <f>SUM(G13:H18)</f>
        <v>373000</v>
      </c>
      <c r="H19" s="92">
        <f aca="true" t="shared" si="0" ref="H19:T19">SUM(H13:H17)</f>
        <v>0</v>
      </c>
      <c r="I19" s="94">
        <f>SUM(I13:I18)</f>
        <v>3680616</v>
      </c>
      <c r="J19" s="92">
        <f t="shared" si="0"/>
        <v>0</v>
      </c>
      <c r="K19" s="94">
        <f>SUM(K13:K18)</f>
        <v>17700</v>
      </c>
      <c r="L19" s="92">
        <f t="shared" si="0"/>
        <v>0</v>
      </c>
      <c r="M19" s="94">
        <f>SUM(M13:M18)</f>
        <v>240067</v>
      </c>
      <c r="N19" s="92">
        <f t="shared" si="0"/>
        <v>0</v>
      </c>
      <c r="O19" s="94">
        <f>SUM(O13:O18)</f>
        <v>-46945</v>
      </c>
      <c r="P19" s="92">
        <f t="shared" si="0"/>
        <v>0</v>
      </c>
      <c r="Q19" s="94">
        <f>SUM(Q13:Q18)</f>
        <v>4264438</v>
      </c>
      <c r="R19" s="92">
        <f t="shared" si="0"/>
        <v>0</v>
      </c>
      <c r="S19" s="94">
        <f>SUM(S13:S18)</f>
        <v>2765</v>
      </c>
      <c r="T19" s="92">
        <f t="shared" si="0"/>
        <v>0</v>
      </c>
      <c r="U19" s="94">
        <f>SUM(U13:U18)</f>
        <v>4267203</v>
      </c>
    </row>
    <row r="20" spans="1:21" ht="19.5" customHeight="1" thickTop="1">
      <c r="A20" s="14"/>
      <c r="B20" s="40"/>
      <c r="C20" s="40"/>
      <c r="D20" s="89"/>
      <c r="E20" s="89"/>
      <c r="F20" s="89"/>
      <c r="G20" s="92"/>
      <c r="H20" s="114"/>
      <c r="I20" s="92"/>
      <c r="J20" s="114"/>
      <c r="K20" s="92"/>
      <c r="L20" s="114"/>
      <c r="M20" s="92"/>
      <c r="N20" s="114"/>
      <c r="O20" s="92"/>
      <c r="P20" s="114"/>
      <c r="Q20" s="92"/>
      <c r="R20" s="114"/>
      <c r="S20" s="92"/>
      <c r="T20" s="114"/>
      <c r="U20" s="92"/>
    </row>
    <row r="21" spans="1:21" ht="19.5" customHeight="1">
      <c r="A21" s="14" t="s">
        <v>120</v>
      </c>
      <c r="B21" s="40"/>
      <c r="C21" s="40"/>
      <c r="D21" s="89"/>
      <c r="E21" s="89"/>
      <c r="F21" s="89"/>
      <c r="G21" s="200">
        <v>373000</v>
      </c>
      <c r="H21" s="163"/>
      <c r="I21" s="200">
        <v>3680616</v>
      </c>
      <c r="J21" s="200"/>
      <c r="K21" s="200">
        <v>17700</v>
      </c>
      <c r="L21" s="201"/>
      <c r="M21" s="200">
        <v>335174</v>
      </c>
      <c r="N21" s="200"/>
      <c r="O21" s="200">
        <v>-46945</v>
      </c>
      <c r="P21" s="92">
        <f>P19</f>
        <v>0</v>
      </c>
      <c r="Q21" s="92">
        <f>SUM(G21:O21)</f>
        <v>4359545</v>
      </c>
      <c r="R21" s="92">
        <f>R19</f>
        <v>0</v>
      </c>
      <c r="S21" s="200">
        <v>2964</v>
      </c>
      <c r="T21" s="92">
        <f>T19</f>
        <v>0</v>
      </c>
      <c r="U21" s="92">
        <f>SUM(Q21:S21)</f>
        <v>4362509</v>
      </c>
    </row>
    <row r="22" spans="1:22" ht="19.5" customHeight="1">
      <c r="A22" s="40" t="s">
        <v>87</v>
      </c>
      <c r="B22" s="40"/>
      <c r="C22" s="40"/>
      <c r="D22" s="89"/>
      <c r="E22" s="144">
        <v>21</v>
      </c>
      <c r="F22" s="141"/>
      <c r="G22" s="161">
        <v>0</v>
      </c>
      <c r="H22" s="142"/>
      <c r="I22" s="161">
        <v>0</v>
      </c>
      <c r="J22" s="161"/>
      <c r="K22" s="161">
        <v>19600</v>
      </c>
      <c r="L22" s="162"/>
      <c r="M22" s="161">
        <v>-19600</v>
      </c>
      <c r="N22" s="161"/>
      <c r="O22" s="161">
        <v>0</v>
      </c>
      <c r="P22" s="161"/>
      <c r="Q22" s="161">
        <f>SUM(G22:O22)</f>
        <v>0</v>
      </c>
      <c r="R22" s="161"/>
      <c r="S22" s="161">
        <v>0</v>
      </c>
      <c r="T22" s="161"/>
      <c r="U22" s="159">
        <f>SUM(Q22:S22)</f>
        <v>0</v>
      </c>
      <c r="V22" s="60"/>
    </row>
    <row r="23" spans="1:22" ht="19.5" customHeight="1">
      <c r="A23" s="39" t="s">
        <v>121</v>
      </c>
      <c r="B23" s="40"/>
      <c r="C23" s="40"/>
      <c r="D23" s="89"/>
      <c r="E23" s="40"/>
      <c r="F23" s="89"/>
      <c r="G23" s="161"/>
      <c r="H23" s="142"/>
      <c r="I23" s="146"/>
      <c r="J23" s="147"/>
      <c r="K23" s="142"/>
      <c r="L23" s="147"/>
      <c r="M23" s="147"/>
      <c r="N23" s="147"/>
      <c r="O23" s="147"/>
      <c r="P23" s="158"/>
      <c r="R23" s="158"/>
      <c r="S23" s="159"/>
      <c r="T23" s="158"/>
      <c r="V23" s="60"/>
    </row>
    <row r="24" spans="1:22" ht="19.5" customHeight="1">
      <c r="A24" s="39" t="s">
        <v>107</v>
      </c>
      <c r="B24" s="40"/>
      <c r="C24" s="40"/>
      <c r="D24" s="89"/>
      <c r="E24" s="145"/>
      <c r="F24" s="141"/>
      <c r="G24" s="161">
        <v>0</v>
      </c>
      <c r="H24" s="142"/>
      <c r="I24" s="146">
        <v>0</v>
      </c>
      <c r="J24" s="147"/>
      <c r="K24" s="142">
        <v>0</v>
      </c>
      <c r="L24" s="147"/>
      <c r="M24" s="147">
        <v>1241176</v>
      </c>
      <c r="N24" s="147"/>
      <c r="O24" s="147">
        <v>0</v>
      </c>
      <c r="P24" s="147"/>
      <c r="Q24" s="161">
        <f>SUM(G24:O24)</f>
        <v>1241176</v>
      </c>
      <c r="R24" s="143"/>
      <c r="S24" s="143">
        <v>832</v>
      </c>
      <c r="T24" s="143"/>
      <c r="U24" s="159">
        <f>SUM(Q24:S24)</f>
        <v>1242008</v>
      </c>
      <c r="V24" s="60"/>
    </row>
    <row r="25" spans="1:22" ht="19.5" customHeight="1">
      <c r="A25" s="39" t="s">
        <v>166</v>
      </c>
      <c r="B25" s="40"/>
      <c r="C25" s="40"/>
      <c r="D25" s="89"/>
      <c r="E25" s="145">
        <v>22</v>
      </c>
      <c r="F25" s="141"/>
      <c r="G25" s="161">
        <v>0</v>
      </c>
      <c r="H25" s="142"/>
      <c r="I25" s="146">
        <v>0</v>
      </c>
      <c r="J25" s="147"/>
      <c r="K25" s="142">
        <v>0</v>
      </c>
      <c r="L25" s="147"/>
      <c r="M25" s="147">
        <v>-74600</v>
      </c>
      <c r="N25" s="147"/>
      <c r="O25" s="147">
        <v>0</v>
      </c>
      <c r="P25" s="147"/>
      <c r="Q25" s="161">
        <f>SUM(G25:O25)</f>
        <v>-74600</v>
      </c>
      <c r="R25" s="143"/>
      <c r="S25" s="143">
        <v>0</v>
      </c>
      <c r="T25" s="143"/>
      <c r="U25" s="159">
        <f>SUM(Q25:S25)</f>
        <v>-74600</v>
      </c>
      <c r="V25" s="60"/>
    </row>
    <row r="26" spans="1:22" ht="19.5" customHeight="1" thickBot="1">
      <c r="A26" s="14" t="s">
        <v>190</v>
      </c>
      <c r="B26" s="40"/>
      <c r="C26" s="40"/>
      <c r="D26" s="89"/>
      <c r="E26" s="89"/>
      <c r="F26" s="89"/>
      <c r="G26" s="94">
        <f>SUM(G21:G25)</f>
        <v>373000</v>
      </c>
      <c r="H26" s="92">
        <f aca="true" t="shared" si="1" ref="H26:T26">SUM(H21:H24)</f>
        <v>0</v>
      </c>
      <c r="I26" s="94">
        <f>SUM(I21:I25)</f>
        <v>3680616</v>
      </c>
      <c r="J26" s="92">
        <f t="shared" si="1"/>
        <v>0</v>
      </c>
      <c r="K26" s="94">
        <f>SUM(K21:K25)</f>
        <v>37300</v>
      </c>
      <c r="L26" s="92">
        <f t="shared" si="1"/>
        <v>0</v>
      </c>
      <c r="M26" s="94">
        <f>SUM(M21:M25)</f>
        <v>1482150</v>
      </c>
      <c r="N26" s="92">
        <f t="shared" si="1"/>
        <v>0</v>
      </c>
      <c r="O26" s="94">
        <f>SUM(O21:O25)</f>
        <v>-46945</v>
      </c>
      <c r="P26" s="92">
        <f t="shared" si="1"/>
        <v>0</v>
      </c>
      <c r="Q26" s="94">
        <f>SUM(Q21:Q25)</f>
        <v>5526121</v>
      </c>
      <c r="R26" s="92">
        <f t="shared" si="1"/>
        <v>0</v>
      </c>
      <c r="S26" s="94">
        <f>SUM(S21:S25)</f>
        <v>3796</v>
      </c>
      <c r="T26" s="92">
        <f t="shared" si="1"/>
        <v>0</v>
      </c>
      <c r="U26" s="94">
        <f>SUM(U21:U25)</f>
        <v>5529917</v>
      </c>
      <c r="V26" s="65"/>
    </row>
    <row r="27" spans="1:22" ht="19.5" customHeight="1" thickTop="1">
      <c r="A27" s="14"/>
      <c r="B27" s="40"/>
      <c r="C27" s="40"/>
      <c r="D27" s="89"/>
      <c r="E27" s="89"/>
      <c r="F27" s="89"/>
      <c r="G27" s="92"/>
      <c r="H27" s="93"/>
      <c r="I27" s="92"/>
      <c r="J27" s="93"/>
      <c r="K27" s="92"/>
      <c r="L27" s="93"/>
      <c r="M27" s="92"/>
      <c r="N27" s="93"/>
      <c r="O27" s="92"/>
      <c r="P27" s="114"/>
      <c r="Q27" s="92"/>
      <c r="R27" s="114"/>
      <c r="S27" s="92"/>
      <c r="T27" s="114"/>
      <c r="U27" s="92"/>
      <c r="V27" s="65"/>
    </row>
    <row r="28" spans="1:22" ht="19.5" customHeight="1">
      <c r="A28" s="14"/>
      <c r="B28" s="40"/>
      <c r="C28" s="40"/>
      <c r="D28" s="89"/>
      <c r="E28" s="89"/>
      <c r="F28" s="89"/>
      <c r="G28" s="92"/>
      <c r="H28" s="93"/>
      <c r="I28" s="92"/>
      <c r="J28" s="93"/>
      <c r="K28" s="92"/>
      <c r="L28" s="93"/>
      <c r="M28" s="92"/>
      <c r="N28" s="93"/>
      <c r="O28" s="92"/>
      <c r="P28" s="114"/>
      <c r="Q28" s="92"/>
      <c r="R28" s="114"/>
      <c r="S28" s="92"/>
      <c r="T28" s="114"/>
      <c r="U28" s="92"/>
      <c r="V28" s="65"/>
    </row>
    <row r="29" spans="1:22" ht="19.5" customHeight="1">
      <c r="A29" s="14"/>
      <c r="B29" s="40"/>
      <c r="C29" s="40"/>
      <c r="D29" s="89"/>
      <c r="E29" s="89"/>
      <c r="F29" s="89"/>
      <c r="G29" s="92"/>
      <c r="H29" s="93"/>
      <c r="I29" s="92"/>
      <c r="J29" s="93"/>
      <c r="K29" s="92"/>
      <c r="L29" s="93"/>
      <c r="M29" s="92"/>
      <c r="N29" s="93"/>
      <c r="O29" s="92"/>
      <c r="P29" s="114"/>
      <c r="Q29" s="92"/>
      <c r="R29" s="114"/>
      <c r="S29" s="92"/>
      <c r="T29" s="114"/>
      <c r="U29" s="92"/>
      <c r="V29" s="65"/>
    </row>
    <row r="30" spans="1:22" ht="19.5" customHeight="1">
      <c r="A30" s="14"/>
      <c r="B30" s="40"/>
      <c r="C30" s="40"/>
      <c r="D30" s="89"/>
      <c r="E30" s="89"/>
      <c r="F30" s="89"/>
      <c r="G30" s="92"/>
      <c r="H30" s="93"/>
      <c r="I30" s="92"/>
      <c r="J30" s="93"/>
      <c r="K30" s="92"/>
      <c r="L30" s="93"/>
      <c r="M30" s="92"/>
      <c r="N30" s="93"/>
      <c r="O30" s="92"/>
      <c r="P30" s="114"/>
      <c r="Q30" s="92"/>
      <c r="R30" s="114"/>
      <c r="S30" s="92"/>
      <c r="T30" s="114"/>
      <c r="U30" s="92"/>
      <c r="V30" s="65"/>
    </row>
    <row r="31" spans="1:22" ht="19.5" customHeight="1">
      <c r="A31" s="14"/>
      <c r="B31" s="40"/>
      <c r="C31" s="40"/>
      <c r="D31" s="89"/>
      <c r="E31" s="89"/>
      <c r="F31" s="89"/>
      <c r="G31" s="92"/>
      <c r="H31" s="93"/>
      <c r="I31" s="92"/>
      <c r="J31" s="93"/>
      <c r="K31" s="92"/>
      <c r="L31" s="93"/>
      <c r="M31" s="92"/>
      <c r="N31" s="93"/>
      <c r="O31" s="92"/>
      <c r="P31" s="114"/>
      <c r="Q31" s="92"/>
      <c r="R31" s="114"/>
      <c r="S31" s="92"/>
      <c r="T31" s="114"/>
      <c r="U31" s="92"/>
      <c r="V31" s="65"/>
    </row>
    <row r="32" spans="1:22" ht="19.5" customHeight="1">
      <c r="A32" s="14"/>
      <c r="B32" s="40"/>
      <c r="C32" s="40"/>
      <c r="D32" s="89"/>
      <c r="E32" s="89"/>
      <c r="F32" s="89"/>
      <c r="G32" s="92"/>
      <c r="H32" s="93"/>
      <c r="I32" s="92"/>
      <c r="J32" s="93"/>
      <c r="K32" s="92"/>
      <c r="L32" s="93"/>
      <c r="M32" s="92"/>
      <c r="N32" s="93"/>
      <c r="O32" s="92"/>
      <c r="P32" s="114"/>
      <c r="Q32" s="92"/>
      <c r="R32" s="114"/>
      <c r="S32" s="92"/>
      <c r="T32" s="114"/>
      <c r="U32" s="92"/>
      <c r="V32" s="65"/>
    </row>
    <row r="33" spans="1:22" ht="19.5" customHeight="1">
      <c r="A33" s="14"/>
      <c r="B33" s="40"/>
      <c r="C33" s="40"/>
      <c r="D33" s="89"/>
      <c r="E33" s="89"/>
      <c r="F33" s="89"/>
      <c r="G33" s="92"/>
      <c r="H33" s="93"/>
      <c r="I33" s="92"/>
      <c r="J33" s="93"/>
      <c r="K33" s="92"/>
      <c r="L33" s="93"/>
      <c r="M33" s="92"/>
      <c r="N33" s="93"/>
      <c r="O33" s="92"/>
      <c r="P33" s="114"/>
      <c r="Q33" s="92"/>
      <c r="R33" s="114"/>
      <c r="S33" s="92"/>
      <c r="T33" s="114"/>
      <c r="U33" s="92"/>
      <c r="V33" s="65"/>
    </row>
    <row r="34" spans="1:22" ht="19.5" customHeight="1">
      <c r="A34" s="14"/>
      <c r="B34" s="40"/>
      <c r="C34" s="40"/>
      <c r="D34" s="89"/>
      <c r="E34" s="89"/>
      <c r="F34" s="89"/>
      <c r="G34" s="92"/>
      <c r="H34" s="93"/>
      <c r="I34" s="92"/>
      <c r="J34" s="93"/>
      <c r="K34" s="92"/>
      <c r="L34" s="93"/>
      <c r="M34" s="92"/>
      <c r="N34" s="93"/>
      <c r="O34" s="92"/>
      <c r="P34" s="114"/>
      <c r="Q34" s="92"/>
      <c r="R34" s="114"/>
      <c r="S34" s="92"/>
      <c r="T34" s="114"/>
      <c r="U34" s="92"/>
      <c r="V34" s="60"/>
    </row>
    <row r="35" spans="1:21" ht="19.5" customHeight="1">
      <c r="A35" s="14"/>
      <c r="B35" s="40"/>
      <c r="C35" s="40"/>
      <c r="D35" s="89"/>
      <c r="E35" s="89"/>
      <c r="F35" s="89"/>
      <c r="G35" s="92"/>
      <c r="H35" s="93"/>
      <c r="I35" s="92"/>
      <c r="J35" s="93"/>
      <c r="K35" s="92"/>
      <c r="L35" s="93"/>
      <c r="M35" s="92"/>
      <c r="N35" s="93"/>
      <c r="O35" s="92"/>
      <c r="P35" s="114"/>
      <c r="Q35" s="92"/>
      <c r="R35" s="114"/>
      <c r="S35" s="92"/>
      <c r="T35" s="114"/>
      <c r="U35" s="92"/>
    </row>
    <row r="36" spans="1:21" ht="19.5" customHeight="1">
      <c r="A36" s="14"/>
      <c r="B36" s="40"/>
      <c r="C36" s="40"/>
      <c r="D36" s="89"/>
      <c r="E36" s="89"/>
      <c r="F36" s="89"/>
      <c r="G36" s="92"/>
      <c r="H36" s="93"/>
      <c r="I36" s="92"/>
      <c r="J36" s="93"/>
      <c r="K36" s="92"/>
      <c r="L36" s="93"/>
      <c r="M36" s="92"/>
      <c r="N36" s="93"/>
      <c r="O36" s="92"/>
      <c r="P36" s="114"/>
      <c r="Q36" s="92"/>
      <c r="R36" s="114"/>
      <c r="S36" s="92"/>
      <c r="T36" s="114"/>
      <c r="U36" s="92"/>
    </row>
    <row r="37" spans="1:21" ht="19.5" customHeight="1">
      <c r="A37" s="14"/>
      <c r="B37" s="40"/>
      <c r="C37" s="40"/>
      <c r="D37" s="89"/>
      <c r="E37" s="89"/>
      <c r="F37" s="89"/>
      <c r="G37" s="92"/>
      <c r="H37" s="93"/>
      <c r="I37" s="92"/>
      <c r="J37" s="93"/>
      <c r="K37" s="92"/>
      <c r="L37" s="93"/>
      <c r="M37" s="92"/>
      <c r="N37" s="93"/>
      <c r="O37" s="92"/>
      <c r="P37" s="114"/>
      <c r="Q37" s="92"/>
      <c r="R37" s="114"/>
      <c r="S37" s="92"/>
      <c r="T37" s="114"/>
      <c r="U37" s="92"/>
    </row>
  </sheetData>
  <sheetProtection password="F7ED" sheet="1"/>
  <mergeCells count="6">
    <mergeCell ref="G12:U12"/>
    <mergeCell ref="K7:M7"/>
    <mergeCell ref="A1:Q1"/>
    <mergeCell ref="A2:Q2"/>
    <mergeCell ref="A3:I3"/>
    <mergeCell ref="G5:U5"/>
  </mergeCells>
  <printOptions/>
  <pageMargins left="0.62992125984252" right="0.196850393700787" top="0.47244094488189" bottom="0.511811023622047" header="0.354330708661417" footer="0.511811023622047"/>
  <pageSetup firstPageNumber="8" useFirstPageNumber="1" horizontalDpi="600" verticalDpi="600" orientation="landscape" paperSize="9" scale="79" r:id="rId1"/>
  <headerFooter alignWithMargins="0">
    <oddFooter>&amp;LThe accompanying notes are an integral part of these financial statements.&amp;"Angsana New,Regular"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showGridLines="0" view="pageBreakPreview" zoomScale="110" zoomScaleSheetLayoutView="110" workbookViewId="0" topLeftCell="A1">
      <selection activeCell="C6" sqref="C6"/>
    </sheetView>
  </sheetViews>
  <sheetFormatPr defaultColWidth="9.140625" defaultRowHeight="19.5" customHeight="1"/>
  <cols>
    <col min="1" max="2" width="2.421875" style="2" customWidth="1"/>
    <col min="3" max="3" width="54.00390625" style="2" customWidth="1"/>
    <col min="4" max="4" width="1.7109375" style="2" customWidth="1"/>
    <col min="5" max="5" width="8.00390625" style="116" customWidth="1"/>
    <col min="6" max="6" width="2.28125" style="2" customWidth="1"/>
    <col min="7" max="7" width="12.140625" style="2" customWidth="1"/>
    <col min="8" max="8" width="1.7109375" style="2" customWidth="1"/>
    <col min="9" max="9" width="13.421875" style="2" customWidth="1"/>
    <col min="10" max="10" width="1.7109375" style="2" customWidth="1"/>
    <col min="11" max="11" width="15.57421875" style="2" customWidth="1"/>
    <col min="12" max="12" width="1.7109375" style="2" customWidth="1"/>
    <col min="13" max="13" width="12.57421875" style="2" bestFit="1" customWidth="1"/>
    <col min="14" max="14" width="1.7109375" style="2" customWidth="1"/>
    <col min="15" max="15" width="13.57421875" style="2" customWidth="1"/>
    <col min="16" max="16384" width="9.140625" style="2" customWidth="1"/>
  </cols>
  <sheetData>
    <row r="1" spans="1:15" s="3" customFormat="1" ht="19.5" customHeight="1">
      <c r="A1" s="213" t="str">
        <f>Shareholder_conso!A1</f>
        <v>Energy Absolute Public Company Limited and its Subsidiaries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s="3" customFormat="1" ht="19.5" customHeight="1">
      <c r="A2" s="213" t="str">
        <f>Shareholder_conso!A2</f>
        <v>Stataments of changes in equity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9" s="10" customFormat="1" ht="19.5" customHeight="1">
      <c r="A3" s="207" t="s">
        <v>188</v>
      </c>
      <c r="B3" s="207"/>
      <c r="C3" s="207"/>
      <c r="D3" s="207"/>
      <c r="E3" s="207"/>
      <c r="F3" s="207"/>
      <c r="G3" s="207"/>
      <c r="H3" s="207"/>
      <c r="I3" s="207"/>
    </row>
    <row r="4" s="10" customFormat="1" ht="18.75" customHeight="1">
      <c r="E4" s="104"/>
    </row>
    <row r="5" spans="1:15" ht="19.5" customHeight="1">
      <c r="A5" s="61"/>
      <c r="B5" s="61"/>
      <c r="C5" s="49"/>
      <c r="D5" s="62"/>
      <c r="E5" s="24"/>
      <c r="F5" s="50"/>
      <c r="G5" s="214" t="s">
        <v>54</v>
      </c>
      <c r="H5" s="214"/>
      <c r="I5" s="214"/>
      <c r="J5" s="214"/>
      <c r="K5" s="214"/>
      <c r="L5" s="214"/>
      <c r="M5" s="214"/>
      <c r="N5" s="214"/>
      <c r="O5" s="214"/>
    </row>
    <row r="6" spans="1:13" s="1" customFormat="1" ht="19.5" customHeight="1">
      <c r="A6" s="49"/>
      <c r="B6" s="49"/>
      <c r="C6" s="49"/>
      <c r="D6" s="50"/>
      <c r="E6" s="116"/>
      <c r="F6" s="49"/>
      <c r="G6" s="49" t="s">
        <v>9</v>
      </c>
      <c r="H6" s="49"/>
      <c r="I6" s="76"/>
      <c r="J6" s="49"/>
      <c r="K6" s="211" t="s">
        <v>48</v>
      </c>
      <c r="L6" s="211"/>
      <c r="M6" s="211"/>
    </row>
    <row r="7" spans="1:15" s="1" customFormat="1" ht="19.5" customHeight="1">
      <c r="A7" s="49"/>
      <c r="B7" s="49"/>
      <c r="C7" s="49"/>
      <c r="D7" s="50"/>
      <c r="E7" s="116"/>
      <c r="F7" s="49"/>
      <c r="G7" s="50" t="s">
        <v>59</v>
      </c>
      <c r="H7" s="50"/>
      <c r="I7" s="49" t="s">
        <v>56</v>
      </c>
      <c r="J7" s="50"/>
      <c r="K7" s="75" t="s">
        <v>68</v>
      </c>
      <c r="L7" s="50"/>
      <c r="M7" s="49"/>
      <c r="O7" s="49" t="s">
        <v>2</v>
      </c>
    </row>
    <row r="8" spans="1:15" s="1" customFormat="1" ht="19.5" customHeight="1">
      <c r="A8" s="49"/>
      <c r="B8" s="49"/>
      <c r="C8" s="49"/>
      <c r="D8" s="49"/>
      <c r="E8" s="24" t="s">
        <v>23</v>
      </c>
      <c r="F8" s="49"/>
      <c r="G8" s="50" t="s">
        <v>7</v>
      </c>
      <c r="H8" s="50"/>
      <c r="I8" s="49" t="s">
        <v>57</v>
      </c>
      <c r="J8" s="50"/>
      <c r="K8" s="76" t="s">
        <v>69</v>
      </c>
      <c r="L8" s="50"/>
      <c r="M8" s="49" t="s">
        <v>12</v>
      </c>
      <c r="O8" s="49" t="s">
        <v>46</v>
      </c>
    </row>
    <row r="9" spans="1:15" s="1" customFormat="1" ht="19.5" customHeight="1">
      <c r="A9" s="49"/>
      <c r="B9" s="49"/>
      <c r="C9" s="49"/>
      <c r="D9" s="49"/>
      <c r="E9" s="24"/>
      <c r="F9" s="49"/>
      <c r="G9" s="212" t="s">
        <v>26</v>
      </c>
      <c r="H9" s="212"/>
      <c r="I9" s="212"/>
      <c r="J9" s="212"/>
      <c r="K9" s="212"/>
      <c r="L9" s="212"/>
      <c r="M9" s="212"/>
      <c r="N9" s="212"/>
      <c r="O9" s="212"/>
    </row>
    <row r="10" spans="1:15" ht="19.5" customHeight="1">
      <c r="A10" s="14" t="s">
        <v>119</v>
      </c>
      <c r="B10" s="40"/>
      <c r="C10" s="42"/>
      <c r="D10" s="43"/>
      <c r="E10" s="73"/>
      <c r="F10" s="43"/>
      <c r="G10" s="64">
        <v>317000</v>
      </c>
      <c r="H10" s="78"/>
      <c r="I10" s="150">
        <v>746100</v>
      </c>
      <c r="J10" s="78"/>
      <c r="K10" s="64">
        <v>17700</v>
      </c>
      <c r="L10" s="78"/>
      <c r="M10" s="150">
        <v>107869</v>
      </c>
      <c r="N10" s="78"/>
      <c r="O10" s="150">
        <f>SUM(G10:N10)</f>
        <v>1188669</v>
      </c>
    </row>
    <row r="11" spans="1:15" ht="19.5" customHeight="1">
      <c r="A11" s="39" t="s">
        <v>164</v>
      </c>
      <c r="B11" s="40"/>
      <c r="C11" s="42"/>
      <c r="D11" s="43"/>
      <c r="E11" s="73">
        <v>20</v>
      </c>
      <c r="F11" s="43"/>
      <c r="G11" s="60">
        <v>56000</v>
      </c>
      <c r="H11" s="45"/>
      <c r="I11" s="126">
        <v>2934516</v>
      </c>
      <c r="J11" s="126"/>
      <c r="K11" s="126">
        <v>0</v>
      </c>
      <c r="L11" s="126"/>
      <c r="M11" s="126">
        <v>0</v>
      </c>
      <c r="N11" s="148"/>
      <c r="O11" s="126">
        <f>SUM(G11:N11)</f>
        <v>2990516</v>
      </c>
    </row>
    <row r="12" spans="1:15" ht="19.5" customHeight="1">
      <c r="A12" s="39" t="s">
        <v>122</v>
      </c>
      <c r="B12" s="40"/>
      <c r="C12" s="42"/>
      <c r="D12" s="43"/>
      <c r="E12" s="90"/>
      <c r="F12" s="43"/>
      <c r="G12" s="126">
        <v>0</v>
      </c>
      <c r="H12" s="45"/>
      <c r="I12" s="126">
        <v>0</v>
      </c>
      <c r="J12" s="126"/>
      <c r="K12" s="126">
        <v>0</v>
      </c>
      <c r="L12" s="126"/>
      <c r="M12" s="126">
        <v>126699</v>
      </c>
      <c r="N12" s="148"/>
      <c r="O12" s="126">
        <f>SUM(G12:N12)</f>
        <v>126699</v>
      </c>
    </row>
    <row r="13" spans="1:15" s="5" customFormat="1" ht="19.5" customHeight="1">
      <c r="A13" s="39" t="s">
        <v>166</v>
      </c>
      <c r="B13" s="40"/>
      <c r="C13" s="40"/>
      <c r="D13" s="89"/>
      <c r="E13" s="90">
        <v>22</v>
      </c>
      <c r="F13" s="89"/>
      <c r="G13" s="126">
        <v>0</v>
      </c>
      <c r="H13" s="45"/>
      <c r="I13" s="126">
        <v>0</v>
      </c>
      <c r="J13" s="126"/>
      <c r="K13" s="126">
        <v>0</v>
      </c>
      <c r="L13" s="126"/>
      <c r="M13" s="126">
        <v>-37299</v>
      </c>
      <c r="N13" s="148"/>
      <c r="O13" s="126">
        <f>SUM(G13:N13)</f>
        <v>-37299</v>
      </c>
    </row>
    <row r="14" spans="1:15" ht="19.5" customHeight="1" thickBot="1">
      <c r="A14" s="14" t="s">
        <v>189</v>
      </c>
      <c r="B14" s="42"/>
      <c r="C14" s="42"/>
      <c r="D14" s="43"/>
      <c r="E14" s="73"/>
      <c r="F14" s="43"/>
      <c r="G14" s="66">
        <f>SUM(G10:G12)</f>
        <v>373000</v>
      </c>
      <c r="H14" s="78"/>
      <c r="I14" s="66">
        <f>SUM(I10:I12)</f>
        <v>3680616</v>
      </c>
      <c r="J14" s="78"/>
      <c r="K14" s="66">
        <f>SUM(K10:K12)</f>
        <v>17700</v>
      </c>
      <c r="L14" s="78"/>
      <c r="M14" s="66">
        <f>SUM(M10:M13)</f>
        <v>197269</v>
      </c>
      <c r="N14" s="78"/>
      <c r="O14" s="176">
        <f>SUM(O10:O13)</f>
        <v>4268585</v>
      </c>
    </row>
    <row r="15" spans="1:15" ht="19.5" customHeight="1" thickTop="1">
      <c r="A15" s="14"/>
      <c r="B15" s="42"/>
      <c r="C15" s="42"/>
      <c r="D15" s="43"/>
      <c r="E15" s="73"/>
      <c r="F15" s="43"/>
      <c r="G15" s="64"/>
      <c r="H15" s="78"/>
      <c r="I15" s="64"/>
      <c r="J15" s="78"/>
      <c r="K15" s="64"/>
      <c r="L15" s="78"/>
      <c r="M15" s="64"/>
      <c r="N15" s="78"/>
      <c r="O15" s="64"/>
    </row>
    <row r="16" spans="1:15" s="42" customFormat="1" ht="19.5" customHeight="1">
      <c r="A16" s="14" t="s">
        <v>120</v>
      </c>
      <c r="D16" s="43"/>
      <c r="E16" s="90"/>
      <c r="F16" s="43"/>
      <c r="G16" s="150">
        <v>373000</v>
      </c>
      <c r="H16" s="126"/>
      <c r="I16" s="150">
        <v>3680616</v>
      </c>
      <c r="J16" s="149"/>
      <c r="K16" s="149">
        <v>17700</v>
      </c>
      <c r="L16" s="149"/>
      <c r="M16" s="150">
        <v>273599</v>
      </c>
      <c r="N16" s="78"/>
      <c r="O16" s="150">
        <f>SUM(G16:N16)</f>
        <v>4344915</v>
      </c>
    </row>
    <row r="17" spans="1:15" s="42" customFormat="1" ht="19.5" customHeight="1">
      <c r="A17" s="40" t="s">
        <v>87</v>
      </c>
      <c r="D17" s="43"/>
      <c r="E17" s="18">
        <v>21</v>
      </c>
      <c r="F17" s="126"/>
      <c r="G17" s="126">
        <v>0</v>
      </c>
      <c r="H17" s="45"/>
      <c r="I17" s="126">
        <v>0</v>
      </c>
      <c r="J17" s="149"/>
      <c r="K17" s="125">
        <v>19600</v>
      </c>
      <c r="L17" s="125"/>
      <c r="M17" s="126">
        <v>-19600</v>
      </c>
      <c r="N17" s="149"/>
      <c r="O17" s="150">
        <f>SUM(G17:N17)</f>
        <v>0</v>
      </c>
    </row>
    <row r="18" spans="1:15" ht="19.5" customHeight="1">
      <c r="A18" s="39" t="s">
        <v>122</v>
      </c>
      <c r="B18" s="42"/>
      <c r="C18"/>
      <c r="D18" s="43"/>
      <c r="E18" s="23"/>
      <c r="F18" s="45"/>
      <c r="G18" s="126">
        <v>0</v>
      </c>
      <c r="H18" s="45"/>
      <c r="I18" s="126">
        <v>0</v>
      </c>
      <c r="J18" s="126"/>
      <c r="K18" s="126">
        <v>0</v>
      </c>
      <c r="L18" s="126"/>
      <c r="M18" s="126">
        <v>954588</v>
      </c>
      <c r="N18" s="45"/>
      <c r="O18" s="126">
        <f>SUM(G18:M18)</f>
        <v>954588</v>
      </c>
    </row>
    <row r="19" spans="1:15" ht="19.5" customHeight="1">
      <c r="A19" s="39" t="s">
        <v>166</v>
      </c>
      <c r="B19" s="40"/>
      <c r="C19" s="39"/>
      <c r="D19" s="43"/>
      <c r="E19" s="18">
        <v>22</v>
      </c>
      <c r="F19" s="45"/>
      <c r="G19" s="126">
        <v>0</v>
      </c>
      <c r="H19" s="45"/>
      <c r="I19" s="126">
        <v>0</v>
      </c>
      <c r="J19" s="126"/>
      <c r="K19" s="126">
        <v>0</v>
      </c>
      <c r="L19" s="126"/>
      <c r="M19" s="126">
        <v>-74600</v>
      </c>
      <c r="N19" s="45"/>
      <c r="O19" s="126">
        <f>SUM(G19:M19)</f>
        <v>-74600</v>
      </c>
    </row>
    <row r="20" spans="1:15" ht="19.5" customHeight="1" thickBot="1">
      <c r="A20" s="14" t="s">
        <v>190</v>
      </c>
      <c r="B20" s="42"/>
      <c r="C20" s="42"/>
      <c r="D20" s="43"/>
      <c r="E20" s="73"/>
      <c r="F20" s="43"/>
      <c r="G20" s="66">
        <f>SUM(G16:G19)</f>
        <v>373000</v>
      </c>
      <c r="H20" s="64"/>
      <c r="I20" s="66">
        <f>SUM(I16:I19)</f>
        <v>3680616</v>
      </c>
      <c r="J20" s="64"/>
      <c r="K20" s="66">
        <f>SUM(K16:K19)</f>
        <v>37300</v>
      </c>
      <c r="L20" s="64"/>
      <c r="M20" s="176">
        <f>SUM(M16:M19)</f>
        <v>1133987</v>
      </c>
      <c r="N20" s="64"/>
      <c r="O20" s="176">
        <f>SUM(O16:O19)</f>
        <v>5224903</v>
      </c>
    </row>
    <row r="21" spans="2:15" s="117" customFormat="1" ht="15" customHeight="1" thickTop="1">
      <c r="B21" s="62"/>
      <c r="C21" s="8"/>
      <c r="D21" s="43"/>
      <c r="E21" s="73"/>
      <c r="F21" s="43"/>
      <c r="G21" s="64"/>
      <c r="H21" s="78"/>
      <c r="I21" s="64"/>
      <c r="J21" s="78"/>
      <c r="K21" s="64"/>
      <c r="L21" s="78"/>
      <c r="M21" s="64"/>
      <c r="N21" s="78"/>
      <c r="O21" s="64"/>
    </row>
    <row r="22" spans="1:15" s="117" customFormat="1" ht="19.5" customHeight="1">
      <c r="A22" s="8"/>
      <c r="B22" s="45"/>
      <c r="C22" s="62"/>
      <c r="D22" s="43"/>
      <c r="E22" s="73"/>
      <c r="F22" s="43"/>
      <c r="G22" s="64"/>
      <c r="H22" s="78"/>
      <c r="I22" s="64"/>
      <c r="J22" s="78"/>
      <c r="K22" s="64"/>
      <c r="L22" s="78"/>
      <c r="M22" s="64"/>
      <c r="N22" s="78"/>
      <c r="O22" s="64"/>
    </row>
    <row r="23" spans="1:15" s="117" customFormat="1" ht="19.5" customHeight="1">
      <c r="A23" s="111"/>
      <c r="B23" s="45"/>
      <c r="C23" s="62"/>
      <c r="D23" s="43"/>
      <c r="E23" s="73"/>
      <c r="F23" s="43"/>
      <c r="G23" s="64"/>
      <c r="H23" s="78"/>
      <c r="I23" s="64"/>
      <c r="J23" s="78"/>
      <c r="K23" s="64"/>
      <c r="L23" s="78"/>
      <c r="M23" s="64"/>
      <c r="N23" s="78"/>
      <c r="O23" s="64"/>
    </row>
    <row r="24" spans="1:15" s="117" customFormat="1" ht="19.5" customHeight="1">
      <c r="A24" s="111"/>
      <c r="B24" s="45"/>
      <c r="C24" s="62"/>
      <c r="D24" s="43"/>
      <c r="E24" s="73"/>
      <c r="F24" s="43"/>
      <c r="G24" s="64"/>
      <c r="H24" s="78"/>
      <c r="I24" s="64"/>
      <c r="J24" s="78"/>
      <c r="K24" s="64"/>
      <c r="L24" s="78"/>
      <c r="M24" s="64"/>
      <c r="N24" s="78"/>
      <c r="O24" s="64"/>
    </row>
    <row r="25" spans="1:15" s="117" customFormat="1" ht="19.5" customHeight="1">
      <c r="A25" s="44"/>
      <c r="B25" s="45"/>
      <c r="C25" s="62"/>
      <c r="D25" s="43"/>
      <c r="E25" s="90"/>
      <c r="F25" s="43"/>
      <c r="G25" s="60"/>
      <c r="H25" s="95"/>
      <c r="I25" s="60"/>
      <c r="J25" s="95"/>
      <c r="K25" s="60"/>
      <c r="L25" s="95"/>
      <c r="M25" s="60"/>
      <c r="N25" s="95"/>
      <c r="O25" s="60"/>
    </row>
    <row r="26" spans="1:15" s="117" customFormat="1" ht="19.5" customHeight="1">
      <c r="A26" s="8"/>
      <c r="B26" s="62"/>
      <c r="C26" s="62"/>
      <c r="D26" s="43"/>
      <c r="E26" s="73"/>
      <c r="F26" s="43"/>
      <c r="G26" s="64"/>
      <c r="H26" s="78"/>
      <c r="I26" s="64"/>
      <c r="J26" s="78"/>
      <c r="K26" s="64"/>
      <c r="L26" s="78"/>
      <c r="M26" s="64"/>
      <c r="N26" s="78"/>
      <c r="O26" s="64"/>
    </row>
    <row r="27" spans="1:15" s="62" customFormat="1" ht="19.5" customHeight="1">
      <c r="A27" s="45"/>
      <c r="D27" s="43"/>
      <c r="E27" s="18"/>
      <c r="F27" s="84"/>
      <c r="G27" s="103"/>
      <c r="H27" s="108"/>
      <c r="I27" s="103"/>
      <c r="J27" s="108"/>
      <c r="K27" s="103"/>
      <c r="L27" s="68"/>
      <c r="M27" s="103"/>
      <c r="N27" s="108"/>
      <c r="O27" s="103"/>
    </row>
    <row r="28" spans="1:15" s="62" customFormat="1" ht="19.5" customHeight="1">
      <c r="A28" s="44"/>
      <c r="D28" s="43"/>
      <c r="E28" s="118"/>
      <c r="F28" s="84"/>
      <c r="G28" s="103"/>
      <c r="H28" s="108"/>
      <c r="I28" s="103"/>
      <c r="J28" s="108"/>
      <c r="K28" s="103"/>
      <c r="L28" s="68"/>
      <c r="M28" s="103"/>
      <c r="N28" s="108"/>
      <c r="O28" s="103"/>
    </row>
    <row r="29" spans="1:15" s="62" customFormat="1" ht="19.5" customHeight="1">
      <c r="A29" s="8"/>
      <c r="D29" s="43"/>
      <c r="E29" s="73"/>
      <c r="F29" s="43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9.5" customHeight="1">
      <c r="A30" s="42"/>
      <c r="B30" s="42"/>
      <c r="C30" s="42"/>
      <c r="D30" s="42"/>
      <c r="F30" s="42"/>
      <c r="G30" s="63"/>
      <c r="H30" s="63"/>
      <c r="I30" s="63"/>
      <c r="J30" s="63"/>
      <c r="K30" s="63"/>
      <c r="L30" s="63"/>
      <c r="M30" s="63"/>
      <c r="N30" s="63"/>
      <c r="O30" s="63"/>
    </row>
    <row r="106" spans="7:9" ht="19.5" customHeight="1">
      <c r="G106" s="2">
        <v>17375</v>
      </c>
      <c r="I106" s="2">
        <v>17375</v>
      </c>
    </row>
    <row r="107" spans="7:9" ht="19.5" customHeight="1">
      <c r="G107" s="2">
        <v>28062</v>
      </c>
      <c r="I107" s="2">
        <v>34504</v>
      </c>
    </row>
  </sheetData>
  <sheetProtection password="F7ED" sheet="1"/>
  <mergeCells count="6">
    <mergeCell ref="K6:M6"/>
    <mergeCell ref="G9:O9"/>
    <mergeCell ref="A1:O1"/>
    <mergeCell ref="A2:O2"/>
    <mergeCell ref="A3:I3"/>
    <mergeCell ref="G5:O5"/>
  </mergeCells>
  <printOptions/>
  <pageMargins left="0.748031496062992" right="0.196850393700787" top="0.47244094488189" bottom="0.511811023622047" header="0.354330708661417" footer="0.511811023622047"/>
  <pageSetup firstPageNumber="9" useFirstPageNumber="1" horizontalDpi="600" verticalDpi="600" orientation="landscape" paperSize="9" scale="85" r:id="rId1"/>
  <headerFooter alignWithMargins="0">
    <oddFooter>&amp;LThe accompanying notes are an integral part of these financial statements.&amp;"Angsana New,Regular"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40"/>
  <sheetViews>
    <sheetView showGridLines="0" view="pageBreakPreview" zoomScale="110" zoomScaleSheetLayoutView="110" zoomScalePageLayoutView="0" workbookViewId="0" topLeftCell="A1">
      <selection activeCell="G9" sqref="G9"/>
    </sheetView>
  </sheetViews>
  <sheetFormatPr defaultColWidth="11.00390625" defaultRowHeight="19.5" customHeight="1"/>
  <cols>
    <col min="1" max="1" width="2.421875" style="5" customWidth="1"/>
    <col min="2" max="3" width="2.7109375" style="5" customWidth="1"/>
    <col min="4" max="4" width="30.140625" style="5" customWidth="1"/>
    <col min="5" max="5" width="8.00390625" style="5" customWidth="1"/>
    <col min="6" max="6" width="1.57421875" style="5" customWidth="1"/>
    <col min="7" max="7" width="13.00390625" style="5" customWidth="1"/>
    <col min="8" max="8" width="1.421875" style="5" customWidth="1"/>
    <col min="9" max="9" width="13.00390625" style="15" customWidth="1"/>
    <col min="10" max="10" width="1.57421875" style="15" customWidth="1"/>
    <col min="11" max="11" width="13.57421875" style="15" customWidth="1"/>
    <col min="12" max="12" width="1.28515625" style="15" customWidth="1"/>
    <col min="13" max="13" width="13.140625" style="15" customWidth="1"/>
    <col min="14" max="14" width="15.7109375" style="5" customWidth="1"/>
    <col min="15" max="16384" width="11.00390625" style="5" customWidth="1"/>
  </cols>
  <sheetData>
    <row r="1" spans="1:13" s="10" customFormat="1" ht="19.5" customHeight="1">
      <c r="A1" s="207" t="s">
        <v>91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s="10" customFormat="1" ht="19.5" customHeight="1">
      <c r="A2" s="207" t="s">
        <v>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s="10" customFormat="1" ht="19.5" customHeight="1">
      <c r="A3" s="207" t="s">
        <v>188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9.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9.5" customHeight="1">
      <c r="A5" s="10"/>
      <c r="B5" s="11"/>
      <c r="C5" s="11"/>
      <c r="D5" s="11"/>
      <c r="E5" s="11"/>
      <c r="F5" s="11"/>
      <c r="G5" s="206" t="s">
        <v>1</v>
      </c>
      <c r="H5" s="206"/>
      <c r="I5" s="206"/>
      <c r="J5" s="12"/>
      <c r="K5" s="206" t="s">
        <v>11</v>
      </c>
      <c r="L5" s="206"/>
      <c r="M5" s="206"/>
    </row>
    <row r="6" spans="7:13" ht="19.5" customHeight="1">
      <c r="G6" s="206" t="s">
        <v>22</v>
      </c>
      <c r="H6" s="206"/>
      <c r="I6" s="206"/>
      <c r="J6" s="12"/>
      <c r="K6" s="206" t="s">
        <v>22</v>
      </c>
      <c r="L6" s="206"/>
      <c r="M6" s="206"/>
    </row>
    <row r="7" spans="5:13" ht="19.5" customHeight="1">
      <c r="E7" s="18" t="s">
        <v>23</v>
      </c>
      <c r="F7" s="4"/>
      <c r="G7" s="22">
        <v>2014</v>
      </c>
      <c r="H7" s="13"/>
      <c r="I7" s="22">
        <v>2013</v>
      </c>
      <c r="J7" s="12"/>
      <c r="K7" s="22">
        <v>2014</v>
      </c>
      <c r="L7" s="13"/>
      <c r="M7" s="22">
        <v>2013</v>
      </c>
    </row>
    <row r="8" spans="7:13" ht="19.5" customHeight="1">
      <c r="G8" s="208" t="s">
        <v>26</v>
      </c>
      <c r="H8" s="208"/>
      <c r="I8" s="208"/>
      <c r="J8" s="208"/>
      <c r="K8" s="208"/>
      <c r="L8" s="208"/>
      <c r="M8" s="208"/>
    </row>
    <row r="9" spans="1:13" s="40" customFormat="1" ht="19.5" customHeight="1">
      <c r="A9" s="20" t="s">
        <v>42</v>
      </c>
      <c r="I9" s="16"/>
      <c r="J9" s="105"/>
      <c r="K9" s="16"/>
      <c r="L9" s="105"/>
      <c r="M9" s="16"/>
    </row>
    <row r="10" spans="1:13" s="40" customFormat="1" ht="20.25" customHeight="1">
      <c r="A10" s="39" t="s">
        <v>116</v>
      </c>
      <c r="C10" s="45"/>
      <c r="D10" s="45"/>
      <c r="E10" s="45"/>
      <c r="F10" s="45"/>
      <c r="G10" s="154">
        <v>1242008</v>
      </c>
      <c r="H10" s="5"/>
      <c r="I10" s="154">
        <v>172419</v>
      </c>
      <c r="J10" s="5"/>
      <c r="K10" s="15">
        <v>954588</v>
      </c>
      <c r="L10" s="15"/>
      <c r="M10" s="15">
        <v>126699</v>
      </c>
    </row>
    <row r="11" spans="1:13" s="40" customFormat="1" ht="10.5" customHeight="1">
      <c r="A11" s="39"/>
      <c r="C11" s="45"/>
      <c r="D11" s="45"/>
      <c r="E11" s="45"/>
      <c r="F11" s="45"/>
      <c r="G11" s="172"/>
      <c r="H11" s="202"/>
      <c r="I11" s="172"/>
      <c r="J11" s="10"/>
      <c r="K11" s="10"/>
      <c r="L11" s="10"/>
      <c r="M11" s="10"/>
    </row>
    <row r="12" spans="1:13" s="40" customFormat="1" ht="20.25" customHeight="1">
      <c r="A12" s="23" t="s">
        <v>17</v>
      </c>
      <c r="C12" s="45"/>
      <c r="D12" s="45"/>
      <c r="E12" s="45"/>
      <c r="F12" s="45"/>
      <c r="G12" s="129"/>
      <c r="H12" s="5"/>
      <c r="I12" s="129"/>
      <c r="J12" s="5"/>
      <c r="K12" s="15"/>
      <c r="L12" s="15"/>
      <c r="M12" s="15"/>
    </row>
    <row r="13" spans="1:13" s="40" customFormat="1" ht="20.25" customHeight="1">
      <c r="A13" s="44" t="s">
        <v>153</v>
      </c>
      <c r="C13" s="45"/>
      <c r="D13" s="45"/>
      <c r="F13" s="45"/>
      <c r="G13" s="154">
        <v>299477</v>
      </c>
      <c r="H13" s="5"/>
      <c r="I13" s="154">
        <v>87193</v>
      </c>
      <c r="J13" s="5"/>
      <c r="K13" s="154">
        <v>69090</v>
      </c>
      <c r="L13" s="15"/>
      <c r="M13" s="15">
        <v>61548</v>
      </c>
    </row>
    <row r="14" spans="1:13" s="40" customFormat="1" ht="20.25" customHeight="1">
      <c r="A14" s="44" t="s">
        <v>179</v>
      </c>
      <c r="C14" s="45"/>
      <c r="D14" s="45"/>
      <c r="F14" s="45"/>
      <c r="G14" s="154"/>
      <c r="H14" s="5"/>
      <c r="I14" s="154"/>
      <c r="J14" s="5"/>
      <c r="K14" s="15"/>
      <c r="L14" s="15"/>
      <c r="M14" s="154"/>
    </row>
    <row r="15" spans="1:13" s="40" customFormat="1" ht="20.25" customHeight="1">
      <c r="A15" s="44" t="s">
        <v>177</v>
      </c>
      <c r="C15" s="45"/>
      <c r="D15" s="45"/>
      <c r="F15" s="45"/>
      <c r="G15" s="154">
        <v>6263</v>
      </c>
      <c r="H15" s="5"/>
      <c r="I15" s="154">
        <v>445</v>
      </c>
      <c r="J15" s="5"/>
      <c r="K15" s="151">
        <v>0</v>
      </c>
      <c r="L15" s="15"/>
      <c r="M15" s="151">
        <v>0</v>
      </c>
    </row>
    <row r="16" spans="1:13" s="40" customFormat="1" ht="20.25" customHeight="1">
      <c r="A16" s="44" t="s">
        <v>200</v>
      </c>
      <c r="C16" s="45"/>
      <c r="D16" s="45"/>
      <c r="F16" s="45"/>
      <c r="G16" s="154">
        <v>1444</v>
      </c>
      <c r="H16" s="5"/>
      <c r="I16" s="154">
        <v>1273</v>
      </c>
      <c r="J16" s="168"/>
      <c r="K16" s="154">
        <v>0</v>
      </c>
      <c r="L16" s="15"/>
      <c r="M16" s="154">
        <v>0</v>
      </c>
    </row>
    <row r="17" spans="1:13" s="40" customFormat="1" ht="20.25" customHeight="1">
      <c r="A17" s="106" t="s">
        <v>47</v>
      </c>
      <c r="B17" s="45"/>
      <c r="D17" s="106"/>
      <c r="E17" s="106"/>
      <c r="F17" s="45"/>
      <c r="G17" s="154">
        <v>-7882</v>
      </c>
      <c r="H17" s="5"/>
      <c r="I17" s="154">
        <v>0</v>
      </c>
      <c r="J17" s="168"/>
      <c r="K17" s="154">
        <v>-20911</v>
      </c>
      <c r="L17" s="15"/>
      <c r="M17" s="154">
        <v>0</v>
      </c>
    </row>
    <row r="18" spans="1:13" s="40" customFormat="1" ht="20.25" customHeight="1">
      <c r="A18" s="111" t="s">
        <v>170</v>
      </c>
      <c r="B18" s="45"/>
      <c r="D18" s="106"/>
      <c r="E18" s="106"/>
      <c r="F18" s="45"/>
      <c r="G18" s="154">
        <v>0</v>
      </c>
      <c r="H18" s="5"/>
      <c r="I18" s="154">
        <v>0</v>
      </c>
      <c r="J18" s="168"/>
      <c r="K18" s="154">
        <v>-805300</v>
      </c>
      <c r="L18" s="15"/>
      <c r="M18" s="154">
        <v>0</v>
      </c>
    </row>
    <row r="19" spans="1:13" s="40" customFormat="1" ht="20.25" customHeight="1">
      <c r="A19" s="106" t="s">
        <v>70</v>
      </c>
      <c r="B19" s="45"/>
      <c r="D19" s="106"/>
      <c r="E19" s="106"/>
      <c r="F19" s="45"/>
      <c r="G19" s="154">
        <v>229280</v>
      </c>
      <c r="H19" s="5"/>
      <c r="I19" s="154">
        <v>41348</v>
      </c>
      <c r="J19" s="5"/>
      <c r="K19" s="15">
        <v>20259</v>
      </c>
      <c r="L19" s="15"/>
      <c r="M19" s="15">
        <v>16225</v>
      </c>
    </row>
    <row r="20" spans="1:13" s="40" customFormat="1" ht="20.25" customHeight="1">
      <c r="A20" s="51" t="s">
        <v>165</v>
      </c>
      <c r="B20" s="45"/>
      <c r="D20" s="45"/>
      <c r="E20" s="45"/>
      <c r="F20" s="45"/>
      <c r="G20" s="154">
        <v>1052</v>
      </c>
      <c r="H20" s="5"/>
      <c r="I20" s="154">
        <v>164</v>
      </c>
      <c r="J20" s="5"/>
      <c r="K20" s="154">
        <v>435</v>
      </c>
      <c r="L20" s="15"/>
      <c r="M20" s="154">
        <v>151</v>
      </c>
    </row>
    <row r="21" spans="1:13" s="40" customFormat="1" ht="20.25" customHeight="1">
      <c r="A21" s="51" t="s">
        <v>168</v>
      </c>
      <c r="B21" s="45"/>
      <c r="D21" s="45"/>
      <c r="E21" s="45"/>
      <c r="F21" s="45"/>
      <c r="G21" s="154">
        <v>-16</v>
      </c>
      <c r="H21" s="5"/>
      <c r="I21" s="154">
        <v>-1</v>
      </c>
      <c r="J21" s="5"/>
      <c r="K21" s="154">
        <v>-16</v>
      </c>
      <c r="L21" s="15"/>
      <c r="M21" s="154">
        <v>0</v>
      </c>
    </row>
    <row r="22" spans="1:13" s="40" customFormat="1" ht="20.25" customHeight="1">
      <c r="A22" s="51" t="s">
        <v>191</v>
      </c>
      <c r="B22" s="45"/>
      <c r="D22" s="45"/>
      <c r="E22" s="45"/>
      <c r="F22" s="45"/>
      <c r="G22" s="154">
        <v>0</v>
      </c>
      <c r="H22" s="5"/>
      <c r="I22" s="154">
        <v>0</v>
      </c>
      <c r="J22" s="5"/>
      <c r="K22" s="154">
        <v>0</v>
      </c>
      <c r="L22" s="15"/>
      <c r="M22" s="154">
        <v>-856</v>
      </c>
    </row>
    <row r="23" spans="1:13" s="40" customFormat="1" ht="20.25" customHeight="1">
      <c r="A23" s="111" t="s">
        <v>132</v>
      </c>
      <c r="B23" s="45"/>
      <c r="D23" s="45"/>
      <c r="E23" s="45"/>
      <c r="F23" s="45"/>
      <c r="G23" s="154">
        <v>572</v>
      </c>
      <c r="H23" s="5"/>
      <c r="I23" s="154">
        <v>2408</v>
      </c>
      <c r="J23" s="5"/>
      <c r="K23" s="154">
        <v>572</v>
      </c>
      <c r="L23" s="15"/>
      <c r="M23" s="154">
        <v>1919</v>
      </c>
    </row>
    <row r="24" spans="1:13" s="40" customFormat="1" ht="20.25" customHeight="1">
      <c r="A24" s="111" t="s">
        <v>133</v>
      </c>
      <c r="B24" s="45"/>
      <c r="D24" s="45"/>
      <c r="E24" s="45"/>
      <c r="F24" s="45"/>
      <c r="G24" s="154">
        <v>-3462</v>
      </c>
      <c r="H24" s="5"/>
      <c r="I24" s="154">
        <v>0</v>
      </c>
      <c r="J24" s="5"/>
      <c r="K24" s="154">
        <v>0</v>
      </c>
      <c r="L24" s="15"/>
      <c r="M24" s="154">
        <v>0</v>
      </c>
    </row>
    <row r="25" spans="1:13" s="40" customFormat="1" ht="20.25" customHeight="1">
      <c r="A25" s="39" t="s">
        <v>154</v>
      </c>
      <c r="B25" s="45"/>
      <c r="D25" s="45"/>
      <c r="E25" s="45"/>
      <c r="F25" s="45"/>
      <c r="G25" s="154">
        <v>0</v>
      </c>
      <c r="H25" s="5"/>
      <c r="I25" s="154">
        <v>0</v>
      </c>
      <c r="J25" s="168"/>
      <c r="K25" s="154">
        <v>-5138</v>
      </c>
      <c r="L25" s="15"/>
      <c r="M25" s="154">
        <v>0</v>
      </c>
    </row>
    <row r="26" spans="1:13" s="40" customFormat="1" ht="20.25" customHeight="1">
      <c r="A26" s="51" t="s">
        <v>134</v>
      </c>
      <c r="B26" s="45"/>
      <c r="D26" s="45"/>
      <c r="E26" s="45"/>
      <c r="F26" s="45"/>
      <c r="G26" s="173">
        <v>14518</v>
      </c>
      <c r="H26" s="5"/>
      <c r="I26" s="173">
        <v>11322</v>
      </c>
      <c r="J26" s="5"/>
      <c r="K26" s="173">
        <v>2611</v>
      </c>
      <c r="L26" s="5"/>
      <c r="M26" s="173">
        <v>0</v>
      </c>
    </row>
    <row r="27" spans="1:13" s="40" customFormat="1" ht="20.25" customHeight="1">
      <c r="A27" s="8"/>
      <c r="B27" s="45"/>
      <c r="C27" s="107"/>
      <c r="D27" s="107"/>
      <c r="E27" s="107"/>
      <c r="F27" s="45"/>
      <c r="G27" s="168">
        <f>SUM(G10:G26)</f>
        <v>1783254</v>
      </c>
      <c r="H27" s="168"/>
      <c r="I27" s="168">
        <f>SUM(I10:I26)</f>
        <v>316571</v>
      </c>
      <c r="J27" s="168"/>
      <c r="K27" s="168">
        <f>SUM(K10:K26)</f>
        <v>216190</v>
      </c>
      <c r="L27" s="168"/>
      <c r="M27" s="168">
        <f>SUM(M10:M26)</f>
        <v>205686</v>
      </c>
    </row>
    <row r="28" spans="1:13" s="40" customFormat="1" ht="9" customHeight="1">
      <c r="A28" s="8"/>
      <c r="B28" s="45"/>
      <c r="C28" s="107"/>
      <c r="D28" s="107"/>
      <c r="E28" s="107"/>
      <c r="F28" s="45"/>
      <c r="G28" s="171"/>
      <c r="H28" s="169"/>
      <c r="I28" s="171"/>
      <c r="J28" s="170"/>
      <c r="K28" s="171"/>
      <c r="L28" s="170"/>
      <c r="M28" s="171"/>
    </row>
    <row r="29" spans="1:13" s="40" customFormat="1" ht="20.25" customHeight="1">
      <c r="A29" s="23" t="s">
        <v>43</v>
      </c>
      <c r="B29" s="45"/>
      <c r="C29" s="107"/>
      <c r="D29" s="107"/>
      <c r="E29" s="107"/>
      <c r="F29" s="45"/>
      <c r="G29" s="171"/>
      <c r="H29" s="169"/>
      <c r="I29" s="171"/>
      <c r="J29" s="170"/>
      <c r="K29" s="171"/>
      <c r="L29" s="170"/>
      <c r="M29" s="171"/>
    </row>
    <row r="30" spans="1:13" s="40" customFormat="1" ht="20.25" customHeight="1">
      <c r="A30" s="111" t="s">
        <v>155</v>
      </c>
      <c r="B30" s="45"/>
      <c r="D30" s="106"/>
      <c r="E30" s="106"/>
      <c r="F30" s="45"/>
      <c r="G30" s="157">
        <v>-162439</v>
      </c>
      <c r="H30" s="5"/>
      <c r="I30" s="157">
        <v>-78553</v>
      </c>
      <c r="J30" s="5"/>
      <c r="K30" s="157">
        <v>185330</v>
      </c>
      <c r="L30" s="15"/>
      <c r="M30" s="157">
        <v>-82394</v>
      </c>
    </row>
    <row r="31" spans="1:13" s="40" customFormat="1" ht="20.25" customHeight="1">
      <c r="A31" s="106" t="s">
        <v>10</v>
      </c>
      <c r="B31" s="45"/>
      <c r="D31" s="106"/>
      <c r="E31" s="106"/>
      <c r="F31" s="45"/>
      <c r="G31" s="157">
        <v>32302</v>
      </c>
      <c r="H31" s="5"/>
      <c r="I31" s="157">
        <v>-1012</v>
      </c>
      <c r="J31" s="5"/>
      <c r="K31" s="157">
        <v>30542</v>
      </c>
      <c r="L31" s="15"/>
      <c r="M31" s="157">
        <v>-1012</v>
      </c>
    </row>
    <row r="32" spans="1:13" s="40" customFormat="1" ht="20.25" customHeight="1">
      <c r="A32" s="39" t="s">
        <v>0</v>
      </c>
      <c r="C32" s="106"/>
      <c r="E32" s="106"/>
      <c r="G32" s="157">
        <v>-37721</v>
      </c>
      <c r="H32" s="5"/>
      <c r="I32" s="157">
        <v>-54023</v>
      </c>
      <c r="J32" s="5"/>
      <c r="K32" s="157">
        <v>288</v>
      </c>
      <c r="L32" s="15"/>
      <c r="M32" s="157">
        <v>-1337</v>
      </c>
    </row>
    <row r="33" spans="1:13" s="40" customFormat="1" ht="20.25" customHeight="1">
      <c r="A33" s="45" t="s">
        <v>14</v>
      </c>
      <c r="B33" s="45"/>
      <c r="D33" s="106"/>
      <c r="E33" s="106"/>
      <c r="F33" s="45"/>
      <c r="G33" s="157">
        <v>-194</v>
      </c>
      <c r="H33" s="5"/>
      <c r="I33" s="157">
        <v>9035</v>
      </c>
      <c r="J33" s="5"/>
      <c r="K33" s="157">
        <v>-70</v>
      </c>
      <c r="L33" s="15"/>
      <c r="M33" s="157">
        <v>10887</v>
      </c>
    </row>
    <row r="34" spans="1:13" s="40" customFormat="1" ht="20.25" customHeight="1">
      <c r="A34" s="44" t="s">
        <v>156</v>
      </c>
      <c r="C34" s="106"/>
      <c r="E34" s="106"/>
      <c r="G34" s="157">
        <v>11208</v>
      </c>
      <c r="H34" s="5"/>
      <c r="I34" s="157">
        <v>4403</v>
      </c>
      <c r="J34" s="5"/>
      <c r="K34" s="157">
        <v>-36477</v>
      </c>
      <c r="L34" s="15"/>
      <c r="M34" s="157">
        <v>1764</v>
      </c>
    </row>
    <row r="35" spans="1:13" s="40" customFormat="1" ht="20.25" customHeight="1">
      <c r="A35" s="44" t="s">
        <v>145</v>
      </c>
      <c r="B35" s="45"/>
      <c r="D35" s="45"/>
      <c r="E35" s="45"/>
      <c r="F35" s="45"/>
      <c r="G35" s="157">
        <v>-21768</v>
      </c>
      <c r="H35" s="5"/>
      <c r="I35" s="157">
        <v>-96</v>
      </c>
      <c r="J35" s="5"/>
      <c r="K35" s="157">
        <v>3430</v>
      </c>
      <c r="L35" s="15"/>
      <c r="M35" s="157">
        <v>-96</v>
      </c>
    </row>
    <row r="36" spans="1:13" s="40" customFormat="1" ht="20.25" customHeight="1">
      <c r="A36" s="45" t="s">
        <v>6</v>
      </c>
      <c r="B36" s="45"/>
      <c r="D36" s="45"/>
      <c r="E36" s="45"/>
      <c r="F36" s="45"/>
      <c r="G36" s="174">
        <v>25390</v>
      </c>
      <c r="H36" s="5"/>
      <c r="I36" s="174">
        <v>90657</v>
      </c>
      <c r="J36" s="5"/>
      <c r="K36" s="174">
        <v>-6804</v>
      </c>
      <c r="L36" s="15"/>
      <c r="M36" s="174">
        <v>15243</v>
      </c>
    </row>
    <row r="37" spans="1:13" s="40" customFormat="1" ht="20.25" customHeight="1">
      <c r="A37" s="44" t="s">
        <v>184</v>
      </c>
      <c r="B37" s="45"/>
      <c r="D37" s="45"/>
      <c r="E37" s="45"/>
      <c r="F37" s="45"/>
      <c r="G37" s="152">
        <f aca="true" t="shared" si="0" ref="G37:M37">SUM(G27:G36)</f>
        <v>1630032</v>
      </c>
      <c r="H37" s="152">
        <f t="shared" si="0"/>
        <v>0</v>
      </c>
      <c r="I37" s="152">
        <f t="shared" si="0"/>
        <v>286982</v>
      </c>
      <c r="J37" s="152">
        <f t="shared" si="0"/>
        <v>0</v>
      </c>
      <c r="K37" s="152">
        <f t="shared" si="0"/>
        <v>392429</v>
      </c>
      <c r="L37" s="152">
        <f t="shared" si="0"/>
        <v>0</v>
      </c>
      <c r="M37" s="152">
        <f t="shared" si="0"/>
        <v>148741</v>
      </c>
    </row>
    <row r="38" spans="1:13" s="40" customFormat="1" ht="20.25" customHeight="1">
      <c r="A38" s="39" t="s">
        <v>174</v>
      </c>
      <c r="B38" s="45"/>
      <c r="D38" s="45"/>
      <c r="E38" s="45"/>
      <c r="F38" s="45"/>
      <c r="G38" s="157">
        <v>-30193</v>
      </c>
      <c r="H38" s="5"/>
      <c r="I38" s="15">
        <v>-22189</v>
      </c>
      <c r="J38" s="5"/>
      <c r="K38" s="157">
        <v>-4147</v>
      </c>
      <c r="L38" s="15"/>
      <c r="M38" s="15">
        <v>-13715</v>
      </c>
    </row>
    <row r="39" spans="1:13" s="40" customFormat="1" ht="20.25" customHeight="1">
      <c r="A39" s="8" t="s">
        <v>175</v>
      </c>
      <c r="B39" s="45"/>
      <c r="D39" s="45"/>
      <c r="E39" s="45"/>
      <c r="F39" s="45"/>
      <c r="G39" s="67">
        <f>SUM(G37:G38)</f>
        <v>1599839</v>
      </c>
      <c r="H39" s="68">
        <f aca="true" t="shared" si="1" ref="H39:M39">SUM(H37:H38)</f>
        <v>0</v>
      </c>
      <c r="I39" s="67">
        <f t="shared" si="1"/>
        <v>264793</v>
      </c>
      <c r="J39" s="68">
        <f t="shared" si="1"/>
        <v>0</v>
      </c>
      <c r="K39" s="67">
        <f t="shared" si="1"/>
        <v>388282</v>
      </c>
      <c r="L39" s="68">
        <f t="shared" si="1"/>
        <v>0</v>
      </c>
      <c r="M39" s="67">
        <f t="shared" si="1"/>
        <v>135026</v>
      </c>
    </row>
    <row r="40" spans="1:13" s="40" customFormat="1" ht="20.25" customHeight="1">
      <c r="A40" s="8"/>
      <c r="B40" s="45"/>
      <c r="D40" s="45"/>
      <c r="E40" s="45"/>
      <c r="F40" s="45"/>
      <c r="G40" s="68"/>
      <c r="H40" s="68"/>
      <c r="I40" s="68"/>
      <c r="J40" s="68"/>
      <c r="K40" s="68"/>
      <c r="L40" s="68"/>
      <c r="M40" s="68"/>
    </row>
    <row r="41" spans="1:13" s="40" customFormat="1" ht="20.25" customHeight="1">
      <c r="A41" s="47" t="s">
        <v>15</v>
      </c>
      <c r="B41" s="45"/>
      <c r="D41" s="45"/>
      <c r="E41" s="45"/>
      <c r="F41" s="45"/>
      <c r="G41" s="166"/>
      <c r="H41" s="166"/>
      <c r="I41" s="166"/>
      <c r="J41" s="167"/>
      <c r="K41" s="166"/>
      <c r="L41" s="167"/>
      <c r="M41" s="166"/>
    </row>
    <row r="42" spans="1:13" s="40" customFormat="1" ht="20.25" customHeight="1">
      <c r="A42" s="40" t="s">
        <v>44</v>
      </c>
      <c r="B42" s="45"/>
      <c r="D42" s="45"/>
      <c r="E42" s="45"/>
      <c r="F42" s="45"/>
      <c r="G42" s="154">
        <v>8739</v>
      </c>
      <c r="H42" s="5"/>
      <c r="I42" s="154">
        <v>0</v>
      </c>
      <c r="J42" s="5"/>
      <c r="K42" s="154">
        <v>29337</v>
      </c>
      <c r="L42" s="15"/>
      <c r="M42" s="154">
        <v>0</v>
      </c>
    </row>
    <row r="43" spans="1:13" s="40" customFormat="1" ht="20.25" customHeight="1">
      <c r="A43" s="39" t="s">
        <v>171</v>
      </c>
      <c r="B43" s="45"/>
      <c r="D43" s="45"/>
      <c r="E43" s="45"/>
      <c r="F43" s="45"/>
      <c r="G43" s="154">
        <v>0</v>
      </c>
      <c r="H43" s="5"/>
      <c r="I43" s="154">
        <v>0</v>
      </c>
      <c r="J43" s="5"/>
      <c r="K43" s="154">
        <v>805300</v>
      </c>
      <c r="L43" s="15"/>
      <c r="M43" s="154">
        <v>0</v>
      </c>
    </row>
    <row r="44" spans="1:13" s="40" customFormat="1" ht="18" customHeight="1">
      <c r="A44" s="39" t="s">
        <v>108</v>
      </c>
      <c r="B44" s="45"/>
      <c r="F44" s="45"/>
      <c r="G44" s="152"/>
      <c r="H44" s="152"/>
      <c r="I44" s="153"/>
      <c r="J44" s="152"/>
      <c r="K44" s="152"/>
      <c r="L44" s="152"/>
      <c r="M44" s="153"/>
    </row>
    <row r="45" spans="1:13" s="40" customFormat="1" ht="20.25" customHeight="1">
      <c r="A45" s="39" t="s">
        <v>109</v>
      </c>
      <c r="B45" s="45"/>
      <c r="F45" s="45"/>
      <c r="G45" s="154">
        <v>620455</v>
      </c>
      <c r="H45" s="129"/>
      <c r="I45" s="154">
        <v>-793822</v>
      </c>
      <c r="J45" s="129"/>
      <c r="K45" s="157">
        <v>4336</v>
      </c>
      <c r="L45" s="157"/>
      <c r="M45" s="157">
        <v>-1554</v>
      </c>
    </row>
    <row r="46" spans="1:13" s="40" customFormat="1" ht="20.25" customHeight="1">
      <c r="A46" s="44" t="s">
        <v>167</v>
      </c>
      <c r="B46" s="45"/>
      <c r="F46" s="45"/>
      <c r="G46" s="154">
        <v>0</v>
      </c>
      <c r="H46" s="129"/>
      <c r="I46" s="154">
        <v>-50000</v>
      </c>
      <c r="J46" s="129"/>
      <c r="K46" s="157">
        <v>0</v>
      </c>
      <c r="L46" s="157"/>
      <c r="M46" s="157">
        <v>-50000</v>
      </c>
    </row>
    <row r="47" spans="1:13" s="10" customFormat="1" ht="20.25" customHeight="1">
      <c r="A47" s="207" t="s">
        <v>91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</row>
    <row r="48" spans="1:13" s="10" customFormat="1" ht="20.25" customHeight="1">
      <c r="A48" s="207" t="s">
        <v>41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</row>
    <row r="49" spans="1:13" s="10" customFormat="1" ht="20.25" customHeight="1">
      <c r="A49" s="207" t="s">
        <v>188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</row>
    <row r="50" spans="1:13" ht="20.25" customHeight="1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</row>
    <row r="51" spans="2:13" s="10" customFormat="1" ht="20.25" customHeight="1">
      <c r="B51" s="11"/>
      <c r="C51" s="11"/>
      <c r="D51" s="11"/>
      <c r="E51" s="11"/>
      <c r="F51" s="11"/>
      <c r="G51" s="206" t="s">
        <v>1</v>
      </c>
      <c r="H51" s="206"/>
      <c r="I51" s="206"/>
      <c r="J51" s="12"/>
      <c r="K51" s="206" t="s">
        <v>11</v>
      </c>
      <c r="L51" s="206"/>
      <c r="M51" s="206"/>
    </row>
    <row r="52" spans="1:13" s="10" customFormat="1" ht="20.25" customHeight="1">
      <c r="A52" s="5"/>
      <c r="B52" s="5"/>
      <c r="C52" s="5"/>
      <c r="D52" s="5"/>
      <c r="E52" s="5"/>
      <c r="F52" s="5"/>
      <c r="G52" s="206" t="s">
        <v>22</v>
      </c>
      <c r="H52" s="206"/>
      <c r="I52" s="206"/>
      <c r="J52" s="12"/>
      <c r="K52" s="206" t="s">
        <v>22</v>
      </c>
      <c r="L52" s="206"/>
      <c r="M52" s="206"/>
    </row>
    <row r="53" spans="1:13" s="10" customFormat="1" ht="20.25" customHeight="1">
      <c r="A53" s="5"/>
      <c r="B53" s="5"/>
      <c r="C53" s="5"/>
      <c r="D53" s="5"/>
      <c r="E53" s="18" t="s">
        <v>23</v>
      </c>
      <c r="F53" s="4"/>
      <c r="G53" s="22">
        <v>2014</v>
      </c>
      <c r="H53" s="13"/>
      <c r="I53" s="22">
        <v>2013</v>
      </c>
      <c r="J53" s="12"/>
      <c r="K53" s="22">
        <v>2014</v>
      </c>
      <c r="L53" s="13"/>
      <c r="M53" s="22">
        <v>2013</v>
      </c>
    </row>
    <row r="54" spans="7:13" ht="20.25" customHeight="1">
      <c r="G54" s="208" t="s">
        <v>26</v>
      </c>
      <c r="H54" s="208"/>
      <c r="I54" s="208"/>
      <c r="J54" s="208"/>
      <c r="K54" s="208"/>
      <c r="L54" s="208"/>
      <c r="M54" s="208"/>
    </row>
    <row r="55" spans="1:13" s="40" customFormat="1" ht="20.25" customHeight="1">
      <c r="A55" s="39" t="s">
        <v>194</v>
      </c>
      <c r="B55" s="45"/>
      <c r="F55" s="45"/>
      <c r="G55" s="154">
        <v>0</v>
      </c>
      <c r="H55" s="129"/>
      <c r="I55" s="154">
        <v>50000</v>
      </c>
      <c r="J55" s="129"/>
      <c r="K55" s="157">
        <v>0</v>
      </c>
      <c r="L55" s="157"/>
      <c r="M55" s="157">
        <v>50000</v>
      </c>
    </row>
    <row r="56" spans="1:13" s="40" customFormat="1" ht="20.25" customHeight="1">
      <c r="A56" s="39" t="s">
        <v>157</v>
      </c>
      <c r="B56" s="45"/>
      <c r="F56" s="45"/>
      <c r="G56" s="154">
        <v>-350</v>
      </c>
      <c r="H56" s="129"/>
      <c r="I56" s="154">
        <v>-20550</v>
      </c>
      <c r="J56" s="129"/>
      <c r="K56" s="157">
        <v>-48350</v>
      </c>
      <c r="L56" s="157"/>
      <c r="M56" s="154">
        <v>-1331050</v>
      </c>
    </row>
    <row r="57" spans="1:13" s="40" customFormat="1" ht="20.25" customHeight="1">
      <c r="A57" s="39" t="s">
        <v>135</v>
      </c>
      <c r="B57" s="45"/>
      <c r="F57" s="45"/>
      <c r="G57" s="154">
        <v>20000</v>
      </c>
      <c r="H57" s="154"/>
      <c r="I57" s="154">
        <v>4008</v>
      </c>
      <c r="J57" s="154"/>
      <c r="K57" s="154">
        <v>660000</v>
      </c>
      <c r="L57" s="154"/>
      <c r="M57" s="154">
        <v>40500</v>
      </c>
    </row>
    <row r="58" spans="1:13" s="40" customFormat="1" ht="20.25" customHeight="1">
      <c r="A58" s="44" t="s">
        <v>136</v>
      </c>
      <c r="B58" s="45"/>
      <c r="F58" s="45"/>
      <c r="G58" s="154">
        <v>0</v>
      </c>
      <c r="H58" s="154"/>
      <c r="I58" s="154">
        <v>0</v>
      </c>
      <c r="J58" s="154"/>
      <c r="K58" s="154">
        <v>-3344784</v>
      </c>
      <c r="L58" s="154"/>
      <c r="M58" s="154">
        <v>-1671999</v>
      </c>
    </row>
    <row r="59" spans="1:13" s="40" customFormat="1" ht="20.25" customHeight="1">
      <c r="A59" s="39" t="s">
        <v>195</v>
      </c>
      <c r="F59" s="203">
        <v>0</v>
      </c>
      <c r="G59" s="154">
        <v>0</v>
      </c>
      <c r="H59" s="154"/>
      <c r="I59" s="154">
        <v>0</v>
      </c>
      <c r="J59" s="154"/>
      <c r="K59" s="154">
        <v>1216784</v>
      </c>
      <c r="L59" s="154"/>
      <c r="M59" s="154">
        <v>955</v>
      </c>
    </row>
    <row r="60" spans="1:13" s="40" customFormat="1" ht="20.25" customHeight="1">
      <c r="A60" s="44" t="s">
        <v>89</v>
      </c>
      <c r="B60" s="45"/>
      <c r="D60" s="45"/>
      <c r="E60" s="45"/>
      <c r="F60" s="45"/>
      <c r="G60" s="154">
        <v>-3653347</v>
      </c>
      <c r="H60" s="154"/>
      <c r="I60" s="154">
        <v>-3208752</v>
      </c>
      <c r="J60" s="154"/>
      <c r="K60" s="154">
        <v>-353348</v>
      </c>
      <c r="L60" s="154"/>
      <c r="M60" s="154">
        <v>-207198</v>
      </c>
    </row>
    <row r="61" spans="1:13" s="40" customFormat="1" ht="20.25" customHeight="1">
      <c r="A61" s="39" t="s">
        <v>90</v>
      </c>
      <c r="B61" s="45"/>
      <c r="F61" s="45"/>
      <c r="G61" s="154">
        <f>226380+272191</f>
        <v>498571</v>
      </c>
      <c r="H61" s="154"/>
      <c r="I61" s="154">
        <v>99477</v>
      </c>
      <c r="J61" s="154"/>
      <c r="K61" s="154">
        <v>226380</v>
      </c>
      <c r="L61" s="154"/>
      <c r="M61" s="154">
        <v>99451</v>
      </c>
    </row>
    <row r="62" spans="1:13" s="40" customFormat="1" ht="20.25" customHeight="1">
      <c r="A62" s="44" t="s">
        <v>137</v>
      </c>
      <c r="B62" s="45"/>
      <c r="F62" s="45"/>
      <c r="G62" s="154">
        <v>0</v>
      </c>
      <c r="H62" s="154"/>
      <c r="I62" s="154">
        <v>0</v>
      </c>
      <c r="J62" s="154"/>
      <c r="K62" s="154">
        <v>-285268</v>
      </c>
      <c r="L62" s="154"/>
      <c r="M62" s="154">
        <v>-111384</v>
      </c>
    </row>
    <row r="63" spans="1:13" s="40" customFormat="1" ht="20.25" customHeight="1">
      <c r="A63" s="44" t="s">
        <v>180</v>
      </c>
      <c r="B63" s="45"/>
      <c r="F63" s="45"/>
      <c r="G63" s="154">
        <v>-1118</v>
      </c>
      <c r="H63" s="154"/>
      <c r="I63" s="154">
        <v>0</v>
      </c>
      <c r="J63" s="154"/>
      <c r="K63" s="154">
        <v>0</v>
      </c>
      <c r="L63" s="154"/>
      <c r="M63" s="154">
        <v>0</v>
      </c>
    </row>
    <row r="64" spans="1:13" s="40" customFormat="1" ht="20.25" customHeight="1">
      <c r="A64" s="44" t="s">
        <v>181</v>
      </c>
      <c r="B64" s="45"/>
      <c r="F64" s="45"/>
      <c r="G64" s="154">
        <v>0</v>
      </c>
      <c r="H64" s="154"/>
      <c r="I64" s="154">
        <v>218114</v>
      </c>
      <c r="J64" s="154"/>
      <c r="K64" s="154">
        <v>0</v>
      </c>
      <c r="L64" s="154"/>
      <c r="M64" s="154">
        <v>113853</v>
      </c>
    </row>
    <row r="65" spans="1:13" s="40" customFormat="1" ht="20.25" customHeight="1">
      <c r="A65" s="39" t="s">
        <v>110</v>
      </c>
      <c r="B65" s="45"/>
      <c r="F65" s="45"/>
      <c r="G65" s="154">
        <v>-4985</v>
      </c>
      <c r="H65" s="154"/>
      <c r="I65" s="154">
        <v>15398</v>
      </c>
      <c r="J65" s="154"/>
      <c r="K65" s="154">
        <v>-4985</v>
      </c>
      <c r="L65" s="154"/>
      <c r="M65" s="154">
        <v>15398</v>
      </c>
    </row>
    <row r="66" spans="1:13" s="40" customFormat="1" ht="20.25" customHeight="1">
      <c r="A66" s="39" t="s">
        <v>201</v>
      </c>
      <c r="B66" s="45"/>
      <c r="F66" s="45"/>
      <c r="G66" s="154">
        <v>0</v>
      </c>
      <c r="H66" s="154"/>
      <c r="I66" s="154">
        <v>0</v>
      </c>
      <c r="J66" s="154"/>
      <c r="K66" s="154">
        <v>0</v>
      </c>
      <c r="L66" s="154"/>
      <c r="M66" s="154">
        <v>140268</v>
      </c>
    </row>
    <row r="67" spans="1:13" s="40" customFormat="1" ht="20.25" customHeight="1">
      <c r="A67" s="44" t="s">
        <v>98</v>
      </c>
      <c r="B67" s="45"/>
      <c r="D67" s="45"/>
      <c r="E67" s="45"/>
      <c r="F67" s="45"/>
      <c r="G67" s="154">
        <v>-187796</v>
      </c>
      <c r="H67" s="154"/>
      <c r="I67" s="154">
        <v>-54986</v>
      </c>
      <c r="J67" s="154"/>
      <c r="K67" s="154">
        <v>-8780</v>
      </c>
      <c r="L67" s="154"/>
      <c r="M67" s="154">
        <v>-7901</v>
      </c>
    </row>
    <row r="68" spans="1:13" s="40" customFormat="1" ht="20.25" customHeight="1">
      <c r="A68" s="44" t="s">
        <v>101</v>
      </c>
      <c r="B68" s="45"/>
      <c r="D68" s="45"/>
      <c r="E68" s="45"/>
      <c r="F68" s="45"/>
      <c r="G68" s="157">
        <v>-150952</v>
      </c>
      <c r="H68" s="5"/>
      <c r="I68" s="157">
        <v>209520</v>
      </c>
      <c r="J68" s="5"/>
      <c r="K68" s="157">
        <v>0</v>
      </c>
      <c r="L68" s="15"/>
      <c r="M68" s="157">
        <v>0</v>
      </c>
    </row>
    <row r="69" spans="1:13" s="40" customFormat="1" ht="20.25" customHeight="1">
      <c r="A69" s="8" t="s">
        <v>172</v>
      </c>
      <c r="B69" s="8"/>
      <c r="C69" s="45"/>
      <c r="D69" s="45"/>
      <c r="E69" s="45"/>
      <c r="G69" s="67">
        <f>SUM(G42:G46)+SUM(G55:G68)</f>
        <v>-2850783</v>
      </c>
      <c r="H69" s="68"/>
      <c r="I69" s="67">
        <f>SUM(I42:I46)+SUM(I55:I68)</f>
        <v>-3531593</v>
      </c>
      <c r="J69" s="68"/>
      <c r="K69" s="67">
        <f>SUM(K42:K46)+SUM(K55:K68)</f>
        <v>-1103378</v>
      </c>
      <c r="L69" s="68"/>
      <c r="M69" s="67">
        <f>SUM(M42:M46)+SUM(M55:M68)</f>
        <v>-2920661</v>
      </c>
    </row>
    <row r="70" spans="1:13" s="40" customFormat="1" ht="20.25" customHeight="1">
      <c r="A70" s="8"/>
      <c r="B70" s="8"/>
      <c r="C70" s="45"/>
      <c r="D70" s="45"/>
      <c r="E70" s="45"/>
      <c r="G70" s="155"/>
      <c r="H70" s="155"/>
      <c r="I70" s="155"/>
      <c r="J70" s="156"/>
      <c r="K70" s="155"/>
      <c r="L70" s="156"/>
      <c r="M70" s="155"/>
    </row>
    <row r="71" spans="1:13" s="40" customFormat="1" ht="20.25" customHeight="1">
      <c r="A71" s="46" t="s">
        <v>16</v>
      </c>
      <c r="B71" s="45"/>
      <c r="C71" s="45"/>
      <c r="D71" s="45"/>
      <c r="E71" s="45"/>
      <c r="F71" s="45"/>
      <c r="G71" s="155"/>
      <c r="H71" s="155"/>
      <c r="I71" s="155"/>
      <c r="J71" s="156"/>
      <c r="K71" s="155"/>
      <c r="L71" s="156"/>
      <c r="M71" s="155"/>
    </row>
    <row r="72" spans="1:13" s="40" customFormat="1" ht="20.25" customHeight="1">
      <c r="A72" s="106" t="s">
        <v>71</v>
      </c>
      <c r="B72" s="45"/>
      <c r="C72" s="45"/>
      <c r="D72" s="45"/>
      <c r="E72" s="45"/>
      <c r="F72" s="45"/>
      <c r="G72" s="154">
        <v>-229884</v>
      </c>
      <c r="H72" s="154"/>
      <c r="I72" s="154">
        <v>-41347</v>
      </c>
      <c r="J72" s="154"/>
      <c r="K72" s="154">
        <v>-20648</v>
      </c>
      <c r="L72" s="154"/>
      <c r="M72" s="154">
        <v>-16225</v>
      </c>
    </row>
    <row r="73" spans="1:13" s="40" customFormat="1" ht="20.25" customHeight="1">
      <c r="A73" s="44" t="s">
        <v>138</v>
      </c>
      <c r="B73" s="45"/>
      <c r="C73" s="45"/>
      <c r="D73" s="45"/>
      <c r="E73" s="45"/>
      <c r="F73" s="45"/>
      <c r="G73" s="154">
        <v>2807021</v>
      </c>
      <c r="H73" s="154"/>
      <c r="I73" s="154">
        <v>1298048</v>
      </c>
      <c r="J73" s="154"/>
      <c r="K73" s="154">
        <v>1638519</v>
      </c>
      <c r="L73" s="154"/>
      <c r="M73" s="154">
        <v>1298048</v>
      </c>
    </row>
    <row r="74" spans="1:13" s="40" customFormat="1" ht="20.25" customHeight="1">
      <c r="A74" s="39" t="s">
        <v>158</v>
      </c>
      <c r="B74" s="45"/>
      <c r="C74" s="45"/>
      <c r="D74" s="45"/>
      <c r="E74" s="45"/>
      <c r="F74" s="45"/>
      <c r="G74" s="154">
        <v>-2623372</v>
      </c>
      <c r="H74" s="154"/>
      <c r="I74" s="154">
        <v>-1064247</v>
      </c>
      <c r="J74" s="154"/>
      <c r="K74" s="154">
        <v>-1454870</v>
      </c>
      <c r="L74" s="154"/>
      <c r="M74" s="154">
        <v>-1064247</v>
      </c>
    </row>
    <row r="75" spans="1:13" s="40" customFormat="1" ht="20.25" customHeight="1">
      <c r="A75" s="39" t="s">
        <v>159</v>
      </c>
      <c r="B75" s="45"/>
      <c r="C75" s="45"/>
      <c r="D75" s="45"/>
      <c r="E75" s="45"/>
      <c r="F75" s="45"/>
      <c r="G75" s="154">
        <v>2301562</v>
      </c>
      <c r="H75" s="154"/>
      <c r="I75" s="154">
        <v>1290132</v>
      </c>
      <c r="J75" s="154"/>
      <c r="K75" s="154">
        <v>0</v>
      </c>
      <c r="L75" s="154"/>
      <c r="M75" s="154">
        <v>0</v>
      </c>
    </row>
    <row r="76" spans="1:13" s="40" customFormat="1" ht="20.25" customHeight="1">
      <c r="A76" s="39" t="s">
        <v>160</v>
      </c>
      <c r="B76" s="45"/>
      <c r="C76" s="45"/>
      <c r="D76" s="45"/>
      <c r="E76" s="45"/>
      <c r="F76" s="45"/>
      <c r="G76" s="154">
        <v>-192473</v>
      </c>
      <c r="H76" s="154"/>
      <c r="I76" s="154">
        <v>-91494</v>
      </c>
      <c r="J76" s="154"/>
      <c r="K76" s="154">
        <v>-48780</v>
      </c>
      <c r="L76" s="154"/>
      <c r="M76" s="154">
        <v>-48780</v>
      </c>
    </row>
    <row r="77" spans="1:13" s="40" customFormat="1" ht="20.25" customHeight="1">
      <c r="A77" s="44" t="s">
        <v>161</v>
      </c>
      <c r="D77" s="45"/>
      <c r="E77" s="45"/>
      <c r="F77" s="45"/>
      <c r="G77" s="154">
        <v>-3131</v>
      </c>
      <c r="H77" s="154"/>
      <c r="I77" s="154">
        <v>0</v>
      </c>
      <c r="J77" s="154"/>
      <c r="K77" s="154">
        <v>-2141</v>
      </c>
      <c r="L77" s="154"/>
      <c r="M77" s="154">
        <v>0</v>
      </c>
    </row>
    <row r="78" spans="1:13" s="40" customFormat="1" ht="20.25" customHeight="1">
      <c r="A78" s="39" t="s">
        <v>166</v>
      </c>
      <c r="D78" s="45"/>
      <c r="E78" s="45"/>
      <c r="F78" s="45"/>
      <c r="G78" s="154">
        <v>-74600</v>
      </c>
      <c r="H78" s="154"/>
      <c r="I78" s="154">
        <v>-37299</v>
      </c>
      <c r="J78" s="154"/>
      <c r="K78" s="154">
        <v>-74600</v>
      </c>
      <c r="L78" s="154"/>
      <c r="M78" s="154">
        <v>-37299</v>
      </c>
    </row>
    <row r="79" spans="1:13" s="40" customFormat="1" ht="20.25" customHeight="1">
      <c r="A79" s="44" t="s">
        <v>139</v>
      </c>
      <c r="D79" s="45"/>
      <c r="E79" s="45"/>
      <c r="F79" s="45"/>
      <c r="G79" s="151">
        <v>0</v>
      </c>
      <c r="H79" s="5"/>
      <c r="I79" s="15">
        <v>2990516</v>
      </c>
      <c r="J79" s="5"/>
      <c r="K79" s="151">
        <v>0</v>
      </c>
      <c r="L79" s="15"/>
      <c r="M79" s="15">
        <v>2990516</v>
      </c>
    </row>
    <row r="80" spans="1:13" s="40" customFormat="1" ht="20.25" customHeight="1">
      <c r="A80" s="8" t="s">
        <v>192</v>
      </c>
      <c r="B80" s="45"/>
      <c r="C80" s="45"/>
      <c r="D80" s="45"/>
      <c r="E80" s="45"/>
      <c r="G80" s="69">
        <f>SUM(G72:G79)</f>
        <v>1985123</v>
      </c>
      <c r="H80" s="70"/>
      <c r="I80" s="69">
        <f>SUM(I72:I79)</f>
        <v>4344309</v>
      </c>
      <c r="J80" s="70">
        <f>SUM(J72:J79)</f>
        <v>0</v>
      </c>
      <c r="K80" s="69">
        <f>SUM(K72:K79)</f>
        <v>37480</v>
      </c>
      <c r="L80" s="71"/>
      <c r="M80" s="69">
        <f>SUM(M72:M79)</f>
        <v>3122013</v>
      </c>
    </row>
    <row r="81" spans="1:13" s="40" customFormat="1" ht="20.25" customHeight="1">
      <c r="A81" s="8"/>
      <c r="B81" s="45"/>
      <c r="C81" s="45"/>
      <c r="D81" s="45"/>
      <c r="E81" s="45"/>
      <c r="G81" s="70"/>
      <c r="H81" s="70"/>
      <c r="I81" s="70"/>
      <c r="J81" s="70"/>
      <c r="K81" s="70"/>
      <c r="L81" s="71"/>
      <c r="M81" s="70"/>
    </row>
    <row r="82" spans="1:13" s="40" customFormat="1" ht="20.25" customHeight="1">
      <c r="A82" s="8" t="s">
        <v>88</v>
      </c>
      <c r="B82" s="45"/>
      <c r="C82" s="45"/>
      <c r="D82" s="45"/>
      <c r="E82" s="45"/>
      <c r="G82" s="70">
        <f>G39+G69+G80</f>
        <v>734179</v>
      </c>
      <c r="H82" s="70"/>
      <c r="I82" s="70">
        <f>I39+I69+I80</f>
        <v>1077509</v>
      </c>
      <c r="J82" s="70">
        <f>J39+J69+J80</f>
        <v>0</v>
      </c>
      <c r="K82" s="70">
        <f>K39+K69+K80</f>
        <v>-677616</v>
      </c>
      <c r="L82" s="71"/>
      <c r="M82" s="70">
        <f>M39+M69+M80</f>
        <v>336378</v>
      </c>
    </row>
    <row r="83" spans="1:13" s="40" customFormat="1" ht="20.25" customHeight="1">
      <c r="A83" s="44" t="s">
        <v>140</v>
      </c>
      <c r="B83" s="45"/>
      <c r="C83" s="45"/>
      <c r="D83" s="45"/>
      <c r="E83" s="45"/>
      <c r="G83" s="152">
        <v>1572110</v>
      </c>
      <c r="H83" s="152"/>
      <c r="I83" s="152">
        <v>67344</v>
      </c>
      <c r="J83" s="152"/>
      <c r="K83" s="152">
        <v>784713</v>
      </c>
      <c r="L83" s="152"/>
      <c r="M83" s="152">
        <v>56179</v>
      </c>
    </row>
    <row r="84" spans="1:13" s="40" customFormat="1" ht="20.25" customHeight="1" thickBot="1">
      <c r="A84" s="8" t="s">
        <v>193</v>
      </c>
      <c r="B84" s="45"/>
      <c r="C84" s="45"/>
      <c r="D84" s="45"/>
      <c r="E84" s="45"/>
      <c r="G84" s="72">
        <f>SUM(G82:G83)</f>
        <v>2306289</v>
      </c>
      <c r="H84" s="70"/>
      <c r="I84" s="72">
        <f>SUM(I82:I83)</f>
        <v>1144853</v>
      </c>
      <c r="J84" s="71"/>
      <c r="K84" s="72">
        <f>SUM(K82:K83)</f>
        <v>107097</v>
      </c>
      <c r="L84" s="71"/>
      <c r="M84" s="72">
        <f>SUM(M82:M83)</f>
        <v>392557</v>
      </c>
    </row>
    <row r="85" spans="1:13" ht="19.5" customHeight="1" thickTop="1">
      <c r="A85" s="8"/>
      <c r="B85" s="4"/>
      <c r="C85" s="4"/>
      <c r="D85" s="4"/>
      <c r="E85" s="4"/>
      <c r="G85" s="70"/>
      <c r="H85" s="70"/>
      <c r="I85" s="70"/>
      <c r="J85" s="71"/>
      <c r="K85" s="70"/>
      <c r="L85" s="71"/>
      <c r="M85" s="70"/>
    </row>
    <row r="86" spans="1:13" ht="19.5" customHeight="1">
      <c r="A86" s="127" t="s">
        <v>141</v>
      </c>
      <c r="B86" s="4"/>
      <c r="C86" s="4"/>
      <c r="D86" s="4"/>
      <c r="E86" s="4"/>
      <c r="G86" s="70"/>
      <c r="H86" s="70"/>
      <c r="I86" s="70"/>
      <c r="J86" s="71"/>
      <c r="K86" s="70"/>
      <c r="L86" s="71"/>
      <c r="M86" s="70"/>
    </row>
    <row r="87" spans="1:13" ht="19.5" customHeight="1">
      <c r="A87" s="128" t="s">
        <v>182</v>
      </c>
      <c r="B87" s="4"/>
      <c r="C87" s="4"/>
      <c r="D87" s="4"/>
      <c r="E87" s="4"/>
      <c r="G87" s="154">
        <v>197857</v>
      </c>
      <c r="H87" s="15"/>
      <c r="I87" s="15">
        <v>321507</v>
      </c>
      <c r="K87" s="154">
        <v>1167</v>
      </c>
      <c r="M87" s="15">
        <v>3450</v>
      </c>
    </row>
    <row r="88" spans="1:13" ht="19.5" customHeight="1">
      <c r="A88" s="128" t="s">
        <v>183</v>
      </c>
      <c r="G88" s="154">
        <v>0</v>
      </c>
      <c r="H88" s="15"/>
      <c r="I88" s="15">
        <v>12829</v>
      </c>
      <c r="K88" s="154">
        <v>0</v>
      </c>
      <c r="M88" s="15">
        <v>6187</v>
      </c>
    </row>
    <row r="89" spans="7:13" ht="19.5" customHeight="1">
      <c r="G89" s="48"/>
      <c r="I89" s="5"/>
      <c r="J89" s="5"/>
      <c r="K89" s="5"/>
      <c r="L89" s="5"/>
      <c r="M89" s="5"/>
    </row>
    <row r="90" spans="9:13" ht="19.5" customHeight="1">
      <c r="I90" s="5"/>
      <c r="J90" s="5"/>
      <c r="K90" s="5"/>
      <c r="L90" s="5"/>
      <c r="M90" s="5"/>
    </row>
    <row r="91" spans="9:13" ht="19.5" customHeight="1">
      <c r="I91" s="5"/>
      <c r="J91" s="5"/>
      <c r="K91" s="5"/>
      <c r="L91" s="5"/>
      <c r="M91" s="5"/>
    </row>
    <row r="92" spans="9:13" ht="19.5" customHeight="1">
      <c r="I92" s="5"/>
      <c r="J92" s="5"/>
      <c r="K92" s="5"/>
      <c r="L92" s="5"/>
      <c r="M92" s="5"/>
    </row>
    <row r="93" spans="9:13" ht="19.5" customHeight="1">
      <c r="I93" s="5"/>
      <c r="J93" s="5"/>
      <c r="K93" s="5"/>
      <c r="L93" s="5"/>
      <c r="M93" s="5"/>
    </row>
    <row r="94" spans="9:13" ht="19.5" customHeight="1">
      <c r="I94" s="5"/>
      <c r="J94" s="5"/>
      <c r="K94" s="5"/>
      <c r="L94" s="5"/>
      <c r="M94" s="5"/>
    </row>
    <row r="95" spans="9:13" ht="19.5" customHeight="1">
      <c r="I95" s="5"/>
      <c r="J95" s="5"/>
      <c r="K95" s="5"/>
      <c r="L95" s="5"/>
      <c r="M95" s="5"/>
    </row>
    <row r="96" spans="9:13" ht="19.5" customHeight="1">
      <c r="I96" s="5"/>
      <c r="J96" s="5"/>
      <c r="K96" s="5"/>
      <c r="L96" s="5"/>
      <c r="M96" s="5"/>
    </row>
    <row r="97" spans="9:13" ht="19.5" customHeight="1">
      <c r="I97" s="5"/>
      <c r="J97" s="5"/>
      <c r="K97" s="5"/>
      <c r="L97" s="5"/>
      <c r="M97" s="5"/>
    </row>
    <row r="98" spans="9:13" ht="19.5" customHeight="1">
      <c r="I98" s="5"/>
      <c r="J98" s="5"/>
      <c r="K98" s="5"/>
      <c r="L98" s="5"/>
      <c r="M98" s="5"/>
    </row>
    <row r="99" spans="9:13" ht="19.5" customHeight="1">
      <c r="I99" s="5"/>
      <c r="J99" s="5"/>
      <c r="K99" s="5"/>
      <c r="L99" s="5"/>
      <c r="M99" s="5"/>
    </row>
    <row r="100" spans="9:13" ht="19.5" customHeight="1">
      <c r="I100" s="5"/>
      <c r="J100" s="5"/>
      <c r="K100" s="5"/>
      <c r="L100" s="5"/>
      <c r="M100" s="5"/>
    </row>
    <row r="101" spans="9:13" ht="19.5" customHeight="1">
      <c r="I101" s="5"/>
      <c r="J101" s="5"/>
      <c r="K101" s="5"/>
      <c r="L101" s="5"/>
      <c r="M101" s="5"/>
    </row>
    <row r="102" spans="9:13" ht="19.5" customHeight="1">
      <c r="I102" s="5"/>
      <c r="J102" s="5"/>
      <c r="K102" s="5"/>
      <c r="L102" s="5"/>
      <c r="M102" s="5"/>
    </row>
    <row r="103" spans="9:13" ht="19.5" customHeight="1">
      <c r="I103" s="5"/>
      <c r="J103" s="5"/>
      <c r="K103" s="5"/>
      <c r="L103" s="5"/>
      <c r="M103" s="5"/>
    </row>
    <row r="104" spans="9:13" ht="19.5" customHeight="1">
      <c r="I104" s="5"/>
      <c r="J104" s="5"/>
      <c r="K104" s="5"/>
      <c r="L104" s="5"/>
      <c r="M104" s="5"/>
    </row>
    <row r="105" spans="9:13" ht="19.5" customHeight="1">
      <c r="I105" s="5"/>
      <c r="J105" s="5"/>
      <c r="K105" s="5"/>
      <c r="L105" s="5"/>
      <c r="M105" s="5"/>
    </row>
    <row r="106" spans="9:13" ht="19.5" customHeight="1">
      <c r="I106" s="5"/>
      <c r="J106" s="5"/>
      <c r="K106" s="5"/>
      <c r="L106" s="5"/>
      <c r="M106" s="5"/>
    </row>
    <row r="107" spans="9:13" ht="19.5" customHeight="1">
      <c r="I107" s="5"/>
      <c r="J107" s="5"/>
      <c r="K107" s="5"/>
      <c r="L107" s="5"/>
      <c r="M107" s="5"/>
    </row>
    <row r="108" spans="9:13" ht="19.5" customHeight="1">
      <c r="I108" s="5"/>
      <c r="J108" s="5"/>
      <c r="K108" s="5"/>
      <c r="L108" s="5"/>
      <c r="M108" s="5"/>
    </row>
    <row r="109" spans="9:13" ht="19.5" customHeight="1">
      <c r="I109" s="5"/>
      <c r="J109" s="5"/>
      <c r="K109" s="5"/>
      <c r="L109" s="5"/>
      <c r="M109" s="5"/>
    </row>
    <row r="110" spans="9:13" ht="19.5" customHeight="1">
      <c r="I110" s="5"/>
      <c r="J110" s="5"/>
      <c r="K110" s="5"/>
      <c r="L110" s="5"/>
      <c r="M110" s="5"/>
    </row>
    <row r="111" spans="9:13" ht="19.5" customHeight="1">
      <c r="I111" s="5"/>
      <c r="J111" s="5"/>
      <c r="K111" s="5"/>
      <c r="L111" s="5"/>
      <c r="M111" s="5"/>
    </row>
    <row r="113" spans="7:11" ht="19.5" customHeight="1">
      <c r="G113" s="5">
        <v>17375</v>
      </c>
      <c r="K113" s="15">
        <v>17375</v>
      </c>
    </row>
    <row r="114" spans="7:11" ht="19.5" customHeight="1">
      <c r="G114" s="5">
        <v>28062</v>
      </c>
      <c r="K114" s="15">
        <v>34504</v>
      </c>
    </row>
    <row r="138" spans="9:13" ht="19.5" customHeight="1">
      <c r="I138" s="5"/>
      <c r="J138" s="5"/>
      <c r="K138" s="5"/>
      <c r="L138" s="5"/>
      <c r="M138" s="5"/>
    </row>
    <row r="140" spans="19:23" ht="19.5" customHeight="1">
      <c r="S140" s="17"/>
      <c r="T140" s="17"/>
      <c r="U140" s="17"/>
      <c r="V140" s="17"/>
      <c r="W140" s="17"/>
    </row>
  </sheetData>
  <sheetProtection password="F7ED" sheet="1"/>
  <mergeCells count="18">
    <mergeCell ref="G51:I51"/>
    <mergeCell ref="K51:M51"/>
    <mergeCell ref="G5:I5"/>
    <mergeCell ref="K5:M5"/>
    <mergeCell ref="A1:M1"/>
    <mergeCell ref="A2:M2"/>
    <mergeCell ref="A3:M3"/>
    <mergeCell ref="A4:M4"/>
    <mergeCell ref="G52:I52"/>
    <mergeCell ref="K52:M52"/>
    <mergeCell ref="G54:M54"/>
    <mergeCell ref="G6:I6"/>
    <mergeCell ref="K6:M6"/>
    <mergeCell ref="G8:M8"/>
    <mergeCell ref="A47:M47"/>
    <mergeCell ref="A48:M48"/>
    <mergeCell ref="A49:M49"/>
    <mergeCell ref="A50:M50"/>
  </mergeCells>
  <printOptions/>
  <pageMargins left="0.78740157480315" right="0.118110236220472" top="0.47244094488189" bottom="0.47244094488189" header="0.511811023622047" footer="0.511811023622047"/>
  <pageSetup firstPageNumber="10" useFirstPageNumber="1" horizontalDpi="600" verticalDpi="600" orientation="portrait" paperSize="9" scale="88" r:id="rId1"/>
  <headerFooter alignWithMargins="0">
    <oddFooter>&amp;L  The accompanying notes are an integral part of these financial statements.&amp;R&amp;P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 Group 1</dc:creator>
  <cp:keywords/>
  <dc:description/>
  <cp:lastModifiedBy>Arisara U.</cp:lastModifiedBy>
  <cp:lastPrinted>2014-11-10T10:47:53Z</cp:lastPrinted>
  <dcterms:created xsi:type="dcterms:W3CDTF">2000-06-12T02:37:01Z</dcterms:created>
  <dcterms:modified xsi:type="dcterms:W3CDTF">2014-11-14T08:51:38Z</dcterms:modified>
  <cp:category/>
  <cp:version/>
  <cp:contentType/>
  <cp:contentStatus/>
</cp:coreProperties>
</file>