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91" windowWidth="12510" windowHeight="9255" activeTab="5"/>
  </bookViews>
  <sheets>
    <sheet name="2-4" sheetId="1" r:id="rId1"/>
    <sheet name="5 (3M)" sheetId="2" r:id="rId2"/>
    <sheet name="6 (9M)" sheetId="3" r:id="rId3"/>
    <sheet name="7" sheetId="4" r:id="rId4"/>
    <sheet name="8" sheetId="5" r:id="rId5"/>
    <sheet name="9-11" sheetId="6" r:id="rId6"/>
  </sheets>
  <definedNames>
    <definedName name="_xlnm.Print_Area" localSheetId="0">'2-4'!$A$1:$L$152</definedName>
    <definedName name="_xlnm.Print_Area" localSheetId="3">'7'!$A$1:$X$40</definedName>
    <definedName name="_xlnm.Print_Area" localSheetId="4">'8'!$A$1:$N$34</definedName>
    <definedName name="_xlnm.Print_Area" localSheetId="5">'9-11'!$A$1:$L$154</definedName>
  </definedNames>
  <calcPr fullCalcOnLoad="1"/>
</workbook>
</file>

<file path=xl/sharedStrings.xml><?xml version="1.0" encoding="utf-8"?>
<sst xmlns="http://schemas.openxmlformats.org/spreadsheetml/2006/main" count="415" uniqueCount="245">
  <si>
    <t xml:space="preserve">   </t>
  </si>
  <si>
    <t>ส่วนของผู้ถือหุ้น</t>
  </si>
  <si>
    <t>องค์ประกอบอื่นของส่วนของผู้ถือหุ้น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</si>
  <si>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</si>
  <si>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</si>
  <si>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31 December</t>
  </si>
  <si>
    <t>Notes</t>
  </si>
  <si>
    <t>Assets</t>
  </si>
  <si>
    <t>Current assets</t>
  </si>
  <si>
    <t>Total current assets</t>
  </si>
  <si>
    <t>Non-current assets</t>
  </si>
  <si>
    <t>Other 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</si>
  <si>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</si>
  <si>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</si>
  <si>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</si>
  <si>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</si>
  <si>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</si>
  <si>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</si>
  <si>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</si>
  <si>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</si>
  <si>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</si>
  <si>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</si>
  <si>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</si>
  <si>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</si>
  <si>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</si>
  <si>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</si>
  <si>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</si>
  <si>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 xml:space="preserve">Cost of sales </t>
  </si>
  <si>
    <t>Administrative expenses</t>
  </si>
  <si>
    <t>Profit for the period</t>
  </si>
  <si>
    <t>- Non-controlling interests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</si>
  <si>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</si>
  <si>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</si>
  <si>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</si>
  <si>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</si>
  <si>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</si>
  <si>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</si>
  <si>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</si>
  <si>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</si>
  <si>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Cash flows before changes in operating assets</t>
  </si>
  <si>
    <t>and liabilities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</si>
  <si>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</si>
  <si>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</si>
  <si>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</si>
  <si>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</si>
  <si>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</si>
  <si>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</si>
  <si>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</si>
  <si>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</si>
  <si>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</si>
  <si>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</si>
  <si>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</si>
  <si>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</si>
  <si>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 xml:space="preserve">Revenue from sales 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</si>
  <si>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</si>
  <si>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</si>
  <si>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</si>
  <si>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</si>
  <si>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</si>
  <si>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</si>
  <si>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</si>
  <si>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</si>
  <si>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</si>
  <si>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</si>
  <si>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</si>
  <si>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</si>
  <si>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</si>
  <si>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</si>
  <si>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</si>
  <si>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</si>
  <si>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 xml:space="preserve">Basic earnings per share </t>
  </si>
  <si>
    <t>(Baht per share)</t>
  </si>
  <si>
    <t>financial institutions</t>
  </si>
  <si>
    <t xml:space="preserve">Total equity attributable to owners </t>
  </si>
  <si>
    <t xml:space="preserve"> </t>
  </si>
  <si>
    <t>Energy Absolute Public Company Limited</t>
  </si>
  <si>
    <t>Opening balance as at 1 January 2016</t>
  </si>
  <si>
    <t xml:space="preserve">Cash and cash equivalents </t>
  </si>
  <si>
    <t>Trade accounts receivable</t>
  </si>
  <si>
    <t>Long-term loans to related parties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</si>
  <si>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</si>
  <si>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</si>
  <si>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</si>
  <si>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</si>
  <si>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</si>
  <si>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- Transfer cost of construction of high voltage station</t>
  </si>
  <si>
    <t>Inventories, net</t>
  </si>
  <si>
    <t>Investments in subsidiaries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</si>
  <si>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</si>
  <si>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</si>
  <si>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</si>
  <si>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</si>
  <si>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</si>
  <si>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</si>
  <si>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 xml:space="preserve">Short-term loans from related parties </t>
  </si>
  <si>
    <t>Income tax payable</t>
  </si>
  <si>
    <t xml:space="preserve">Long-term loans from 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</si>
  <si>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</si>
  <si>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</si>
  <si>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</si>
  <si>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</si>
  <si>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</si>
  <si>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</si>
  <si>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</si>
  <si>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</si>
  <si>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</si>
  <si>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Profit attributable to:</t>
  </si>
  <si>
    <t>Total comprehensive income attributable to:</t>
  </si>
  <si>
    <t>- Retirement benefit expenses</t>
  </si>
  <si>
    <t>- Other non-current assets</t>
  </si>
  <si>
    <t xml:space="preserve">Payments for short-term loans to related parties </t>
  </si>
  <si>
    <t>Payments for purchases of investment property</t>
  </si>
  <si>
    <t xml:space="preserve">Payments for short-term loans from </t>
  </si>
  <si>
    <t xml:space="preserve">Proceeds from long-term loans from </t>
  </si>
  <si>
    <t xml:space="preserve">Payments for long-term loans from </t>
  </si>
  <si>
    <t>Cash and cash equivalents are made up as follows:</t>
  </si>
  <si>
    <t>- Cash on hand and deposits at financial</t>
  </si>
  <si>
    <t xml:space="preserve">Payments for purchases of property, plant </t>
  </si>
  <si>
    <t>and equipment</t>
  </si>
  <si>
    <t xml:space="preserve">- Purchase of property, plant and equipment </t>
  </si>
  <si>
    <t>under finance lease agreements</t>
  </si>
  <si>
    <t>Baht’000</t>
  </si>
  <si>
    <t>Proceeds from disposals of investment property</t>
  </si>
  <si>
    <t>institutions - maturities within three months</t>
  </si>
  <si>
    <t xml:space="preserve"> equity</t>
  </si>
  <si>
    <t xml:space="preserve">- 3,730,000,000 ordinary shares </t>
  </si>
  <si>
    <t>- 3,730,000,000 ordinary shares</t>
  </si>
  <si>
    <t>Payments for finance leases liabilities</t>
  </si>
  <si>
    <t>Provision for decommissioning costs</t>
  </si>
  <si>
    <t>- Reversal of allowance for slow-moving inventory</t>
  </si>
  <si>
    <t>Profit before income tax</t>
  </si>
  <si>
    <t>Income tax</t>
  </si>
  <si>
    <t>Interest paid</t>
  </si>
  <si>
    <t>to right to use transmission line</t>
  </si>
  <si>
    <t>used as collateral</t>
  </si>
  <si>
    <t>Short-term loans to other parties</t>
  </si>
  <si>
    <t>and related parties</t>
  </si>
  <si>
    <t>Payments for investments in subsidiaries</t>
  </si>
  <si>
    <t>Total comprehensive income for the period</t>
  </si>
  <si>
    <t>- Finance costs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</si>
  <si>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</si>
  <si>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</si>
  <si>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</si>
  <si>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</si>
  <si>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</si>
  <si>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Advance receipts for land rental</t>
  </si>
  <si>
    <t>Other comprehensive income</t>
  </si>
  <si>
    <t>- Amortisation of advance receipts for land rental</t>
  </si>
  <si>
    <t>- Other accounts receivable</t>
  </si>
  <si>
    <t>- Other accounts payable</t>
  </si>
  <si>
    <t>Payments for purchase of intangible assets</t>
  </si>
  <si>
    <t>(including retention for constructions)</t>
  </si>
  <si>
    <t xml:space="preserve">- Changes in construction payables and </t>
  </si>
  <si>
    <t>payables for purchase of assets</t>
  </si>
  <si>
    <t>Opening balance as at 1 January 2017</t>
  </si>
  <si>
    <t>Profit before finance costs and income tax</t>
  </si>
  <si>
    <t>Advance payment for purchase</t>
  </si>
  <si>
    <t>Deferred tax assets, net</t>
  </si>
  <si>
    <t>Debenture, net</t>
  </si>
  <si>
    <t>Currency exchange gains (losses), net</t>
  </si>
  <si>
    <t xml:space="preserve">Items that will be reclassified </t>
  </si>
  <si>
    <t>subsequently to profit or loss</t>
  </si>
  <si>
    <t>for the period, net of tax</t>
  </si>
  <si>
    <t>Exchange</t>
  </si>
  <si>
    <t>difference on</t>
  </si>
  <si>
    <t>translation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</si>
  <si>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</si>
  <si>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</si>
  <si>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</si>
  <si>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</si>
  <si>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</si>
  <si>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</si>
  <si>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 xml:space="preserve">Proceeds from short-term loans to related parties </t>
  </si>
  <si>
    <t xml:space="preserve">Proceeds from disposals of property, plant </t>
  </si>
  <si>
    <t>Proceeds from dividend income</t>
  </si>
  <si>
    <t>Proceeds from interest income</t>
  </si>
  <si>
    <t>- Decommissioning costs</t>
  </si>
  <si>
    <t>- Unrealised losses (gains) on exchange rates</t>
  </si>
  <si>
    <t>Net cash receipts from (payments in) financing activities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</si>
  <si>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</si>
  <si>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</si>
  <si>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</si>
  <si>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</si>
  <si>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</si>
  <si>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</si>
  <si>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</si>
  <si>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 xml:space="preserve">   in an associate</t>
  </si>
  <si>
    <t>Investment property, net</t>
  </si>
  <si>
    <t>-</t>
  </si>
  <si>
    <t>Share of loss from investment in an associate</t>
  </si>
  <si>
    <t>2017</t>
  </si>
  <si>
    <t>2016</t>
  </si>
  <si>
    <t>- Share of loss from investment</t>
  </si>
  <si>
    <t>- Gains on disposal of equipment</t>
  </si>
  <si>
    <r>
      <t xml:space="preserve">หนี้สินและส่วนของผู้ถือหุ้น </t>
    </r>
    <r>
      <rPr>
        <sz val="9"/>
        <rFont val="Arial"/>
        <family val="2"/>
      </rPr>
      <t>(ต่อ)</t>
    </r>
  </si>
  <si>
    <t>- Exchange difference on translation</t>
  </si>
  <si>
    <t>Net cash receipts from (payments in) investing activities</t>
  </si>
  <si>
    <t>Capital contributions by</t>
  </si>
  <si>
    <t>Dividend paid</t>
  </si>
  <si>
    <t>Proceeds from capital contributions by</t>
  </si>
  <si>
    <t xml:space="preserve"> non-controlling interests</t>
  </si>
  <si>
    <t>Payments for deferred financing fees</t>
  </si>
  <si>
    <r>
      <t xml:space="preserve">Liabilities and equity </t>
    </r>
    <r>
      <rPr>
        <sz val="9"/>
        <rFont val="Arial"/>
        <family val="2"/>
      </rPr>
      <t>(continued)</t>
    </r>
  </si>
  <si>
    <t>Net increase in cash and cash equivalents</t>
  </si>
  <si>
    <t xml:space="preserve">Net cash receipts from (payments in) </t>
  </si>
  <si>
    <t>operating activities</t>
  </si>
  <si>
    <t>Total expenses</t>
  </si>
  <si>
    <t>- Gains on disposal of investment property</t>
  </si>
  <si>
    <t>Deposits at financial institutions</t>
  </si>
  <si>
    <t>Investment in an associate</t>
  </si>
  <si>
    <t>Cash generated from (used in) operations</t>
  </si>
  <si>
    <t xml:space="preserve">Earnings per share </t>
  </si>
  <si>
    <t>Deposits at financial institutions used as collateral</t>
  </si>
  <si>
    <t>As at 30 September 2017</t>
  </si>
  <si>
    <t>For the nine-month period ended 30 September 2017</t>
  </si>
  <si>
    <t>For the three-month period ended 30 September 2017</t>
  </si>
  <si>
    <t>Closing balance as at 30 September 2016</t>
  </si>
  <si>
    <t>30 September</t>
  </si>
  <si>
    <t>Closing balance as at 30 September 2017</t>
  </si>
  <si>
    <t>Proceeds from short-term loan from</t>
  </si>
  <si>
    <t>Proceeds from issuing debenture</t>
  </si>
  <si>
    <t>9, 24.3</t>
  </si>
  <si>
    <t>19, 24.3</t>
  </si>
  <si>
    <t>Note</t>
  </si>
  <si>
    <t>from related parties</t>
  </si>
  <si>
    <t>in subsidiaries</t>
  </si>
  <si>
    <t>expense</t>
  </si>
  <si>
    <t>Share issued to non-controlling interests</t>
  </si>
  <si>
    <t>The accompanying notes to the interim financial information on pages 12 to 34 are an integral part of this interim financial information.</t>
  </si>
  <si>
    <t>of investments</t>
  </si>
  <si>
    <t>Land leasehold right, net</t>
  </si>
  <si>
    <t>from changes</t>
  </si>
  <si>
    <t xml:space="preserve"> in portion of</t>
  </si>
  <si>
    <t>the Company</t>
  </si>
  <si>
    <t>non-controlling interests in a subsidiary</t>
  </si>
  <si>
    <t>in a subsidiary</t>
  </si>
  <si>
    <t>held by the Company in subsidiaries</t>
  </si>
  <si>
    <t>Payments for purchase of land leasehold right</t>
  </si>
  <si>
    <t>Advance payments for purchase of investments</t>
  </si>
  <si>
    <t>shares held by</t>
  </si>
  <si>
    <t>Other comprehensive expense</t>
  </si>
  <si>
    <t>Surplus (discount)</t>
  </si>
  <si>
    <t xml:space="preserve">Surplus from changes in portion of shares </t>
  </si>
  <si>
    <t>comprehensive</t>
  </si>
  <si>
    <t>Other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</si>
</sst>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;\(#,##0.00\);\-"/>
    <numFmt numFmtId="175" formatCode="#,##0.000;\(#,##0.000\)"/>
    <numFmt numFmtId="176" formatCode="_(* #,##0.00_);_(* \(#,##0.00\);_(* &quot;-&quot;??_);_(@_)"/>
    <numFmt numFmtId="177" formatCode="_-* #,##0.00000_-;\-* #,##0.00000_-;_-* &quot;-&quot;?????_-;_-@_-"/>
    <numFmt numFmtId="178" formatCode="#,##0.0;\(#,##0.0\);\-"/>
    <numFmt numFmtId="179" formatCode="#,##0.000;\(#,##0.000\);\-"/>
    <numFmt numFmtId="180" formatCode="_-* #,##0.0_-;\-* #,##0.0_-;_-* &quot;-&quot;??_-;_-@_-"/>
    <numFmt numFmtId="181" formatCode="_-* #,##0_-;\-* #,##0_-;_-* &quot;-&quot;??_-;_-@_-"/>
    <numFmt numFmtId="182" formatCode="[$-809]dd\ mmmm\ yyyy"/>
    <numFmt numFmtId="183" formatCode="_-* #,##0_-;* \(#,##0\);_-* &quot;-&quot;_-;_-@_-"/>
    <numFmt numFmtId="184" formatCode="#,##0\ ;\(#,##0\);&quot;    -    &quot;"/>
    <numFmt numFmtId="185" formatCode="#,##0.00;\(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</cellStyleXfs>
  <cellXfs count="210">
    <xf numFmtId="0" fontId="0" fillId="0" borderId="0" xfId="0" applyFont="1" applyAlignment="1">
      <alignment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right" vertical="center"/>
      <protection/>
    </xf>
    <xf numFmtId="171" fontId="5" fillId="0" borderId="0" xfId="62" applyNumberFormat="1" applyFont="1" applyFill="1" applyAlignment="1">
      <alignment horizontal="right" vertical="center"/>
      <protection/>
    </xf>
    <xf numFmtId="0" fontId="5" fillId="0" borderId="0" xfId="62" applyFont="1" applyFill="1" applyBorder="1" applyAlignment="1">
      <alignment vertical="center"/>
      <protection/>
    </xf>
    <xf numFmtId="176" fontId="6" fillId="0" borderId="0" xfId="44" applyFont="1" applyFill="1" applyAlignment="1">
      <alignment horizontal="right" vertical="center"/>
    </xf>
    <xf numFmtId="170" fontId="6" fillId="0" borderId="0" xfId="57" applyNumberFormat="1" applyFont="1" applyFill="1" applyBorder="1" applyAlignment="1">
      <alignment horizontal="center" vertical="center"/>
      <protection/>
    </xf>
    <xf numFmtId="176" fontId="6" fillId="0" borderId="0" xfId="44" applyFont="1" applyFill="1" applyBorder="1" applyAlignment="1">
      <alignment horizontal="right" vertical="center" wrapText="1"/>
    </xf>
    <xf numFmtId="170" fontId="6" fillId="0" borderId="0" xfId="57" applyNumberFormat="1" applyFont="1" applyFill="1" applyBorder="1" applyAlignment="1">
      <alignment horizontal="left" vertical="center"/>
      <protection/>
    </xf>
    <xf numFmtId="172" fontId="5" fillId="0" borderId="0" xfId="62" applyNumberFormat="1" applyFont="1" applyFill="1" applyAlignment="1">
      <alignment horizontal="right" vertical="center"/>
      <protection/>
    </xf>
    <xf numFmtId="171" fontId="5" fillId="0" borderId="10" xfId="62" applyNumberFormat="1" applyFont="1" applyFill="1" applyBorder="1" applyAlignment="1">
      <alignment horizontal="right" vertical="center"/>
      <protection/>
    </xf>
    <xf numFmtId="171" fontId="5" fillId="0" borderId="0" xfId="62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left" vertical="center"/>
      <protection/>
    </xf>
    <xf numFmtId="172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171" fontId="6" fillId="0" borderId="10" xfId="59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170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6" fillId="0" borderId="0" xfId="61" applyFont="1" applyFill="1" applyAlignment="1">
      <alignment vertical="center"/>
      <protection/>
    </xf>
    <xf numFmtId="170" fontId="6" fillId="0" borderId="10" xfId="0" applyNumberFormat="1" applyFont="1" applyFill="1" applyBorder="1" applyAlignment="1">
      <alignment horizontal="left" vertical="center"/>
    </xf>
    <xf numFmtId="171" fontId="5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1" fontId="5" fillId="0" borderId="0" xfId="57" applyNumberFormat="1" applyFont="1" applyFill="1" applyAlignment="1">
      <alignment horizontal="right" vertical="center"/>
      <protection/>
    </xf>
    <xf numFmtId="171" fontId="5" fillId="0" borderId="10" xfId="57" applyNumberFormat="1" applyFont="1" applyFill="1" applyBorder="1" applyAlignment="1">
      <alignment horizontal="right" vertical="center"/>
      <protection/>
    </xf>
    <xf numFmtId="171" fontId="5" fillId="0" borderId="0" xfId="57" applyNumberFormat="1" applyFont="1" applyFill="1" applyBorder="1" applyAlignment="1">
      <alignment horizontal="right" vertical="center"/>
      <protection/>
    </xf>
    <xf numFmtId="171" fontId="5" fillId="0" borderId="1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170" fontId="6" fillId="0" borderId="0" xfId="56" applyNumberFormat="1" applyFont="1" applyFill="1" applyBorder="1" applyAlignment="1">
      <alignment horizontal="right" vertical="center"/>
      <protection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right" vertical="center"/>
    </xf>
    <xf numFmtId="170" fontId="5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0" fontId="5" fillId="0" borderId="0" xfId="0" applyNumberFormat="1" applyFont="1" applyFill="1" applyBorder="1" applyAlignment="1" quotePrefix="1">
      <alignment horizontal="left" vertical="center"/>
    </xf>
    <xf numFmtId="170" fontId="6" fillId="0" borderId="0" xfId="58" applyNumberFormat="1" applyFont="1" applyFill="1" applyBorder="1" applyAlignment="1">
      <alignment horizontal="center" vertical="center"/>
      <protection/>
    </xf>
    <xf numFmtId="170" fontId="6" fillId="0" borderId="0" xfId="58" applyNumberFormat="1" applyFont="1" applyFill="1" applyBorder="1" applyAlignment="1">
      <alignment horizontal="left" vertical="center"/>
      <protection/>
    </xf>
    <xf numFmtId="171" fontId="5" fillId="0" borderId="10" xfId="58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center" vertical="center"/>
      <protection/>
    </xf>
    <xf numFmtId="170" fontId="5" fillId="0" borderId="0" xfId="57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vertical="center"/>
      <protection/>
    </xf>
    <xf numFmtId="171" fontId="6" fillId="0" borderId="0" xfId="62" applyNumberFormat="1" applyFont="1" applyFill="1" applyAlignment="1">
      <alignment horizontal="right" vertical="center"/>
      <protection/>
    </xf>
    <xf numFmtId="170" fontId="6" fillId="0" borderId="10" xfId="64" applyNumberFormat="1" applyFont="1" applyFill="1" applyBorder="1" applyAlignment="1">
      <alignment horizontal="left" vertical="center"/>
      <protection/>
    </xf>
    <xf numFmtId="170" fontId="6" fillId="0" borderId="10" xfId="57" applyNumberFormat="1" applyFont="1" applyFill="1" applyBorder="1" applyAlignment="1">
      <alignment horizontal="left" vertical="center"/>
      <protection/>
    </xf>
    <xf numFmtId="170" fontId="5" fillId="0" borderId="10" xfId="57" applyNumberFormat="1" applyFont="1" applyFill="1" applyBorder="1" applyAlignment="1">
      <alignment horizontal="center" vertical="center"/>
      <protection/>
    </xf>
    <xf numFmtId="170" fontId="5" fillId="0" borderId="10" xfId="57" applyNumberFormat="1" applyFont="1" applyFill="1" applyBorder="1" applyAlignment="1">
      <alignment horizontal="left" vertical="center"/>
      <protection/>
    </xf>
    <xf numFmtId="170" fontId="5" fillId="0" borderId="10" xfId="57" applyNumberFormat="1" applyFont="1" applyFill="1" applyBorder="1" applyAlignment="1">
      <alignment horizontal="right" vertical="center"/>
      <protection/>
    </xf>
    <xf numFmtId="170" fontId="6" fillId="0" borderId="0" xfId="57" applyNumberFormat="1" applyFont="1" applyFill="1" applyBorder="1" applyAlignment="1">
      <alignment horizontal="right" vertical="center"/>
      <protection/>
    </xf>
    <xf numFmtId="171" fontId="6" fillId="0" borderId="0" xfId="57" applyNumberFormat="1" applyFont="1" applyFill="1" applyBorder="1" applyAlignment="1">
      <alignment horizontal="right" vertical="center"/>
      <protection/>
    </xf>
    <xf numFmtId="171" fontId="6" fillId="0" borderId="0" xfId="44" applyNumberFormat="1" applyFont="1" applyFill="1" applyAlignment="1">
      <alignment horizontal="right" vertical="center"/>
    </xf>
    <xf numFmtId="0" fontId="5" fillId="0" borderId="0" xfId="62" applyFont="1" applyFill="1" applyAlignment="1" quotePrefix="1">
      <alignment vertical="center"/>
      <protection/>
    </xf>
    <xf numFmtId="3" fontId="5" fillId="0" borderId="0" xfId="57" applyNumberFormat="1" applyFont="1" applyFill="1" applyBorder="1" applyAlignment="1">
      <alignment horizontal="right" vertical="center"/>
      <protection/>
    </xf>
    <xf numFmtId="171" fontId="5" fillId="0" borderId="11" xfId="57" applyNumberFormat="1" applyFont="1" applyFill="1" applyBorder="1" applyAlignment="1">
      <alignment horizontal="right" vertical="center"/>
      <protection/>
    </xf>
    <xf numFmtId="170" fontId="5" fillId="0" borderId="10" xfId="57" applyNumberFormat="1" applyFont="1" applyFill="1" applyBorder="1" applyAlignment="1">
      <alignment vertical="center"/>
      <protection/>
    </xf>
    <xf numFmtId="170" fontId="5" fillId="0" borderId="0" xfId="57" applyNumberFormat="1" applyFont="1" applyFill="1" applyBorder="1" applyAlignment="1" quotePrefix="1">
      <alignment horizontal="left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right" vertical="center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5" fillId="0" borderId="10" xfId="62" applyFont="1" applyFill="1" applyBorder="1" applyAlignment="1">
      <alignment vertical="center"/>
      <protection/>
    </xf>
    <xf numFmtId="171" fontId="5" fillId="0" borderId="10" xfId="44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vertical="center"/>
      <protection/>
    </xf>
    <xf numFmtId="171" fontId="5" fillId="0" borderId="0" xfId="60" applyNumberFormat="1" applyFont="1" applyFill="1" applyBorder="1" applyAlignment="1">
      <alignment horizontal="right" vertical="center"/>
      <protection/>
    </xf>
    <xf numFmtId="170" fontId="5" fillId="0" borderId="0" xfId="60" applyNumberFormat="1" applyFont="1" applyFill="1" applyBorder="1" applyAlignment="1">
      <alignment vertical="center"/>
      <protection/>
    </xf>
    <xf numFmtId="171" fontId="5" fillId="0" borderId="10" xfId="60" applyNumberFormat="1" applyFont="1" applyFill="1" applyBorder="1" applyAlignment="1">
      <alignment horizontal="right" vertical="center"/>
      <protection/>
    </xf>
    <xf numFmtId="172" fontId="5" fillId="0" borderId="0" xfId="60" applyNumberFormat="1" applyFont="1" applyFill="1" applyBorder="1" applyAlignment="1">
      <alignment horizontal="center" vertical="center"/>
      <protection/>
    </xf>
    <xf numFmtId="172" fontId="5" fillId="0" borderId="0" xfId="60" applyNumberFormat="1" applyFont="1" applyFill="1" applyBorder="1" applyAlignment="1">
      <alignment horizontal="left" vertical="center"/>
      <protection/>
    </xf>
    <xf numFmtId="172" fontId="5" fillId="0" borderId="0" xfId="58" applyNumberFormat="1" applyFont="1" applyFill="1" applyBorder="1" applyAlignment="1">
      <alignment horizontal="center" vertical="center"/>
      <protection/>
    </xf>
    <xf numFmtId="172" fontId="5" fillId="0" borderId="0" xfId="58" applyNumberFormat="1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71" fontId="8" fillId="0" borderId="10" xfId="62" applyNumberFormat="1" applyFont="1" applyFill="1" applyBorder="1" applyAlignment="1">
      <alignment horizontal="right" vertical="center"/>
      <protection/>
    </xf>
    <xf numFmtId="0" fontId="8" fillId="0" borderId="10" xfId="62" applyFont="1" applyFill="1" applyBorder="1" applyAlignment="1">
      <alignment horizontal="right" vertical="center"/>
      <protection/>
    </xf>
    <xf numFmtId="0" fontId="7" fillId="0" borderId="0" xfId="62" applyFont="1" applyFill="1" applyAlignment="1">
      <alignment vertical="center"/>
      <protection/>
    </xf>
    <xf numFmtId="171" fontId="8" fillId="0" borderId="0" xfId="62" applyNumberFormat="1" applyFont="1" applyFill="1" applyBorder="1" applyAlignment="1">
      <alignment horizontal="right" vertical="center"/>
      <protection/>
    </xf>
    <xf numFmtId="171" fontId="8" fillId="0" borderId="0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176" fontId="8" fillId="0" borderId="0" xfId="44" applyFont="1" applyFill="1" applyAlignment="1">
      <alignment horizontal="right" vertical="center"/>
    </xf>
    <xf numFmtId="0" fontId="7" fillId="0" borderId="0" xfId="62" applyNumberFormat="1" applyFont="1" applyFill="1" applyAlignment="1">
      <alignment vertical="center"/>
      <protection/>
    </xf>
    <xf numFmtId="0" fontId="8" fillId="0" borderId="0" xfId="44" applyNumberFormat="1" applyFont="1" applyFill="1" applyAlignment="1">
      <alignment horizontal="right" vertical="center"/>
    </xf>
    <xf numFmtId="0" fontId="8" fillId="0" borderId="0" xfId="57" applyNumberFormat="1" applyFont="1" applyFill="1" applyBorder="1" applyAlignment="1">
      <alignment horizontal="right" vertical="center"/>
      <protection/>
    </xf>
    <xf numFmtId="176" fontId="7" fillId="0" borderId="0" xfId="44" applyFont="1" applyFill="1" applyAlignment="1">
      <alignment vertical="center"/>
    </xf>
    <xf numFmtId="0" fontId="7" fillId="0" borderId="0" xfId="62" applyNumberFormat="1" applyFont="1" applyFill="1" applyAlignment="1">
      <alignment horizontal="right" vertical="center"/>
      <protection/>
    </xf>
    <xf numFmtId="0" fontId="8" fillId="0" borderId="0" xfId="62" applyNumberFormat="1" applyFont="1" applyFill="1" applyAlignment="1">
      <alignment horizontal="right" vertical="center"/>
      <protection/>
    </xf>
    <xf numFmtId="170" fontId="8" fillId="0" borderId="0" xfId="57" applyNumberFormat="1" applyFont="1" applyFill="1" applyBorder="1" applyAlignment="1">
      <alignment horizontal="center" vertical="center"/>
      <protection/>
    </xf>
    <xf numFmtId="0" fontId="8" fillId="0" borderId="10" xfId="59" applyNumberFormat="1" applyFont="1" applyFill="1" applyBorder="1" applyAlignment="1">
      <alignment horizontal="right" vertical="center"/>
      <protection/>
    </xf>
    <xf numFmtId="0" fontId="8" fillId="0" borderId="0" xfId="44" applyNumberFormat="1" applyFont="1" applyFill="1" applyBorder="1" applyAlignment="1">
      <alignment horizontal="right" vertical="center"/>
    </xf>
    <xf numFmtId="171" fontId="8" fillId="0" borderId="0" xfId="44" applyNumberFormat="1" applyFont="1" applyFill="1" applyBorder="1" applyAlignment="1">
      <alignment horizontal="right" vertical="center" wrapText="1"/>
    </xf>
    <xf numFmtId="176" fontId="8" fillId="0" borderId="0" xfId="44" applyFont="1" applyFill="1" applyBorder="1" applyAlignment="1">
      <alignment horizontal="right" vertical="center" wrapText="1"/>
    </xf>
    <xf numFmtId="176" fontId="7" fillId="0" borderId="0" xfId="44" applyFont="1" applyFill="1" applyBorder="1" applyAlignment="1">
      <alignment vertical="center"/>
    </xf>
    <xf numFmtId="170" fontId="8" fillId="0" borderId="0" xfId="57" applyNumberFormat="1" applyFont="1" applyFill="1" applyBorder="1" applyAlignment="1">
      <alignment horizontal="left" vertical="center"/>
      <protection/>
    </xf>
    <xf numFmtId="0" fontId="7" fillId="0" borderId="0" xfId="62" applyFont="1" applyFill="1" applyAlignment="1">
      <alignment horizontal="center" vertical="center"/>
      <protection/>
    </xf>
    <xf numFmtId="171" fontId="7" fillId="0" borderId="0" xfId="62" applyNumberFormat="1" applyFont="1" applyFill="1" applyAlignment="1">
      <alignment horizontal="right" vertical="center"/>
      <protection/>
    </xf>
    <xf numFmtId="171" fontId="7" fillId="0" borderId="0" xfId="42" applyNumberFormat="1" applyFont="1" applyFill="1" applyAlignment="1">
      <alignment vertical="center"/>
    </xf>
    <xf numFmtId="171" fontId="7" fillId="0" borderId="0" xfId="62" applyNumberFormat="1" applyFont="1" applyFill="1" applyAlignment="1">
      <alignment vertical="center"/>
      <protection/>
    </xf>
    <xf numFmtId="171" fontId="7" fillId="0" borderId="0" xfId="57" applyNumberFormat="1" applyFont="1" applyFill="1" applyBorder="1" applyAlignment="1">
      <alignment horizontal="right" vertical="center"/>
      <protection/>
    </xf>
    <xf numFmtId="171" fontId="7" fillId="0" borderId="10" xfId="62" applyNumberFormat="1" applyFont="1" applyFill="1" applyBorder="1" applyAlignment="1">
      <alignment horizontal="right" vertical="center"/>
      <protection/>
    </xf>
    <xf numFmtId="171" fontId="7" fillId="0" borderId="0" xfId="62" applyNumberFormat="1" applyFont="1" applyFill="1" applyBorder="1" applyAlignment="1">
      <alignment horizontal="right" vertical="center"/>
      <protection/>
    </xf>
    <xf numFmtId="171" fontId="7" fillId="0" borderId="10" xfId="62" applyNumberFormat="1" applyFont="1" applyFill="1" applyBorder="1" applyAlignment="1">
      <alignment vertical="center"/>
      <protection/>
    </xf>
    <xf numFmtId="170" fontId="7" fillId="0" borderId="0" xfId="57" applyNumberFormat="1" applyFont="1" applyFill="1" applyBorder="1" applyAlignment="1">
      <alignment horizontal="left" vertical="center"/>
      <protection/>
    </xf>
    <xf numFmtId="171" fontId="7" fillId="0" borderId="11" xfId="62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171" fontId="7" fillId="0" borderId="10" xfId="42" applyNumberFormat="1" applyFont="1" applyFill="1" applyBorder="1" applyAlignment="1">
      <alignment horizontal="right" vertical="center"/>
    </xf>
    <xf numFmtId="171" fontId="7" fillId="0" borderId="0" xfId="42" applyNumberFormat="1" applyFont="1" applyFill="1" applyBorder="1" applyAlignment="1">
      <alignment horizontal="right" vertical="center"/>
    </xf>
    <xf numFmtId="171" fontId="7" fillId="0" borderId="10" xfId="42" applyNumberFormat="1" applyFont="1" applyFill="1" applyBorder="1" applyAlignment="1">
      <alignment vertical="center"/>
    </xf>
    <xf numFmtId="170" fontId="7" fillId="0" borderId="0" xfId="57" applyNumberFormat="1" applyFont="1" applyFill="1" applyAlignment="1">
      <alignment vertical="center"/>
      <protection/>
    </xf>
    <xf numFmtId="171" fontId="7" fillId="0" borderId="0" xfId="42" applyNumberFormat="1" applyFont="1" applyFill="1" applyAlignment="1">
      <alignment horizontal="right" vertical="center"/>
    </xf>
    <xf numFmtId="0" fontId="7" fillId="0" borderId="0" xfId="62" applyFont="1" applyFill="1" applyAlignment="1">
      <alignment horizontal="right" vertical="center"/>
      <protection/>
    </xf>
    <xf numFmtId="170" fontId="6" fillId="0" borderId="1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1" fontId="5" fillId="0" borderId="11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0" fontId="5" fillId="0" borderId="0" xfId="0" applyNumberFormat="1" applyFont="1" applyFill="1" applyBorder="1" applyAlignment="1" quotePrefix="1">
      <alignment horizontal="center" vertical="center"/>
    </xf>
    <xf numFmtId="173" fontId="5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 quotePrefix="1">
      <alignment horizontal="right" vertical="center"/>
    </xf>
    <xf numFmtId="171" fontId="5" fillId="0" borderId="0" xfId="58" applyNumberFormat="1" applyFont="1" applyFill="1" applyBorder="1" applyAlignment="1">
      <alignment horizontal="right" vertical="center"/>
      <protection/>
    </xf>
    <xf numFmtId="171" fontId="6" fillId="0" borderId="0" xfId="58" applyNumberFormat="1" applyFont="1" applyFill="1" applyBorder="1" applyAlignment="1">
      <alignment horizontal="right" vertical="center"/>
      <protection/>
    </xf>
    <xf numFmtId="171" fontId="5" fillId="0" borderId="0" xfId="58" applyNumberFormat="1" applyFont="1" applyFill="1" applyBorder="1" applyAlignment="1">
      <alignment horizontal="right" vertical="center" wrapText="1"/>
      <protection/>
    </xf>
    <xf numFmtId="170" fontId="5" fillId="0" borderId="0" xfId="58" applyNumberFormat="1" applyFont="1" applyFill="1" applyBorder="1" applyAlignment="1">
      <alignment horizontal="left" vertical="center"/>
      <protection/>
    </xf>
    <xf numFmtId="170" fontId="5" fillId="0" borderId="0" xfId="58" applyNumberFormat="1" applyFont="1" applyFill="1" applyBorder="1" applyAlignment="1">
      <alignment horizontal="center" vertical="center"/>
      <protection/>
    </xf>
    <xf numFmtId="171" fontId="5" fillId="0" borderId="11" xfId="58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/>
    </xf>
    <xf numFmtId="171" fontId="5" fillId="0" borderId="0" xfId="57" applyNumberFormat="1" applyFont="1" applyFill="1" applyBorder="1" applyAlignment="1">
      <alignment horizontal="center" vertical="center"/>
      <protection/>
    </xf>
    <xf numFmtId="170" fontId="6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6" fillId="0" borderId="0" xfId="60" applyNumberFormat="1" applyFont="1" applyFill="1" applyBorder="1" applyAlignment="1">
      <alignment horizontal="left" vertical="center"/>
      <protection/>
    </xf>
    <xf numFmtId="170" fontId="5" fillId="0" borderId="0" xfId="60" applyNumberFormat="1" applyFont="1" applyFill="1" applyBorder="1" applyAlignment="1">
      <alignment horizontal="center" vertical="center"/>
      <protection/>
    </xf>
    <xf numFmtId="170" fontId="5" fillId="0" borderId="0" xfId="60" applyNumberFormat="1" applyFont="1" applyFill="1" applyBorder="1" applyAlignment="1">
      <alignment horizontal="left" vertical="center"/>
      <protection/>
    </xf>
    <xf numFmtId="170" fontId="6" fillId="0" borderId="0" xfId="60" applyNumberFormat="1" applyFont="1" applyFill="1" applyBorder="1" applyAlignment="1">
      <alignment horizontal="right" vertical="center"/>
      <protection/>
    </xf>
    <xf numFmtId="170" fontId="6" fillId="0" borderId="10" xfId="63" applyNumberFormat="1" applyFont="1" applyFill="1" applyBorder="1" applyAlignment="1">
      <alignment horizontal="left" vertical="center"/>
      <protection/>
    </xf>
    <xf numFmtId="170" fontId="6" fillId="0" borderId="10" xfId="60" applyNumberFormat="1" applyFont="1" applyFill="1" applyBorder="1" applyAlignment="1">
      <alignment horizontal="left" vertical="center"/>
      <protection/>
    </xf>
    <xf numFmtId="170" fontId="5" fillId="0" borderId="10" xfId="60" applyNumberFormat="1" applyFont="1" applyFill="1" applyBorder="1" applyAlignment="1">
      <alignment horizontal="center" vertical="center"/>
      <protection/>
    </xf>
    <xf numFmtId="170" fontId="5" fillId="0" borderId="10" xfId="60" applyNumberFormat="1" applyFont="1" applyFill="1" applyBorder="1" applyAlignment="1">
      <alignment horizontal="left" vertical="center"/>
      <protection/>
    </xf>
    <xf numFmtId="172" fontId="5" fillId="0" borderId="10" xfId="60" applyNumberFormat="1" applyFont="1" applyFill="1" applyBorder="1" applyAlignment="1">
      <alignment horizontal="left" vertical="center"/>
      <protection/>
    </xf>
    <xf numFmtId="172" fontId="5" fillId="0" borderId="10" xfId="60" applyNumberFormat="1" applyFont="1" applyFill="1" applyBorder="1" applyAlignment="1">
      <alignment horizontal="center" vertical="center"/>
      <protection/>
    </xf>
    <xf numFmtId="170" fontId="6" fillId="0" borderId="0" xfId="63" applyNumberFormat="1" applyFont="1" applyFill="1" applyBorder="1" applyAlignment="1">
      <alignment horizontal="left" vertical="center"/>
      <protection/>
    </xf>
    <xf numFmtId="174" fontId="5" fillId="0" borderId="0" xfId="58" applyNumberFormat="1" applyFont="1" applyFill="1" applyBorder="1" applyAlignment="1">
      <alignment horizontal="right" vertical="center"/>
      <protection/>
    </xf>
    <xf numFmtId="17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horizontal="left" vertical="center"/>
    </xf>
    <xf numFmtId="171" fontId="7" fillId="0" borderId="10" xfId="0" applyNumberFormat="1" applyFont="1" applyFill="1" applyBorder="1" applyAlignment="1">
      <alignment horizontal="right" vertical="center"/>
    </xf>
    <xf numFmtId="170" fontId="8" fillId="0" borderId="10" xfId="0" applyNumberFormat="1" applyFont="1" applyFill="1" applyBorder="1" applyAlignment="1">
      <alignment horizontal="right" vertical="center"/>
    </xf>
    <xf numFmtId="171" fontId="8" fillId="0" borderId="1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71" fontId="8" fillId="0" borderId="10" xfId="59" applyNumberFormat="1" applyFont="1" applyFill="1" applyBorder="1" applyAlignment="1">
      <alignment horizontal="right" vertical="center"/>
      <protection/>
    </xf>
    <xf numFmtId="170" fontId="7" fillId="0" borderId="0" xfId="60" applyNumberFormat="1" applyFont="1" applyFill="1" applyBorder="1" applyAlignment="1">
      <alignment horizontal="left" vertical="center"/>
      <protection/>
    </xf>
    <xf numFmtId="170" fontId="7" fillId="0" borderId="0" xfId="60" applyNumberFormat="1" applyFont="1" applyFill="1" applyBorder="1" applyAlignment="1">
      <alignment horizontal="center" vertical="center"/>
      <protection/>
    </xf>
    <xf numFmtId="171" fontId="7" fillId="0" borderId="0" xfId="60" applyNumberFormat="1" applyFont="1" applyFill="1" applyBorder="1" applyAlignment="1">
      <alignment horizontal="right" vertical="center"/>
      <protection/>
    </xf>
    <xf numFmtId="172" fontId="7" fillId="0" borderId="0" xfId="60" applyNumberFormat="1" applyFont="1" applyFill="1" applyBorder="1" applyAlignment="1">
      <alignment horizontal="right" vertical="center"/>
      <protection/>
    </xf>
    <xf numFmtId="170" fontId="7" fillId="0" borderId="0" xfId="60" applyNumberFormat="1" applyFont="1" applyFill="1" applyBorder="1" applyAlignment="1">
      <alignment vertical="center"/>
      <protection/>
    </xf>
    <xf numFmtId="171" fontId="7" fillId="0" borderId="0" xfId="0" applyNumberFormat="1" applyFont="1" applyFill="1" applyBorder="1" applyAlignment="1">
      <alignment horizontal="right" vertical="center"/>
    </xf>
    <xf numFmtId="171" fontId="7" fillId="0" borderId="10" xfId="60" applyNumberFormat="1" applyFont="1" applyFill="1" applyBorder="1" applyAlignment="1">
      <alignment horizontal="right" vertical="center"/>
      <protection/>
    </xf>
    <xf numFmtId="170" fontId="8" fillId="0" borderId="0" xfId="60" applyNumberFormat="1" applyFont="1" applyFill="1" applyBorder="1" applyAlignment="1">
      <alignment horizontal="left" vertical="center"/>
      <protection/>
    </xf>
    <xf numFmtId="173" fontId="7" fillId="0" borderId="0" xfId="60" applyNumberFormat="1" applyFont="1" applyFill="1" applyBorder="1" applyAlignment="1">
      <alignment horizontal="center" vertical="center"/>
      <protection/>
    </xf>
    <xf numFmtId="172" fontId="7" fillId="0" borderId="0" xfId="60" applyNumberFormat="1" applyFont="1" applyFill="1" applyBorder="1" applyAlignment="1">
      <alignment horizontal="left" vertical="center"/>
      <protection/>
    </xf>
    <xf numFmtId="172" fontId="7" fillId="0" borderId="0" xfId="60" applyNumberFormat="1" applyFont="1" applyFill="1" applyBorder="1" applyAlignment="1">
      <alignment horizontal="center" vertical="center"/>
      <protection/>
    </xf>
    <xf numFmtId="170" fontId="8" fillId="0" borderId="0" xfId="60" applyNumberFormat="1" applyFont="1" applyFill="1" applyBorder="1" applyAlignment="1">
      <alignment vertical="center"/>
      <protection/>
    </xf>
    <xf numFmtId="170" fontId="7" fillId="0" borderId="0" xfId="60" applyNumberFormat="1" applyFont="1" applyFill="1" applyBorder="1" applyAlignment="1" quotePrefix="1">
      <alignment vertical="center"/>
      <protection/>
    </xf>
    <xf numFmtId="171" fontId="7" fillId="0" borderId="11" xfId="60" applyNumberFormat="1" applyFont="1" applyFill="1" applyBorder="1" applyAlignment="1">
      <alignment horizontal="right" vertical="center"/>
      <protection/>
    </xf>
    <xf numFmtId="170" fontId="7" fillId="0" borderId="0" xfId="60" applyNumberFormat="1" applyFont="1" applyFill="1" applyBorder="1" applyAlignment="1" quotePrefix="1">
      <alignment horizontal="left" vertical="center"/>
      <protection/>
    </xf>
    <xf numFmtId="174" fontId="7" fillId="0" borderId="0" xfId="60" applyNumberFormat="1" applyFont="1" applyFill="1" applyBorder="1" applyAlignment="1">
      <alignment horizontal="right" vertical="center"/>
      <protection/>
    </xf>
    <xf numFmtId="170" fontId="7" fillId="0" borderId="0" xfId="58" applyNumberFormat="1" applyFont="1" applyFill="1" applyBorder="1" applyAlignment="1" quotePrefix="1">
      <alignment horizontal="left" vertical="center"/>
      <protection/>
    </xf>
    <xf numFmtId="174" fontId="7" fillId="0" borderId="10" xfId="60" applyNumberFormat="1" applyFont="1" applyFill="1" applyBorder="1" applyAlignment="1">
      <alignment horizontal="right" vertical="center"/>
      <protection/>
    </xf>
    <xf numFmtId="170" fontId="7" fillId="0" borderId="0" xfId="58" applyNumberFormat="1" applyFont="1" applyFill="1" applyBorder="1" applyAlignment="1">
      <alignment horizontal="left" vertical="center"/>
      <protection/>
    </xf>
    <xf numFmtId="170" fontId="8" fillId="0" borderId="0" xfId="58" applyNumberFormat="1" applyFont="1" applyFill="1" applyBorder="1" applyAlignment="1">
      <alignment horizontal="left" vertical="center"/>
      <protection/>
    </xf>
    <xf numFmtId="170" fontId="7" fillId="0" borderId="0" xfId="58" applyNumberFormat="1" applyFont="1" applyFill="1" applyBorder="1" applyAlignment="1">
      <alignment horizontal="center" vertical="center"/>
      <protection/>
    </xf>
    <xf numFmtId="171" fontId="7" fillId="0" borderId="0" xfId="58" applyNumberFormat="1" applyFont="1" applyFill="1" applyBorder="1" applyAlignment="1">
      <alignment horizontal="right" vertical="center"/>
      <protection/>
    </xf>
    <xf numFmtId="172" fontId="7" fillId="0" borderId="0" xfId="58" applyNumberFormat="1" applyFont="1" applyFill="1" applyBorder="1" applyAlignment="1">
      <alignment horizontal="left" vertical="center"/>
      <protection/>
    </xf>
    <xf numFmtId="174" fontId="7" fillId="0" borderId="0" xfId="58" applyNumberFormat="1" applyFont="1" applyFill="1" applyBorder="1" applyAlignment="1">
      <alignment horizontal="right" vertical="center"/>
      <protection/>
    </xf>
    <xf numFmtId="172" fontId="7" fillId="0" borderId="0" xfId="58" applyNumberFormat="1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171" fontId="8" fillId="0" borderId="0" xfId="62" applyNumberFormat="1" applyFont="1" applyFill="1" applyBorder="1" applyAlignment="1">
      <alignment vertical="center"/>
      <protection/>
    </xf>
    <xf numFmtId="43" fontId="7" fillId="0" borderId="0" xfId="42" applyFont="1" applyFill="1" applyBorder="1" applyAlignment="1">
      <alignment horizontal="right" vertical="center" wrapText="1"/>
    </xf>
    <xf numFmtId="170" fontId="8" fillId="0" borderId="10" xfId="57" applyNumberFormat="1" applyFont="1" applyFill="1" applyBorder="1" applyAlignment="1">
      <alignment horizontal="center" vertical="center"/>
      <protection/>
    </xf>
    <xf numFmtId="171" fontId="7" fillId="0" borderId="11" xfId="62" applyNumberFormat="1" applyFont="1" applyFill="1" applyBorder="1" applyAlignment="1">
      <alignment vertical="center"/>
      <protection/>
    </xf>
    <xf numFmtId="0" fontId="8" fillId="0" borderId="10" xfId="44" applyNumberFormat="1" applyFont="1" applyFill="1" applyBorder="1" applyAlignment="1">
      <alignment horizontal="right" vertical="center"/>
    </xf>
    <xf numFmtId="0" fontId="5" fillId="0" borderId="10" xfId="62" applyFont="1" applyFill="1" applyBorder="1" applyAlignment="1">
      <alignment horizontal="justify" vertical="center"/>
      <protection/>
    </xf>
    <xf numFmtId="171" fontId="8" fillId="0" borderId="10" xfId="44" applyNumberFormat="1" applyFont="1" applyFill="1" applyBorder="1" applyAlignment="1">
      <alignment horizontal="center" vertical="center"/>
    </xf>
    <xf numFmtId="0" fontId="8" fillId="0" borderId="12" xfId="62" applyFont="1" applyFill="1" applyBorder="1" applyAlignment="1">
      <alignment horizontal="center" vertical="center"/>
      <protection/>
    </xf>
    <xf numFmtId="171" fontId="8" fillId="0" borderId="12" xfId="62" applyNumberFormat="1" applyFont="1" applyFill="1" applyBorder="1" applyAlignment="1">
      <alignment horizontal="center" vertical="center"/>
      <protection/>
    </xf>
    <xf numFmtId="170" fontId="6" fillId="0" borderId="10" xfId="57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4" xfId="56"/>
    <cellStyle name="Normal 2 13" xfId="57"/>
    <cellStyle name="Normal 3" xfId="58"/>
    <cellStyle name="Normal 3 2" xfId="59"/>
    <cellStyle name="Normal_EGCO_June10 TE" xfId="60"/>
    <cellStyle name="Normal_Interlink Communication_EQ2_10_Interlink Communication_EQ2_12" xfId="61"/>
    <cellStyle name="Normal_KEGCO_2002" xfId="62"/>
    <cellStyle name="Normal_Sheet5" xfId="63"/>
    <cellStyle name="Normal_Sheet7 2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ปกติ_USCT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P158"/>
  <sheetViews>
    <sheetView zoomScaleSheetLayoutView="115" workbookViewId="0" topLeftCell="A13">
      <selection activeCell="C21" sqref="C21"/>
    </sheetView>
  </sheetViews>
  <sheetFormatPr defaultColWidth="9.140625" defaultRowHeight="16.5" customHeight="1"/>
  <cols>
    <col min="1" max="2" width="1.1484375" style="29" customWidth="1"/>
    <col min="3" max="3" width="34.7109375" style="29" customWidth="1"/>
    <col min="4" max="4" width="6.421875" style="18" customWidth="1"/>
    <col min="5" max="5" width="0.71875" style="29" customWidth="1"/>
    <col min="6" max="6" width="11.7109375" style="22" bestFit="1" customWidth="1"/>
    <col min="7" max="7" width="0.71875" style="29" customWidth="1"/>
    <col min="8" max="8" width="12.421875" style="22" bestFit="1" customWidth="1"/>
    <col min="9" max="9" width="0.71875" style="18" customWidth="1"/>
    <col min="10" max="10" width="11.7109375" style="22" bestFit="1" customWidth="1"/>
    <col min="11" max="11" width="0.71875" style="29" customWidth="1"/>
    <col min="12" max="12" width="12.28125" style="22" bestFit="1" customWidth="1"/>
    <col min="13" max="16384" width="9.140625" style="34" customWidth="1"/>
  </cols>
  <sheetData>
    <row r="1" spans="1:3" ht="16.5" customHeight="1">
      <c r="A1" s="28" t="s">
        <v>75</v>
      </c>
      <c r="B1" s="28"/>
      <c r="C1" s="28"/>
    </row>
    <row r="2" spans="1:3" ht="16.5" customHeight="1">
      <c r="A2" s="28" t="s">
        <v>64</v>
      </c>
      <c r="B2" s="28"/>
      <c r="C2" s="28"/>
    </row>
    <row r="3" spans="1:12" ht="16.5" customHeight="1">
      <c r="A3" s="21" t="s">
        <v>213</v>
      </c>
      <c r="B3" s="21"/>
      <c r="C3" s="21"/>
      <c r="D3" s="36"/>
      <c r="E3" s="37"/>
      <c r="F3" s="27"/>
      <c r="G3" s="37"/>
      <c r="H3" s="27"/>
      <c r="I3" s="36"/>
      <c r="J3" s="27"/>
      <c r="K3" s="37"/>
      <c r="L3" s="27"/>
    </row>
    <row r="6" spans="1:12" ht="16.5" customHeight="1">
      <c r="A6" s="34"/>
      <c r="D6" s="40"/>
      <c r="E6" s="28"/>
      <c r="F6" s="27"/>
      <c r="G6" s="123"/>
      <c r="H6" s="42" t="s">
        <v>56</v>
      </c>
      <c r="I6" s="124"/>
      <c r="J6" s="27"/>
      <c r="K6" s="123"/>
      <c r="L6" s="42" t="s">
        <v>169</v>
      </c>
    </row>
    <row r="7" spans="5:12" ht="16.5" customHeight="1">
      <c r="E7" s="28"/>
      <c r="F7" s="35" t="s">
        <v>66</v>
      </c>
      <c r="G7" s="124"/>
      <c r="H7" s="35" t="s">
        <v>55</v>
      </c>
      <c r="I7" s="124"/>
      <c r="J7" s="35" t="s">
        <v>66</v>
      </c>
      <c r="K7" s="124"/>
      <c r="L7" s="35" t="s">
        <v>55</v>
      </c>
    </row>
    <row r="8" spans="5:12" ht="16.5" customHeight="1">
      <c r="E8" s="28"/>
      <c r="F8" s="125" t="s">
        <v>217</v>
      </c>
      <c r="G8" s="35"/>
      <c r="H8" s="125" t="s">
        <v>5</v>
      </c>
      <c r="I8" s="44"/>
      <c r="J8" s="125" t="s">
        <v>217</v>
      </c>
      <c r="K8" s="35"/>
      <c r="L8" s="125" t="s">
        <v>5</v>
      </c>
    </row>
    <row r="9" spans="5:12" ht="16.5" customHeight="1">
      <c r="E9" s="28"/>
      <c r="F9" s="126">
        <v>2017</v>
      </c>
      <c r="G9" s="127"/>
      <c r="H9" s="126">
        <v>2016</v>
      </c>
      <c r="I9" s="44"/>
      <c r="J9" s="126">
        <v>2017</v>
      </c>
      <c r="K9" s="127"/>
      <c r="L9" s="126">
        <v>2016</v>
      </c>
    </row>
    <row r="10" spans="4:12" ht="16.5" customHeight="1">
      <c r="D10" s="128" t="s">
        <v>6</v>
      </c>
      <c r="E10" s="28"/>
      <c r="F10" s="16" t="s">
        <v>121</v>
      </c>
      <c r="G10" s="28"/>
      <c r="H10" s="16" t="s">
        <v>121</v>
      </c>
      <c r="I10" s="44"/>
      <c r="J10" s="16" t="s">
        <v>121</v>
      </c>
      <c r="K10" s="28"/>
      <c r="L10" s="16" t="s">
        <v>121</v>
      </c>
    </row>
    <row r="11" ht="16.5" customHeight="1">
      <c r="A11" s="28" t="s">
        <v>7</v>
      </c>
    </row>
    <row r="12" ht="13.5" customHeight="1">
      <c r="A12" s="28"/>
    </row>
    <row r="13" spans="1:11" ht="16.5" customHeight="1">
      <c r="A13" s="17" t="s">
        <v>8</v>
      </c>
      <c r="G13" s="30"/>
      <c r="I13" s="31"/>
      <c r="K13" s="30"/>
    </row>
    <row r="14" spans="1:11" ht="13.5" customHeight="1">
      <c r="A14" s="28"/>
      <c r="G14" s="30"/>
      <c r="I14" s="31"/>
      <c r="K14" s="30"/>
    </row>
    <row r="15" spans="1:12" ht="16.5" customHeight="1">
      <c r="A15" s="29" t="s">
        <v>77</v>
      </c>
      <c r="F15" s="22">
        <v>3079389</v>
      </c>
      <c r="G15" s="23"/>
      <c r="H15" s="22">
        <v>2672742</v>
      </c>
      <c r="I15" s="22"/>
      <c r="J15" s="22">
        <v>1673224</v>
      </c>
      <c r="K15" s="22"/>
      <c r="L15" s="22">
        <v>652563</v>
      </c>
    </row>
    <row r="16" spans="1:11" ht="16.5" customHeight="1">
      <c r="A16" s="29" t="s">
        <v>208</v>
      </c>
      <c r="G16" s="23"/>
      <c r="I16" s="22"/>
      <c r="K16" s="22"/>
    </row>
    <row r="17" spans="2:12" ht="16.5" customHeight="1">
      <c r="B17" s="29" t="s">
        <v>134</v>
      </c>
      <c r="D17" s="18">
        <v>11</v>
      </c>
      <c r="F17" s="22">
        <v>837388</v>
      </c>
      <c r="G17" s="23"/>
      <c r="H17" s="22">
        <v>1365847</v>
      </c>
      <c r="I17" s="22"/>
      <c r="J17" s="22">
        <v>0</v>
      </c>
      <c r="K17" s="22"/>
      <c r="L17" s="22">
        <v>0</v>
      </c>
    </row>
    <row r="18" spans="1:12" ht="16.5" customHeight="1">
      <c r="A18" s="29" t="s">
        <v>78</v>
      </c>
      <c r="D18" s="18">
        <v>8</v>
      </c>
      <c r="F18" s="22">
        <v>1648037</v>
      </c>
      <c r="G18" s="30"/>
      <c r="H18" s="22">
        <v>1319150</v>
      </c>
      <c r="I18" s="22"/>
      <c r="J18" s="22">
        <v>256256</v>
      </c>
      <c r="K18" s="22"/>
      <c r="L18" s="22">
        <v>270869</v>
      </c>
    </row>
    <row r="19" spans="1:12" ht="16.5" customHeight="1">
      <c r="A19" s="29" t="s">
        <v>140</v>
      </c>
      <c r="D19" s="18" t="s">
        <v>221</v>
      </c>
      <c r="E19" s="34"/>
      <c r="F19" s="22">
        <v>551614</v>
      </c>
      <c r="G19" s="30"/>
      <c r="H19" s="22">
        <v>585258</v>
      </c>
      <c r="I19" s="22"/>
      <c r="J19" s="22">
        <v>300644</v>
      </c>
      <c r="L19" s="22">
        <v>242641</v>
      </c>
    </row>
    <row r="20" spans="1:5" ht="16.5" customHeight="1">
      <c r="A20" s="29" t="s">
        <v>135</v>
      </c>
      <c r="E20" s="34"/>
    </row>
    <row r="21" spans="2:12" ht="16.5" customHeight="1">
      <c r="B21" s="29" t="s">
        <v>136</v>
      </c>
      <c r="D21" s="19">
        <v>24.4</v>
      </c>
      <c r="E21" s="34"/>
      <c r="F21" s="22">
        <v>2193</v>
      </c>
      <c r="G21" s="30"/>
      <c r="H21" s="22">
        <v>2193</v>
      </c>
      <c r="I21" s="22"/>
      <c r="J21" s="22">
        <v>1669843</v>
      </c>
      <c r="K21" s="22"/>
      <c r="L21" s="22">
        <v>601193</v>
      </c>
    </row>
    <row r="22" spans="1:12" ht="16.5" customHeight="1">
      <c r="A22" s="29" t="s">
        <v>86</v>
      </c>
      <c r="D22" s="18">
        <v>10</v>
      </c>
      <c r="F22" s="27">
        <v>194464</v>
      </c>
      <c r="G22" s="30"/>
      <c r="H22" s="27">
        <v>187023</v>
      </c>
      <c r="I22" s="22"/>
      <c r="J22" s="27">
        <v>192038</v>
      </c>
      <c r="K22" s="22"/>
      <c r="L22" s="27">
        <v>177678</v>
      </c>
    </row>
    <row r="23" spans="7:11" ht="13.5" customHeight="1">
      <c r="G23" s="30"/>
      <c r="I23" s="31"/>
      <c r="K23" s="30"/>
    </row>
    <row r="24" spans="1:12" ht="16.5" customHeight="1">
      <c r="A24" s="20" t="s">
        <v>9</v>
      </c>
      <c r="F24" s="27">
        <f>SUM(F15:F22)</f>
        <v>6313085</v>
      </c>
      <c r="G24" s="30"/>
      <c r="H24" s="27">
        <f>SUM(H15:H23)</f>
        <v>6132213</v>
      </c>
      <c r="I24" s="31"/>
      <c r="J24" s="27">
        <f>SUM(J15:J22)</f>
        <v>4092005</v>
      </c>
      <c r="K24" s="30"/>
      <c r="L24" s="27">
        <f>SUM(L15:L23)</f>
        <v>1944944</v>
      </c>
    </row>
    <row r="25" spans="7:11" ht="13.5" customHeight="1">
      <c r="G25" s="30"/>
      <c r="I25" s="31"/>
      <c r="K25" s="30"/>
    </row>
    <row r="26" spans="1:11" ht="16.5" customHeight="1">
      <c r="A26" s="28" t="s">
        <v>10</v>
      </c>
      <c r="G26" s="30"/>
      <c r="I26" s="31"/>
      <c r="K26" s="30"/>
    </row>
    <row r="27" spans="7:11" ht="13.5" customHeight="1">
      <c r="G27" s="30"/>
      <c r="I27" s="31"/>
      <c r="K27" s="30"/>
    </row>
    <row r="28" spans="1:16" ht="16.5" customHeight="1">
      <c r="A28" s="29" t="s">
        <v>208</v>
      </c>
      <c r="G28" s="30"/>
      <c r="I28" s="22"/>
      <c r="K28" s="22"/>
      <c r="P28" s="129"/>
    </row>
    <row r="29" spans="2:16" ht="16.5" customHeight="1">
      <c r="B29" s="29" t="s">
        <v>134</v>
      </c>
      <c r="D29" s="18">
        <v>11</v>
      </c>
      <c r="F29" s="22">
        <v>424878</v>
      </c>
      <c r="G29" s="30"/>
      <c r="H29" s="22">
        <v>424219</v>
      </c>
      <c r="I29" s="22"/>
      <c r="J29" s="22">
        <v>100919</v>
      </c>
      <c r="K29" s="22"/>
      <c r="L29" s="22">
        <v>100859</v>
      </c>
      <c r="P29" s="129"/>
    </row>
    <row r="30" spans="1:16" ht="16.5" customHeight="1">
      <c r="A30" s="29" t="s">
        <v>156</v>
      </c>
      <c r="G30" s="30"/>
      <c r="I30" s="22"/>
      <c r="K30" s="22"/>
      <c r="P30" s="129"/>
    </row>
    <row r="31" spans="2:16" ht="16.5" customHeight="1">
      <c r="B31" s="29" t="s">
        <v>229</v>
      </c>
      <c r="D31" s="18">
        <v>12</v>
      </c>
      <c r="F31" s="22">
        <v>8754</v>
      </c>
      <c r="G31" s="30"/>
      <c r="H31" s="22">
        <v>685909</v>
      </c>
      <c r="I31" s="22"/>
      <c r="J31" s="22">
        <v>8754</v>
      </c>
      <c r="K31" s="22"/>
      <c r="L31" s="22">
        <v>685909</v>
      </c>
      <c r="P31" s="129"/>
    </row>
    <row r="32" spans="1:16" ht="16.5" customHeight="1">
      <c r="A32" s="29" t="s">
        <v>209</v>
      </c>
      <c r="D32" s="18">
        <v>13</v>
      </c>
      <c r="F32" s="22">
        <v>653655</v>
      </c>
      <c r="G32" s="30"/>
      <c r="H32" s="22">
        <v>0</v>
      </c>
      <c r="I32" s="22"/>
      <c r="J32" s="22">
        <v>681407</v>
      </c>
      <c r="K32" s="22"/>
      <c r="L32" s="22">
        <v>0</v>
      </c>
      <c r="P32" s="129"/>
    </row>
    <row r="33" spans="1:16" ht="16.5" customHeight="1">
      <c r="A33" s="29" t="s">
        <v>87</v>
      </c>
      <c r="D33" s="18">
        <v>13</v>
      </c>
      <c r="F33" s="22" t="s">
        <v>188</v>
      </c>
      <c r="G33" s="34"/>
      <c r="H33" s="22">
        <v>0</v>
      </c>
      <c r="I33" s="34"/>
      <c r="J33" s="34">
        <v>15093679</v>
      </c>
      <c r="K33" s="34"/>
      <c r="L33" s="34">
        <v>14983679</v>
      </c>
      <c r="P33" s="129"/>
    </row>
    <row r="34" spans="1:12" ht="16.5" customHeight="1">
      <c r="A34" s="29" t="s">
        <v>79</v>
      </c>
      <c r="D34" s="19">
        <v>24.4</v>
      </c>
      <c r="F34" s="22">
        <v>0</v>
      </c>
      <c r="G34" s="30"/>
      <c r="H34" s="22">
        <v>0</v>
      </c>
      <c r="I34" s="22"/>
      <c r="J34" s="22">
        <v>66900</v>
      </c>
      <c r="K34" s="22"/>
      <c r="L34" s="22">
        <v>71400</v>
      </c>
    </row>
    <row r="35" spans="1:12" ht="16.5" customHeight="1">
      <c r="A35" s="29" t="s">
        <v>187</v>
      </c>
      <c r="D35" s="18">
        <v>14</v>
      </c>
      <c r="F35" s="22">
        <v>35235</v>
      </c>
      <c r="G35" s="30"/>
      <c r="H35" s="22">
        <v>32983</v>
      </c>
      <c r="I35" s="22"/>
      <c r="J35" s="22">
        <v>1032139</v>
      </c>
      <c r="K35" s="22"/>
      <c r="L35" s="22">
        <v>956892</v>
      </c>
    </row>
    <row r="36" spans="1:12" ht="16.5" customHeight="1">
      <c r="A36" s="29" t="s">
        <v>88</v>
      </c>
      <c r="D36" s="18">
        <v>15</v>
      </c>
      <c r="F36" s="22">
        <v>34489588</v>
      </c>
      <c r="G36" s="30"/>
      <c r="H36" s="22">
        <v>33485319</v>
      </c>
      <c r="I36" s="22"/>
      <c r="J36" s="22">
        <v>508927</v>
      </c>
      <c r="K36" s="22"/>
      <c r="L36" s="22">
        <v>559117</v>
      </c>
    </row>
    <row r="37" spans="1:12" ht="16.5" customHeight="1">
      <c r="A37" s="29" t="s">
        <v>89</v>
      </c>
      <c r="D37" s="18">
        <v>16</v>
      </c>
      <c r="F37" s="22">
        <v>985202</v>
      </c>
      <c r="G37" s="30"/>
      <c r="H37" s="22">
        <v>665891</v>
      </c>
      <c r="I37" s="22"/>
      <c r="J37" s="22">
        <v>10084</v>
      </c>
      <c r="K37" s="22"/>
      <c r="L37" s="22">
        <v>9764</v>
      </c>
    </row>
    <row r="38" spans="1:12" ht="16.5" customHeight="1">
      <c r="A38" s="29" t="s">
        <v>230</v>
      </c>
      <c r="D38" s="18">
        <v>17</v>
      </c>
      <c r="F38" s="22">
        <v>6207</v>
      </c>
      <c r="G38" s="30"/>
      <c r="H38" s="22">
        <v>0</v>
      </c>
      <c r="I38" s="22"/>
      <c r="J38" s="22">
        <v>0</v>
      </c>
      <c r="K38" s="22"/>
      <c r="L38" s="22">
        <v>0</v>
      </c>
    </row>
    <row r="39" spans="1:12" ht="16.5" customHeight="1">
      <c r="A39" s="29" t="s">
        <v>157</v>
      </c>
      <c r="F39" s="22">
        <v>28873</v>
      </c>
      <c r="G39" s="30"/>
      <c r="H39" s="22">
        <v>23813</v>
      </c>
      <c r="I39" s="22"/>
      <c r="J39" s="22">
        <v>2374</v>
      </c>
      <c r="K39" s="22"/>
      <c r="L39" s="22">
        <v>2244</v>
      </c>
    </row>
    <row r="40" spans="1:12" ht="16.5" customHeight="1">
      <c r="A40" s="29" t="s">
        <v>11</v>
      </c>
      <c r="F40" s="27">
        <v>65760</v>
      </c>
      <c r="G40" s="30"/>
      <c r="H40" s="27">
        <v>57046</v>
      </c>
      <c r="I40" s="31"/>
      <c r="J40" s="27">
        <v>23808</v>
      </c>
      <c r="K40" s="30"/>
      <c r="L40" s="27">
        <v>13588</v>
      </c>
    </row>
    <row r="41" spans="7:11" ht="13.5" customHeight="1">
      <c r="G41" s="30"/>
      <c r="I41" s="31"/>
      <c r="K41" s="30"/>
    </row>
    <row r="42" spans="1:12" ht="16.5" customHeight="1">
      <c r="A42" s="28" t="s">
        <v>13</v>
      </c>
      <c r="B42" s="34"/>
      <c r="F42" s="27">
        <f>SUM(F28:F40)</f>
        <v>36698152</v>
      </c>
      <c r="G42" s="30"/>
      <c r="H42" s="27">
        <f>SUM(H28:H41)</f>
        <v>35375180</v>
      </c>
      <c r="I42" s="31"/>
      <c r="J42" s="27">
        <f>SUM(J28:J40)</f>
        <v>17528991</v>
      </c>
      <c r="K42" s="30"/>
      <c r="L42" s="27">
        <f>SUM(L28:L40)</f>
        <v>17383452</v>
      </c>
    </row>
    <row r="43" spans="7:11" ht="13.5" customHeight="1">
      <c r="G43" s="30"/>
      <c r="I43" s="31"/>
      <c r="K43" s="30"/>
    </row>
    <row r="44" spans="1:12" ht="16.5" customHeight="1" thickBot="1">
      <c r="A44" s="28" t="s">
        <v>19</v>
      </c>
      <c r="F44" s="130">
        <f>F24+F42</f>
        <v>43011237</v>
      </c>
      <c r="G44" s="30"/>
      <c r="H44" s="130">
        <f>H24+H42</f>
        <v>41507393</v>
      </c>
      <c r="I44" s="31"/>
      <c r="J44" s="130">
        <f>J24+J42</f>
        <v>21620996</v>
      </c>
      <c r="K44" s="30"/>
      <c r="L44" s="130">
        <f>L24+L42</f>
        <v>19328396</v>
      </c>
    </row>
    <row r="45" spans="1:11" ht="16.5" customHeight="1" thickTop="1">
      <c r="A45" s="28"/>
      <c r="G45" s="30"/>
      <c r="I45" s="31"/>
      <c r="K45" s="30"/>
    </row>
    <row r="46" spans="1:11" ht="16.5" customHeight="1">
      <c r="A46" s="28"/>
      <c r="G46" s="30"/>
      <c r="I46" s="31"/>
      <c r="K46" s="30"/>
    </row>
    <row r="47" spans="1:11" ht="13.5" customHeight="1">
      <c r="A47" s="28"/>
      <c r="G47" s="30"/>
      <c r="I47" s="31"/>
      <c r="K47" s="30"/>
    </row>
    <row r="48" spans="1:11" ht="16.5" customHeight="1">
      <c r="A48" s="29" t="s">
        <v>12</v>
      </c>
      <c r="G48" s="30"/>
      <c r="I48" s="31"/>
      <c r="K48" s="30"/>
    </row>
    <row r="49" spans="7:11" ht="16.5" customHeight="1">
      <c r="G49" s="30"/>
      <c r="I49" s="31"/>
      <c r="K49" s="30"/>
    </row>
    <row r="50" spans="7:11" ht="15.75" customHeight="1">
      <c r="G50" s="30"/>
      <c r="I50" s="31"/>
      <c r="K50" s="30"/>
    </row>
    <row r="51" spans="1:12" ht="30" customHeight="1">
      <c r="A51" s="205" t="s">
        <v>228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</row>
    <row r="52" spans="1:11" ht="16.5" customHeight="1">
      <c r="A52" s="28" t="str">
        <f>+A1</f>
        <v>Energy Absolute Public Company Limited</v>
      </c>
      <c r="B52" s="28"/>
      <c r="C52" s="28"/>
      <c r="G52" s="30"/>
      <c r="I52" s="31"/>
      <c r="K52" s="30"/>
    </row>
    <row r="53" spans="1:11" ht="16.5" customHeight="1">
      <c r="A53" s="28" t="str">
        <f>+A2</f>
        <v>Statement of Financial Position </v>
      </c>
      <c r="B53" s="28"/>
      <c r="C53" s="28"/>
      <c r="G53" s="30"/>
      <c r="I53" s="31"/>
      <c r="K53" s="30"/>
    </row>
    <row r="54" spans="1:12" ht="16.5" customHeight="1">
      <c r="A54" s="21" t="str">
        <f>+A3</f>
        <v>As at 30 September 2017</v>
      </c>
      <c r="B54" s="21"/>
      <c r="C54" s="21"/>
      <c r="D54" s="36"/>
      <c r="E54" s="37"/>
      <c r="F54" s="27"/>
      <c r="G54" s="38"/>
      <c r="H54" s="27"/>
      <c r="I54" s="39"/>
      <c r="J54" s="27"/>
      <c r="K54" s="38"/>
      <c r="L54" s="27"/>
    </row>
    <row r="55" spans="7:11" ht="16.5" customHeight="1">
      <c r="G55" s="30"/>
      <c r="I55" s="31"/>
      <c r="K55" s="30"/>
    </row>
    <row r="56" spans="7:11" ht="16.5" customHeight="1">
      <c r="G56" s="30"/>
      <c r="I56" s="31"/>
      <c r="K56" s="30"/>
    </row>
    <row r="57" spans="1:12" ht="16.5" customHeight="1">
      <c r="A57" s="34"/>
      <c r="D57" s="40"/>
      <c r="E57" s="28"/>
      <c r="F57" s="27"/>
      <c r="G57" s="123"/>
      <c r="H57" s="42" t="str">
        <f>H6</f>
        <v>Consolidated</v>
      </c>
      <c r="I57" s="124"/>
      <c r="J57" s="27"/>
      <c r="K57" s="123"/>
      <c r="L57" s="42" t="s">
        <v>169</v>
      </c>
    </row>
    <row r="58" spans="5:12" ht="16.5" customHeight="1">
      <c r="E58" s="28"/>
      <c r="F58" s="35" t="s">
        <v>66</v>
      </c>
      <c r="G58" s="124"/>
      <c r="H58" s="35" t="s">
        <v>55</v>
      </c>
      <c r="I58" s="124"/>
      <c r="J58" s="35" t="s">
        <v>66</v>
      </c>
      <c r="K58" s="124"/>
      <c r="L58" s="35" t="s">
        <v>55</v>
      </c>
    </row>
    <row r="59" spans="5:12" ht="16.5" customHeight="1">
      <c r="E59" s="28"/>
      <c r="F59" s="125" t="s">
        <v>217</v>
      </c>
      <c r="G59" s="35"/>
      <c r="H59" s="125" t="s">
        <v>5</v>
      </c>
      <c r="I59" s="44"/>
      <c r="J59" s="125" t="s">
        <v>217</v>
      </c>
      <c r="K59" s="35"/>
      <c r="L59" s="125" t="s">
        <v>5</v>
      </c>
    </row>
    <row r="60" spans="5:12" ht="16.5" customHeight="1">
      <c r="E60" s="28"/>
      <c r="F60" s="126">
        <v>2017</v>
      </c>
      <c r="G60" s="127"/>
      <c r="H60" s="126">
        <v>2016</v>
      </c>
      <c r="I60" s="44"/>
      <c r="J60" s="126">
        <v>2017</v>
      </c>
      <c r="K60" s="127"/>
      <c r="L60" s="126">
        <v>2016</v>
      </c>
    </row>
    <row r="61" spans="4:12" ht="16.5" customHeight="1">
      <c r="D61" s="128" t="s">
        <v>6</v>
      </c>
      <c r="E61" s="28"/>
      <c r="F61" s="16" t="s">
        <v>121</v>
      </c>
      <c r="G61" s="28"/>
      <c r="H61" s="16" t="s">
        <v>121</v>
      </c>
      <c r="I61" s="44"/>
      <c r="J61" s="16" t="s">
        <v>121</v>
      </c>
      <c r="K61" s="28"/>
      <c r="L61" s="16" t="s">
        <v>121</v>
      </c>
    </row>
    <row r="62" spans="4:12" ht="16.5" customHeight="1">
      <c r="D62" s="44"/>
      <c r="E62" s="28"/>
      <c r="F62" s="35"/>
      <c r="G62" s="131"/>
      <c r="H62" s="35"/>
      <c r="I62" s="132"/>
      <c r="J62" s="35"/>
      <c r="K62" s="131"/>
      <c r="L62" s="35"/>
    </row>
    <row r="63" spans="1:11" ht="16.5" customHeight="1">
      <c r="A63" s="28" t="s">
        <v>179</v>
      </c>
      <c r="G63" s="30"/>
      <c r="I63" s="31"/>
      <c r="K63" s="30"/>
    </row>
    <row r="64" spans="1:11" ht="16.5" customHeight="1">
      <c r="A64" s="28"/>
      <c r="G64" s="30"/>
      <c r="I64" s="31"/>
      <c r="K64" s="30"/>
    </row>
    <row r="65" spans="1:11" ht="16.5" customHeight="1">
      <c r="A65" s="28" t="s">
        <v>14</v>
      </c>
      <c r="G65" s="30"/>
      <c r="I65" s="31"/>
      <c r="K65" s="30"/>
    </row>
    <row r="66" spans="1:11" ht="16.5" customHeight="1">
      <c r="A66" s="28"/>
      <c r="G66" s="30"/>
      <c r="I66" s="31"/>
      <c r="K66" s="30"/>
    </row>
    <row r="67" spans="1:14" ht="16.5" customHeight="1">
      <c r="A67" s="29" t="s">
        <v>90</v>
      </c>
      <c r="D67" s="18">
        <v>18</v>
      </c>
      <c r="F67" s="22">
        <v>846119</v>
      </c>
      <c r="G67" s="23"/>
      <c r="H67" s="24">
        <v>946491</v>
      </c>
      <c r="I67" s="24"/>
      <c r="J67" s="24">
        <v>846119</v>
      </c>
      <c r="K67" s="24"/>
      <c r="L67" s="24">
        <v>946491</v>
      </c>
      <c r="N67" s="129"/>
    </row>
    <row r="68" spans="1:12" ht="16.5" customHeight="1">
      <c r="A68" s="29" t="s">
        <v>80</v>
      </c>
      <c r="F68" s="22">
        <v>99674</v>
      </c>
      <c r="G68" s="23"/>
      <c r="H68" s="24">
        <v>61618</v>
      </c>
      <c r="I68" s="24"/>
      <c r="J68" s="24">
        <v>99674</v>
      </c>
      <c r="K68" s="24"/>
      <c r="L68" s="24">
        <v>61367</v>
      </c>
    </row>
    <row r="69" spans="1:12" ht="16.5" customHeight="1">
      <c r="A69" s="29" t="s">
        <v>141</v>
      </c>
      <c r="D69" s="18" t="s">
        <v>222</v>
      </c>
      <c r="F69" s="22">
        <v>302159</v>
      </c>
      <c r="G69" s="23"/>
      <c r="H69" s="24">
        <v>358086</v>
      </c>
      <c r="I69" s="24"/>
      <c r="J69" s="24">
        <v>109363</v>
      </c>
      <c r="K69" s="24"/>
      <c r="L69" s="24">
        <v>147551</v>
      </c>
    </row>
    <row r="70" spans="1:14" ht="16.5" customHeight="1">
      <c r="A70" s="29" t="s">
        <v>143</v>
      </c>
      <c r="G70" s="23"/>
      <c r="H70" s="24"/>
      <c r="I70" s="24"/>
      <c r="K70" s="24"/>
      <c r="L70" s="24"/>
      <c r="N70" s="133"/>
    </row>
    <row r="71" spans="2:14" ht="16.5" customHeight="1">
      <c r="B71" s="29" t="s">
        <v>144</v>
      </c>
      <c r="C71" s="34"/>
      <c r="F71" s="22">
        <v>0</v>
      </c>
      <c r="G71" s="23"/>
      <c r="H71" s="24">
        <v>135652</v>
      </c>
      <c r="I71" s="24"/>
      <c r="J71" s="24">
        <v>0</v>
      </c>
      <c r="K71" s="24"/>
      <c r="L71" s="24">
        <v>0</v>
      </c>
      <c r="N71" s="133"/>
    </row>
    <row r="72" spans="1:12" ht="16.5" customHeight="1">
      <c r="A72" s="29" t="s">
        <v>91</v>
      </c>
      <c r="G72" s="23"/>
      <c r="H72" s="24"/>
      <c r="I72" s="24"/>
      <c r="J72" s="24"/>
      <c r="K72" s="24"/>
      <c r="L72" s="24"/>
    </row>
    <row r="73" spans="2:12" ht="16.5" customHeight="1">
      <c r="B73" s="29" t="s">
        <v>92</v>
      </c>
      <c r="C73" s="34"/>
      <c r="D73" s="18">
        <v>20</v>
      </c>
      <c r="F73" s="22">
        <v>1899150</v>
      </c>
      <c r="G73" s="23"/>
      <c r="H73" s="24">
        <v>1644104</v>
      </c>
      <c r="I73" s="24"/>
      <c r="J73" s="24">
        <v>0</v>
      </c>
      <c r="K73" s="24"/>
      <c r="L73" s="24">
        <v>0</v>
      </c>
    </row>
    <row r="74" spans="1:14" ht="16.5" customHeight="1">
      <c r="A74" s="29" t="s">
        <v>93</v>
      </c>
      <c r="F74" s="22">
        <v>1087</v>
      </c>
      <c r="G74" s="23"/>
      <c r="H74" s="24">
        <v>7063</v>
      </c>
      <c r="I74" s="24"/>
      <c r="J74" s="24">
        <v>0</v>
      </c>
      <c r="K74" s="24"/>
      <c r="L74" s="24">
        <v>1723</v>
      </c>
      <c r="N74" s="133"/>
    </row>
    <row r="75" spans="1:12" ht="16.5" customHeight="1">
      <c r="A75" s="29" t="s">
        <v>94</v>
      </c>
      <c r="D75" s="19">
        <v>24.5</v>
      </c>
      <c r="F75" s="22">
        <v>0</v>
      </c>
      <c r="G75" s="23"/>
      <c r="H75" s="24">
        <v>0</v>
      </c>
      <c r="I75" s="24"/>
      <c r="J75" s="24">
        <v>54000</v>
      </c>
      <c r="K75" s="24"/>
      <c r="L75" s="24">
        <v>54000</v>
      </c>
    </row>
    <row r="76" spans="1:12" ht="16.5" customHeight="1">
      <c r="A76" s="29" t="s">
        <v>95</v>
      </c>
      <c r="F76" s="22">
        <v>47</v>
      </c>
      <c r="G76" s="23"/>
      <c r="H76" s="24">
        <v>13</v>
      </c>
      <c r="I76" s="24"/>
      <c r="J76" s="24">
        <v>0</v>
      </c>
      <c r="K76" s="24"/>
      <c r="L76" s="24">
        <v>0</v>
      </c>
    </row>
    <row r="77" spans="1:14" ht="16.5" customHeight="1">
      <c r="A77" s="29" t="s">
        <v>142</v>
      </c>
      <c r="D77" s="19"/>
      <c r="F77" s="27">
        <v>204059</v>
      </c>
      <c r="G77" s="23"/>
      <c r="H77" s="25">
        <v>385238</v>
      </c>
      <c r="I77" s="24"/>
      <c r="J77" s="25">
        <v>0</v>
      </c>
      <c r="K77" s="24"/>
      <c r="L77" s="25">
        <v>0</v>
      </c>
      <c r="N77" s="133"/>
    </row>
    <row r="78" spans="1:11" ht="16.5" customHeight="1">
      <c r="A78" s="34"/>
      <c r="B78" s="47"/>
      <c r="G78" s="23"/>
      <c r="I78" s="31"/>
      <c r="K78" s="30"/>
    </row>
    <row r="79" spans="1:12" ht="16.5" customHeight="1">
      <c r="A79" s="28" t="s">
        <v>15</v>
      </c>
      <c r="B79" s="34"/>
      <c r="F79" s="27">
        <f>SUM(F67:F77)</f>
        <v>3352295</v>
      </c>
      <c r="G79" s="30"/>
      <c r="H79" s="27">
        <f>SUM(H67:H77)</f>
        <v>3538265</v>
      </c>
      <c r="I79" s="31"/>
      <c r="J79" s="27">
        <f>SUM(J67:J77)</f>
        <v>1109156</v>
      </c>
      <c r="K79" s="30"/>
      <c r="L79" s="27">
        <f>SUM(L67:L77)</f>
        <v>1211132</v>
      </c>
    </row>
    <row r="80" spans="7:11" ht="16.5" customHeight="1">
      <c r="G80" s="30"/>
      <c r="I80" s="31"/>
      <c r="K80" s="30"/>
    </row>
    <row r="81" spans="1:11" ht="16.5" customHeight="1">
      <c r="A81" s="28" t="s">
        <v>16</v>
      </c>
      <c r="G81" s="30"/>
      <c r="I81" s="31"/>
      <c r="K81" s="30"/>
    </row>
    <row r="82" spans="1:11" ht="16.5" customHeight="1">
      <c r="A82" s="28"/>
      <c r="G82" s="30"/>
      <c r="I82" s="31"/>
      <c r="K82" s="30"/>
    </row>
    <row r="83" spans="1:13" ht="16.5" customHeight="1">
      <c r="A83" s="29" t="s">
        <v>96</v>
      </c>
      <c r="D83" s="34"/>
      <c r="F83" s="34"/>
      <c r="G83" s="34"/>
      <c r="H83" s="34"/>
      <c r="I83" s="34"/>
      <c r="J83" s="34"/>
      <c r="K83" s="34"/>
      <c r="L83" s="34"/>
      <c r="M83" s="129"/>
    </row>
    <row r="84" spans="2:12" ht="16.5" customHeight="1">
      <c r="B84" s="29" t="s">
        <v>92</v>
      </c>
      <c r="D84" s="134">
        <v>20</v>
      </c>
      <c r="F84" s="22">
        <v>16762851</v>
      </c>
      <c r="G84" s="30"/>
      <c r="H84" s="24">
        <v>17787978</v>
      </c>
      <c r="I84" s="24"/>
      <c r="J84" s="24">
        <v>0</v>
      </c>
      <c r="K84" s="24"/>
      <c r="L84" s="24">
        <v>0</v>
      </c>
    </row>
    <row r="85" spans="1:12" ht="16.5" customHeight="1">
      <c r="A85" s="29" t="s">
        <v>158</v>
      </c>
      <c r="D85" s="134">
        <v>21</v>
      </c>
      <c r="F85" s="22">
        <v>7993094</v>
      </c>
      <c r="G85" s="30"/>
      <c r="H85" s="24">
        <v>7991405</v>
      </c>
      <c r="I85" s="24"/>
      <c r="J85" s="24">
        <v>7993094</v>
      </c>
      <c r="K85" s="24"/>
      <c r="L85" s="24">
        <v>7991405</v>
      </c>
    </row>
    <row r="86" spans="1:12" ht="16.5" customHeight="1">
      <c r="A86" s="29" t="s">
        <v>142</v>
      </c>
      <c r="D86" s="134"/>
      <c r="F86" s="22">
        <v>318250</v>
      </c>
      <c r="G86" s="30"/>
      <c r="H86" s="24">
        <v>493370</v>
      </c>
      <c r="I86" s="24"/>
      <c r="J86" s="24">
        <v>0</v>
      </c>
      <c r="K86" s="24"/>
      <c r="L86" s="24">
        <v>0</v>
      </c>
    </row>
    <row r="87" spans="1:12" ht="16.5" customHeight="1">
      <c r="A87" s="29" t="s">
        <v>97</v>
      </c>
      <c r="D87" s="134"/>
      <c r="F87" s="34">
        <v>3958</v>
      </c>
      <c r="G87" s="34"/>
      <c r="H87" s="24">
        <v>1046</v>
      </c>
      <c r="I87" s="24"/>
      <c r="J87" s="24">
        <v>0</v>
      </c>
      <c r="K87" s="24"/>
      <c r="L87" s="24">
        <v>0</v>
      </c>
    </row>
    <row r="88" spans="1:12" ht="16.5" customHeight="1">
      <c r="A88" s="29" t="s">
        <v>98</v>
      </c>
      <c r="D88" s="134"/>
      <c r="F88" s="22">
        <v>7412</v>
      </c>
      <c r="G88" s="30"/>
      <c r="H88" s="24">
        <v>6512</v>
      </c>
      <c r="I88" s="24"/>
      <c r="J88" s="24">
        <v>4837</v>
      </c>
      <c r="K88" s="24"/>
      <c r="L88" s="24">
        <v>4185</v>
      </c>
    </row>
    <row r="89" spans="1:12" ht="16.5" customHeight="1">
      <c r="A89" s="29" t="s">
        <v>145</v>
      </c>
      <c r="D89" s="134"/>
      <c r="G89" s="30"/>
      <c r="H89" s="24"/>
      <c r="I89" s="24"/>
      <c r="J89" s="24"/>
      <c r="K89" s="24"/>
      <c r="L89" s="24"/>
    </row>
    <row r="90" spans="1:13" ht="16.5" customHeight="1">
      <c r="A90" s="34"/>
      <c r="B90" s="29" t="s">
        <v>224</v>
      </c>
      <c r="D90" s="135">
        <v>24.6</v>
      </c>
      <c r="F90" s="22">
        <v>0</v>
      </c>
      <c r="G90" s="30"/>
      <c r="H90" s="24">
        <v>0</v>
      </c>
      <c r="I90" s="24"/>
      <c r="J90" s="24">
        <v>579416</v>
      </c>
      <c r="K90" s="24"/>
      <c r="L90" s="24">
        <v>599286</v>
      </c>
      <c r="M90" s="133"/>
    </row>
    <row r="91" spans="1:12" ht="16.5" customHeight="1">
      <c r="A91" s="29" t="s">
        <v>128</v>
      </c>
      <c r="F91" s="27">
        <v>722611</v>
      </c>
      <c r="G91" s="30"/>
      <c r="H91" s="27">
        <v>299361</v>
      </c>
      <c r="I91" s="31"/>
      <c r="J91" s="27">
        <v>1593</v>
      </c>
      <c r="K91" s="30"/>
      <c r="L91" s="27">
        <v>1593</v>
      </c>
    </row>
    <row r="92" spans="7:11" ht="16.5" customHeight="1">
      <c r="G92" s="30"/>
      <c r="I92" s="23"/>
      <c r="K92" s="23"/>
    </row>
    <row r="93" spans="1:12" ht="16.5" customHeight="1">
      <c r="A93" s="28" t="s">
        <v>17</v>
      </c>
      <c r="B93" s="34"/>
      <c r="F93" s="27">
        <f>SUM(F84:F91)</f>
        <v>25808176</v>
      </c>
      <c r="G93" s="30"/>
      <c r="H93" s="27">
        <f>SUM(H84:H92)</f>
        <v>26579672</v>
      </c>
      <c r="I93" s="31"/>
      <c r="J93" s="27">
        <f>SUM(J84:J91)</f>
        <v>8578940</v>
      </c>
      <c r="K93" s="30"/>
      <c r="L93" s="27">
        <f>SUM(L84:L92)</f>
        <v>8596469</v>
      </c>
    </row>
    <row r="94" spans="1:11" ht="16.5" customHeight="1">
      <c r="A94" s="28"/>
      <c r="G94" s="30"/>
      <c r="I94" s="31"/>
      <c r="K94" s="30"/>
    </row>
    <row r="95" spans="1:12" ht="16.5" customHeight="1">
      <c r="A95" s="28" t="s">
        <v>18</v>
      </c>
      <c r="B95" s="28"/>
      <c r="F95" s="27">
        <f>F79+F93</f>
        <v>29160471</v>
      </c>
      <c r="G95" s="30"/>
      <c r="H95" s="27">
        <f>H79+H93</f>
        <v>30117937</v>
      </c>
      <c r="I95" s="31"/>
      <c r="J95" s="27">
        <f>J79+J93</f>
        <v>9688096</v>
      </c>
      <c r="K95" s="30"/>
      <c r="L95" s="27">
        <f>L79+L93</f>
        <v>9807601</v>
      </c>
    </row>
    <row r="96" spans="1:11" ht="16.5" customHeight="1">
      <c r="A96" s="28"/>
      <c r="B96" s="28"/>
      <c r="G96" s="30"/>
      <c r="I96" s="31"/>
      <c r="K96" s="30"/>
    </row>
    <row r="97" spans="1:11" ht="16.5" customHeight="1">
      <c r="A97" s="28"/>
      <c r="B97" s="28"/>
      <c r="G97" s="30"/>
      <c r="I97" s="31"/>
      <c r="K97" s="30"/>
    </row>
    <row r="98" spans="1:11" ht="16.5" customHeight="1">
      <c r="A98" s="28"/>
      <c r="B98" s="28"/>
      <c r="G98" s="30"/>
      <c r="I98" s="31"/>
      <c r="K98" s="30"/>
    </row>
    <row r="99" spans="1:11" ht="16.5" customHeight="1">
      <c r="A99" s="28"/>
      <c r="B99" s="28"/>
      <c r="G99" s="30"/>
      <c r="I99" s="31"/>
      <c r="K99" s="30"/>
    </row>
    <row r="100" spans="7:11" ht="15.75" customHeight="1">
      <c r="G100" s="30"/>
      <c r="I100" s="31"/>
      <c r="K100" s="30"/>
    </row>
    <row r="101" spans="1:12" ht="30" customHeight="1">
      <c r="A101" s="205" t="str">
        <f>A51</f>
        <v>The accompanying notes to the interim financial information on pages 12 to 34 are an integral part of this interim financial information.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</row>
    <row r="102" spans="1:11" ht="16.5" customHeight="1">
      <c r="A102" s="28" t="str">
        <f>+A1</f>
        <v>Energy Absolute Public Company Limited</v>
      </c>
      <c r="B102" s="28"/>
      <c r="C102" s="28"/>
      <c r="G102" s="30"/>
      <c r="I102" s="31"/>
      <c r="K102" s="30"/>
    </row>
    <row r="103" spans="1:11" ht="16.5" customHeight="1">
      <c r="A103" s="28" t="str">
        <f>+A2</f>
        <v>Statement of Financial Position </v>
      </c>
      <c r="B103" s="28"/>
      <c r="C103" s="28"/>
      <c r="G103" s="30"/>
      <c r="I103" s="31"/>
      <c r="K103" s="30"/>
    </row>
    <row r="104" spans="1:12" ht="16.5" customHeight="1">
      <c r="A104" s="21" t="str">
        <f>+A3</f>
        <v>As at 30 September 2017</v>
      </c>
      <c r="B104" s="21"/>
      <c r="C104" s="21"/>
      <c r="D104" s="36"/>
      <c r="E104" s="37"/>
      <c r="F104" s="27"/>
      <c r="G104" s="38"/>
      <c r="H104" s="27"/>
      <c r="I104" s="39"/>
      <c r="J104" s="27"/>
      <c r="K104" s="38"/>
      <c r="L104" s="27"/>
    </row>
    <row r="105" spans="7:11" ht="16.5" customHeight="1">
      <c r="G105" s="30"/>
      <c r="I105" s="31"/>
      <c r="K105" s="30"/>
    </row>
    <row r="106" spans="7:11" ht="16.5" customHeight="1">
      <c r="G106" s="30"/>
      <c r="I106" s="31"/>
      <c r="K106" s="30"/>
    </row>
    <row r="107" spans="1:12" ht="16.5" customHeight="1">
      <c r="A107" s="34"/>
      <c r="D107" s="40"/>
      <c r="E107" s="28"/>
      <c r="F107" s="27"/>
      <c r="G107" s="123"/>
      <c r="H107" s="42" t="str">
        <f>H57</f>
        <v>Consolidated</v>
      </c>
      <c r="I107" s="124"/>
      <c r="J107" s="27"/>
      <c r="K107" s="123"/>
      <c r="L107" s="42" t="s">
        <v>169</v>
      </c>
    </row>
    <row r="108" spans="5:12" ht="16.5" customHeight="1">
      <c r="E108" s="28"/>
      <c r="F108" s="35" t="s">
        <v>66</v>
      </c>
      <c r="G108" s="124"/>
      <c r="H108" s="35" t="s">
        <v>55</v>
      </c>
      <c r="I108" s="124"/>
      <c r="J108" s="35" t="s">
        <v>66</v>
      </c>
      <c r="K108" s="124"/>
      <c r="L108" s="35" t="s">
        <v>55</v>
      </c>
    </row>
    <row r="109" spans="5:12" ht="16.5" customHeight="1">
      <c r="E109" s="28"/>
      <c r="F109" s="125" t="s">
        <v>217</v>
      </c>
      <c r="G109" s="35"/>
      <c r="H109" s="125" t="s">
        <v>5</v>
      </c>
      <c r="I109" s="44"/>
      <c r="J109" s="125" t="s">
        <v>217</v>
      </c>
      <c r="K109" s="35"/>
      <c r="L109" s="125" t="s">
        <v>5</v>
      </c>
    </row>
    <row r="110" spans="5:12" ht="16.5" customHeight="1">
      <c r="E110" s="28"/>
      <c r="F110" s="126">
        <v>2017</v>
      </c>
      <c r="G110" s="127"/>
      <c r="H110" s="126">
        <v>2016</v>
      </c>
      <c r="I110" s="44"/>
      <c r="J110" s="126">
        <v>2017</v>
      </c>
      <c r="K110" s="127"/>
      <c r="L110" s="126">
        <v>2016</v>
      </c>
    </row>
    <row r="111" spans="4:12" ht="16.5" customHeight="1">
      <c r="D111" s="44"/>
      <c r="E111" s="28"/>
      <c r="F111" s="16" t="s">
        <v>121</v>
      </c>
      <c r="G111" s="28"/>
      <c r="H111" s="16" t="s">
        <v>121</v>
      </c>
      <c r="I111" s="44"/>
      <c r="J111" s="16" t="s">
        <v>121</v>
      </c>
      <c r="K111" s="28"/>
      <c r="L111" s="16" t="s">
        <v>121</v>
      </c>
    </row>
    <row r="112" spans="4:12" ht="16.5" customHeight="1">
      <c r="D112" s="44"/>
      <c r="E112" s="28"/>
      <c r="F112" s="35"/>
      <c r="G112" s="131"/>
      <c r="H112" s="35"/>
      <c r="I112" s="132"/>
      <c r="J112" s="35"/>
      <c r="K112" s="131"/>
      <c r="L112" s="35"/>
    </row>
    <row r="113" spans="1:11" ht="16.5" customHeight="1">
      <c r="A113" s="28" t="s">
        <v>202</v>
      </c>
      <c r="G113" s="30"/>
      <c r="I113" s="31"/>
      <c r="K113" s="30"/>
    </row>
    <row r="114" spans="1:11" ht="16.5" customHeight="1">
      <c r="A114" s="28"/>
      <c r="G114" s="30"/>
      <c r="I114" s="31"/>
      <c r="K114" s="30"/>
    </row>
    <row r="115" spans="1:11" ht="16.5" customHeight="1">
      <c r="A115" s="28" t="s">
        <v>180</v>
      </c>
      <c r="G115" s="30"/>
      <c r="I115" s="31"/>
      <c r="K115" s="30"/>
    </row>
    <row r="116" spans="1:11" ht="16.5" customHeight="1">
      <c r="A116" s="28"/>
      <c r="G116" s="30"/>
      <c r="I116" s="31"/>
      <c r="K116" s="30"/>
    </row>
    <row r="117" spans="1:11" ht="16.5" customHeight="1">
      <c r="A117" s="29" t="s">
        <v>20</v>
      </c>
      <c r="G117" s="30"/>
      <c r="I117" s="31"/>
      <c r="K117" s="30"/>
    </row>
    <row r="118" spans="2:12" ht="16.5" customHeight="1">
      <c r="B118" s="29" t="s">
        <v>45</v>
      </c>
      <c r="F118" s="34"/>
      <c r="G118" s="34"/>
      <c r="H118" s="34"/>
      <c r="I118" s="34"/>
      <c r="J118" s="34"/>
      <c r="K118" s="34"/>
      <c r="L118" s="34"/>
    </row>
    <row r="119" spans="3:12" ht="16.5" customHeight="1">
      <c r="C119" s="47" t="s">
        <v>125</v>
      </c>
      <c r="F119" s="34"/>
      <c r="G119" s="34"/>
      <c r="H119" s="34"/>
      <c r="I119" s="34"/>
      <c r="J119" s="34"/>
      <c r="K119" s="34"/>
      <c r="L119" s="34"/>
    </row>
    <row r="120" spans="3:12" ht="16.5" customHeight="1" thickBot="1">
      <c r="C120" s="29" t="s">
        <v>99</v>
      </c>
      <c r="F120" s="130">
        <v>373000</v>
      </c>
      <c r="G120" s="30"/>
      <c r="H120" s="130">
        <v>373000</v>
      </c>
      <c r="I120" s="31"/>
      <c r="J120" s="130">
        <v>373000</v>
      </c>
      <c r="K120" s="30"/>
      <c r="L120" s="130">
        <v>373000</v>
      </c>
    </row>
    <row r="121" spans="1:11" ht="6.75" customHeight="1" thickTop="1">
      <c r="A121" s="28"/>
      <c r="G121" s="30"/>
      <c r="I121" s="31"/>
      <c r="K121" s="30"/>
    </row>
    <row r="122" spans="2:12" ht="16.5" customHeight="1">
      <c r="B122" s="29" t="s">
        <v>21</v>
      </c>
      <c r="F122" s="34"/>
      <c r="G122" s="34"/>
      <c r="H122" s="34"/>
      <c r="I122" s="34"/>
      <c r="J122" s="34"/>
      <c r="K122" s="34"/>
      <c r="L122" s="34"/>
    </row>
    <row r="123" spans="2:12" ht="16.5" customHeight="1">
      <c r="B123" s="47"/>
      <c r="C123" s="47" t="s">
        <v>126</v>
      </c>
      <c r="F123" s="24"/>
      <c r="G123" s="30"/>
      <c r="H123" s="24"/>
      <c r="I123" s="24"/>
      <c r="J123" s="24"/>
      <c r="K123" s="24"/>
      <c r="L123" s="24"/>
    </row>
    <row r="124" spans="2:12" ht="16.5" customHeight="1">
      <c r="B124" s="47"/>
      <c r="C124" s="29" t="s">
        <v>100</v>
      </c>
      <c r="F124" s="24">
        <v>373000</v>
      </c>
      <c r="G124" s="30"/>
      <c r="H124" s="24">
        <v>373000</v>
      </c>
      <c r="I124" s="24"/>
      <c r="J124" s="24">
        <v>373000</v>
      </c>
      <c r="K124" s="24"/>
      <c r="L124" s="24">
        <v>373000</v>
      </c>
    </row>
    <row r="125" spans="1:12" ht="16.5" customHeight="1">
      <c r="A125" s="29" t="s">
        <v>22</v>
      </c>
      <c r="F125" s="24">
        <v>3680616</v>
      </c>
      <c r="G125" s="30"/>
      <c r="H125" s="24">
        <v>3680616</v>
      </c>
      <c r="I125" s="24"/>
      <c r="J125" s="24">
        <v>3680616</v>
      </c>
      <c r="K125" s="24"/>
      <c r="L125" s="24">
        <v>3680616</v>
      </c>
    </row>
    <row r="126" spans="1:12" ht="16.5" customHeight="1">
      <c r="A126" s="29" t="s">
        <v>23</v>
      </c>
      <c r="G126" s="30"/>
      <c r="I126" s="31"/>
      <c r="K126" s="30"/>
      <c r="L126" s="24"/>
    </row>
    <row r="127" spans="2:12" ht="16.5" customHeight="1">
      <c r="B127" s="29" t="s">
        <v>102</v>
      </c>
      <c r="G127" s="30"/>
      <c r="H127" s="34"/>
      <c r="I127" s="34"/>
      <c r="J127" s="34"/>
      <c r="K127" s="34"/>
      <c r="L127" s="34"/>
    </row>
    <row r="128" spans="2:12" ht="16.5" customHeight="1">
      <c r="B128" s="34"/>
      <c r="C128" s="47" t="s">
        <v>103</v>
      </c>
      <c r="F128" s="22">
        <v>37300</v>
      </c>
      <c r="G128" s="30"/>
      <c r="H128" s="24">
        <v>37300</v>
      </c>
      <c r="I128" s="26"/>
      <c r="J128" s="24">
        <v>37300</v>
      </c>
      <c r="K128" s="26"/>
      <c r="L128" s="24">
        <v>37300</v>
      </c>
    </row>
    <row r="129" spans="2:12" ht="16.5" customHeight="1">
      <c r="B129" s="29" t="s">
        <v>24</v>
      </c>
      <c r="F129" s="22">
        <v>9701859</v>
      </c>
      <c r="G129" s="30"/>
      <c r="H129" s="24">
        <v>7339479</v>
      </c>
      <c r="I129" s="26"/>
      <c r="J129" s="24">
        <v>7841984</v>
      </c>
      <c r="K129" s="26"/>
      <c r="L129" s="24">
        <v>5429879</v>
      </c>
    </row>
    <row r="130" spans="1:12" ht="16.5" customHeight="1">
      <c r="A130" s="29" t="s">
        <v>185</v>
      </c>
      <c r="B130" s="34"/>
      <c r="F130" s="27">
        <v>-18897</v>
      </c>
      <c r="G130" s="30"/>
      <c r="H130" s="25">
        <v>-46945</v>
      </c>
      <c r="I130" s="26"/>
      <c r="J130" s="25">
        <v>0</v>
      </c>
      <c r="K130" s="26"/>
      <c r="L130" s="27">
        <v>0</v>
      </c>
    </row>
    <row r="131" spans="1:11" ht="16.5" customHeight="1">
      <c r="A131" s="28"/>
      <c r="G131" s="30"/>
      <c r="I131" s="31"/>
      <c r="K131" s="30"/>
    </row>
    <row r="132" spans="1:12" ht="16.5" customHeight="1">
      <c r="A132" s="28" t="s">
        <v>73</v>
      </c>
      <c r="B132" s="28"/>
      <c r="C132" s="28"/>
      <c r="F132" s="34"/>
      <c r="G132" s="34"/>
      <c r="H132" s="34"/>
      <c r="I132" s="34"/>
      <c r="J132" s="34"/>
      <c r="K132" s="34"/>
      <c r="L132" s="34"/>
    </row>
    <row r="133" spans="1:12" ht="16.5" customHeight="1">
      <c r="A133" s="28"/>
      <c r="B133" s="28" t="s">
        <v>51</v>
      </c>
      <c r="C133" s="28"/>
      <c r="F133" s="22">
        <f>SUM(F123:F130)</f>
        <v>13773878</v>
      </c>
      <c r="G133" s="22"/>
      <c r="H133" s="22">
        <f>SUM(H124:H130)</f>
        <v>11383450</v>
      </c>
      <c r="I133" s="22"/>
      <c r="J133" s="22">
        <f>SUM(J123:J130)</f>
        <v>11932900</v>
      </c>
      <c r="K133" s="22"/>
      <c r="L133" s="22">
        <f>SUM(L124:L130)</f>
        <v>9520795</v>
      </c>
    </row>
    <row r="134" spans="1:12" ht="16.5" customHeight="1">
      <c r="A134" s="29" t="s">
        <v>25</v>
      </c>
      <c r="F134" s="27">
        <v>76888</v>
      </c>
      <c r="G134" s="23"/>
      <c r="H134" s="27">
        <v>6006</v>
      </c>
      <c r="I134" s="22"/>
      <c r="J134" s="27">
        <v>0</v>
      </c>
      <c r="K134" s="22"/>
      <c r="L134" s="27">
        <v>0</v>
      </c>
    </row>
    <row r="135" spans="1:11" ht="16.5" customHeight="1">
      <c r="A135" s="28"/>
      <c r="G135" s="30"/>
      <c r="I135" s="31"/>
      <c r="K135" s="30"/>
    </row>
    <row r="136" spans="1:12" ht="16.5" customHeight="1">
      <c r="A136" s="28" t="s">
        <v>181</v>
      </c>
      <c r="B136" s="28"/>
      <c r="F136" s="27">
        <f>SUM(F133:F134)</f>
        <v>13850766</v>
      </c>
      <c r="G136" s="23"/>
      <c r="H136" s="27">
        <f>SUM(H133:H134)</f>
        <v>11389456</v>
      </c>
      <c r="I136" s="23"/>
      <c r="J136" s="27">
        <f>SUM(J133:J134)</f>
        <v>11932900</v>
      </c>
      <c r="K136" s="23"/>
      <c r="L136" s="27">
        <f>SUM(L133:L134)</f>
        <v>9520795</v>
      </c>
    </row>
    <row r="137" spans="1:11" ht="16.5" customHeight="1">
      <c r="A137" s="28"/>
      <c r="G137" s="30"/>
      <c r="I137" s="31"/>
      <c r="K137" s="30"/>
    </row>
    <row r="138" spans="1:12" ht="16.5" customHeight="1" thickBot="1">
      <c r="A138" s="28" t="s">
        <v>182</v>
      </c>
      <c r="F138" s="130">
        <f>F95+F136</f>
        <v>43011237</v>
      </c>
      <c r="G138" s="30"/>
      <c r="H138" s="130">
        <f>H95+H136</f>
        <v>41507393</v>
      </c>
      <c r="I138" s="30"/>
      <c r="J138" s="130">
        <f>J95+J136</f>
        <v>21620996</v>
      </c>
      <c r="K138" s="30"/>
      <c r="L138" s="130">
        <f>L95+L136</f>
        <v>19328396</v>
      </c>
    </row>
    <row r="139" spans="1:11" ht="16.5" customHeight="1" thickTop="1">
      <c r="A139" s="28"/>
      <c r="G139" s="30"/>
      <c r="I139" s="30"/>
      <c r="K139" s="30"/>
    </row>
    <row r="140" spans="1:11" ht="16.5" customHeight="1">
      <c r="A140" s="28"/>
      <c r="G140" s="30"/>
      <c r="I140" s="30"/>
      <c r="K140" s="30"/>
    </row>
    <row r="141" spans="1:11" ht="16.5" customHeight="1">
      <c r="A141" s="28"/>
      <c r="G141" s="30"/>
      <c r="I141" s="30"/>
      <c r="K141" s="30"/>
    </row>
    <row r="142" spans="1:11" ht="16.5" customHeight="1">
      <c r="A142" s="28"/>
      <c r="G142" s="30"/>
      <c r="I142" s="30"/>
      <c r="K142" s="30"/>
    </row>
    <row r="143" spans="1:11" ht="16.5" customHeight="1">
      <c r="A143" s="28"/>
      <c r="G143" s="30"/>
      <c r="I143" s="30"/>
      <c r="K143" s="30"/>
    </row>
    <row r="144" spans="1:11" ht="16.5" customHeight="1">
      <c r="A144" s="28"/>
      <c r="G144" s="30"/>
      <c r="I144" s="30"/>
      <c r="K144" s="30"/>
    </row>
    <row r="145" spans="1:11" ht="16.5" customHeight="1">
      <c r="A145" s="28"/>
      <c r="G145" s="30"/>
      <c r="I145" s="30"/>
      <c r="K145" s="30"/>
    </row>
    <row r="146" spans="1:11" ht="16.5" customHeight="1">
      <c r="A146" s="28"/>
      <c r="G146" s="30"/>
      <c r="I146" s="30"/>
      <c r="K146" s="30"/>
    </row>
    <row r="147" spans="1:11" ht="16.5" customHeight="1">
      <c r="A147" s="28"/>
      <c r="G147" s="30"/>
      <c r="I147" s="30"/>
      <c r="K147" s="30"/>
    </row>
    <row r="148" spans="1:11" ht="16.5" customHeight="1">
      <c r="A148" s="28"/>
      <c r="G148" s="30"/>
      <c r="I148" s="30"/>
      <c r="K148" s="30"/>
    </row>
    <row r="149" spans="7:11" ht="16.5" customHeight="1">
      <c r="G149" s="22"/>
      <c r="I149" s="22"/>
      <c r="K149" s="22"/>
    </row>
    <row r="150" spans="7:11" ht="16.5" customHeight="1">
      <c r="G150" s="22"/>
      <c r="I150" s="22"/>
      <c r="K150" s="22"/>
    </row>
    <row r="151" spans="7:11" ht="8.25" customHeight="1">
      <c r="G151" s="30"/>
      <c r="I151" s="31"/>
      <c r="K151" s="30"/>
    </row>
    <row r="152" spans="1:12" ht="30" customHeight="1">
      <c r="A152" s="205" t="str">
        <f>+A101</f>
        <v>The accompanying notes to the interim financial information on pages 12 to 34 are an integral part of this interim financial information.</v>
      </c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</row>
    <row r="158" ht="16.5" customHeight="1">
      <c r="C158" s="29" t="s">
        <v>74</v>
      </c>
    </row>
  </sheetData>
  <sheetProtection/>
  <mergeCells count="3">
    <mergeCell ref="A51:L51"/>
    <mergeCell ref="A152:L152"/>
    <mergeCell ref="A101:L101"/>
  </mergeCells>
  <printOptions/>
  <pageMargins left="0.8" right="0.5" top="0.5" bottom="0.6" header="0.49" footer="0.4"/>
  <pageSetup firstPageNumber="2" useFirstPageNumber="1" horizontalDpi="1200" verticalDpi="1200" orientation="portrait" paperSize="9" scale="95" r:id="rId1"/>
  <headerFooter>
    <oddFooter>&amp;R&amp;"Arial,Regular"&amp;9&amp;P</oddFooter>
  </headerFooter>
  <rowBreaks count="2" manualBreakCount="2">
    <brk id="51" max="11" man="1"/>
    <brk id="1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63"/>
  <sheetViews>
    <sheetView zoomScale="120" zoomScaleNormal="120" zoomScaleSheetLayoutView="100" workbookViewId="0" topLeftCell="A7">
      <selection activeCell="C11" sqref="C11"/>
    </sheetView>
  </sheetViews>
  <sheetFormatPr defaultColWidth="6.8515625" defaultRowHeight="16.5" customHeight="1"/>
  <cols>
    <col min="1" max="2" width="1.421875" style="150" customWidth="1"/>
    <col min="3" max="3" width="35.8515625" style="150" customWidth="1"/>
    <col min="4" max="4" width="5.57421875" style="149" customWidth="1"/>
    <col min="5" max="5" width="0.71875" style="150" customWidth="1"/>
    <col min="6" max="6" width="11.7109375" style="76" customWidth="1"/>
    <col min="7" max="7" width="0.85546875" style="150" customWidth="1"/>
    <col min="8" max="8" width="11.7109375" style="76" customWidth="1"/>
    <col min="9" max="9" width="0.85546875" style="149" customWidth="1"/>
    <col min="10" max="10" width="11.7109375" style="76" customWidth="1"/>
    <col min="11" max="11" width="0.85546875" style="150" customWidth="1"/>
    <col min="12" max="12" width="11.7109375" style="76" customWidth="1"/>
    <col min="13" max="16384" width="6.8515625" style="77" customWidth="1"/>
  </cols>
  <sheetData>
    <row r="1" spans="1:12" ht="16.5" customHeight="1">
      <c r="A1" s="148" t="str">
        <f>'2-4'!A1</f>
        <v>Energy Absolute Public Company Limited</v>
      </c>
      <c r="B1" s="148"/>
      <c r="C1" s="148"/>
      <c r="G1" s="80"/>
      <c r="I1" s="79"/>
      <c r="K1" s="80"/>
      <c r="L1" s="32" t="s">
        <v>66</v>
      </c>
    </row>
    <row r="2" spans="1:12" ht="16.5" customHeight="1">
      <c r="A2" s="148" t="s">
        <v>65</v>
      </c>
      <c r="B2" s="148"/>
      <c r="C2" s="148"/>
      <c r="G2" s="80"/>
      <c r="I2" s="79"/>
      <c r="K2" s="80"/>
      <c r="L2" s="151"/>
    </row>
    <row r="3" spans="1:12" ht="16.5" customHeight="1">
      <c r="A3" s="152" t="s">
        <v>215</v>
      </c>
      <c r="B3" s="153"/>
      <c r="C3" s="153"/>
      <c r="D3" s="154"/>
      <c r="E3" s="155"/>
      <c r="F3" s="78"/>
      <c r="G3" s="156"/>
      <c r="H3" s="78"/>
      <c r="I3" s="157"/>
      <c r="J3" s="78"/>
      <c r="K3" s="156"/>
      <c r="L3" s="78"/>
    </row>
    <row r="4" spans="1:11" ht="15" customHeight="1">
      <c r="A4" s="158"/>
      <c r="B4" s="148"/>
      <c r="C4" s="148"/>
      <c r="G4" s="80"/>
      <c r="I4" s="79"/>
      <c r="K4" s="80"/>
    </row>
    <row r="5" spans="7:11" ht="15" customHeight="1">
      <c r="G5" s="80"/>
      <c r="I5" s="79"/>
      <c r="K5" s="80"/>
    </row>
    <row r="6" spans="1:12" s="34" customFormat="1" ht="15" customHeight="1">
      <c r="A6" s="160"/>
      <c r="B6" s="161"/>
      <c r="C6" s="161"/>
      <c r="D6" s="162"/>
      <c r="E6" s="163"/>
      <c r="F6" s="164"/>
      <c r="G6" s="165"/>
      <c r="H6" s="166" t="s">
        <v>56</v>
      </c>
      <c r="I6" s="167"/>
      <c r="J6" s="164"/>
      <c r="K6" s="165"/>
      <c r="L6" s="166" t="s">
        <v>169</v>
      </c>
    </row>
    <row r="7" spans="1:12" s="34" customFormat="1" ht="15" customHeight="1">
      <c r="A7" s="161"/>
      <c r="B7" s="161"/>
      <c r="C7" s="161"/>
      <c r="D7" s="168"/>
      <c r="E7" s="163"/>
      <c r="F7" s="169">
        <v>2017</v>
      </c>
      <c r="G7" s="170"/>
      <c r="H7" s="169">
        <v>2016</v>
      </c>
      <c r="I7" s="171"/>
      <c r="J7" s="169">
        <v>2017</v>
      </c>
      <c r="K7" s="170"/>
      <c r="L7" s="169">
        <v>2016</v>
      </c>
    </row>
    <row r="8" spans="1:12" s="34" customFormat="1" ht="15" customHeight="1">
      <c r="A8" s="161"/>
      <c r="B8" s="161"/>
      <c r="C8" s="161"/>
      <c r="D8" s="172" t="s">
        <v>6</v>
      </c>
      <c r="E8" s="163"/>
      <c r="F8" s="173" t="s">
        <v>121</v>
      </c>
      <c r="G8" s="163"/>
      <c r="H8" s="173" t="s">
        <v>121</v>
      </c>
      <c r="I8" s="171"/>
      <c r="J8" s="173" t="s">
        <v>121</v>
      </c>
      <c r="K8" s="163"/>
      <c r="L8" s="173" t="s">
        <v>121</v>
      </c>
    </row>
    <row r="9" spans="1:12" ht="4.5" customHeight="1">
      <c r="A9" s="174"/>
      <c r="B9" s="174"/>
      <c r="C9" s="174"/>
      <c r="D9" s="175"/>
      <c r="E9" s="174"/>
      <c r="F9" s="176"/>
      <c r="G9" s="177"/>
      <c r="H9" s="176"/>
      <c r="I9" s="177"/>
      <c r="J9" s="176"/>
      <c r="K9" s="177"/>
      <c r="L9" s="176"/>
    </row>
    <row r="10" spans="1:12" ht="15" customHeight="1">
      <c r="A10" s="174" t="s">
        <v>53</v>
      </c>
      <c r="B10" s="174"/>
      <c r="C10" s="174"/>
      <c r="D10" s="175"/>
      <c r="E10" s="174"/>
      <c r="F10" s="176">
        <v>1855035</v>
      </c>
      <c r="G10" s="177"/>
      <c r="H10" s="176">
        <v>1603580</v>
      </c>
      <c r="I10" s="177"/>
      <c r="J10" s="176">
        <v>1165379</v>
      </c>
      <c r="K10" s="177"/>
      <c r="L10" s="176">
        <v>1150298</v>
      </c>
    </row>
    <row r="11" spans="1:12" ht="15" customHeight="1">
      <c r="A11" s="174" t="s">
        <v>81</v>
      </c>
      <c r="B11" s="174"/>
      <c r="C11" s="174"/>
      <c r="D11" s="175"/>
      <c r="E11" s="174"/>
      <c r="F11" s="176">
        <v>1242237</v>
      </c>
      <c r="G11" s="177"/>
      <c r="H11" s="178">
        <v>941890</v>
      </c>
      <c r="I11" s="178"/>
      <c r="J11" s="179">
        <v>0</v>
      </c>
      <c r="K11" s="178"/>
      <c r="L11" s="179">
        <v>0</v>
      </c>
    </row>
    <row r="12" spans="1:12" ht="15" customHeight="1">
      <c r="A12" s="174" t="s">
        <v>82</v>
      </c>
      <c r="B12" s="174"/>
      <c r="C12" s="174"/>
      <c r="D12" s="175"/>
      <c r="E12" s="174"/>
      <c r="F12" s="176">
        <v>0</v>
      </c>
      <c r="G12" s="177"/>
      <c r="H12" s="176">
        <v>0</v>
      </c>
      <c r="I12" s="177"/>
      <c r="J12" s="176">
        <v>979380</v>
      </c>
      <c r="K12" s="177"/>
      <c r="L12" s="176">
        <v>214127</v>
      </c>
    </row>
    <row r="13" spans="1:12" ht="15" customHeight="1">
      <c r="A13" s="174" t="s">
        <v>26</v>
      </c>
      <c r="B13" s="174"/>
      <c r="C13" s="174"/>
      <c r="D13" s="175"/>
      <c r="E13" s="174"/>
      <c r="F13" s="176">
        <v>1100</v>
      </c>
      <c r="G13" s="177"/>
      <c r="H13" s="176">
        <v>4679</v>
      </c>
      <c r="I13" s="177"/>
      <c r="J13" s="176">
        <v>28488</v>
      </c>
      <c r="K13" s="177"/>
      <c r="L13" s="176">
        <v>33095</v>
      </c>
    </row>
    <row r="14" spans="1:12" ht="15" customHeight="1">
      <c r="A14" s="174" t="s">
        <v>189</v>
      </c>
      <c r="B14" s="174"/>
      <c r="C14" s="174"/>
      <c r="D14" s="175"/>
      <c r="E14" s="174"/>
      <c r="F14" s="180">
        <v>-8589</v>
      </c>
      <c r="G14" s="177"/>
      <c r="H14" s="180">
        <v>0</v>
      </c>
      <c r="I14" s="177"/>
      <c r="J14" s="180">
        <v>0</v>
      </c>
      <c r="K14" s="177"/>
      <c r="L14" s="180">
        <v>0</v>
      </c>
    </row>
    <row r="15" spans="1:12" ht="4.5" customHeight="1">
      <c r="A15" s="174"/>
      <c r="B15" s="174"/>
      <c r="C15" s="174"/>
      <c r="D15" s="175"/>
      <c r="E15" s="174"/>
      <c r="F15" s="176"/>
      <c r="G15" s="177"/>
      <c r="H15" s="176"/>
      <c r="I15" s="177"/>
      <c r="J15" s="176"/>
      <c r="K15" s="177"/>
      <c r="L15" s="176"/>
    </row>
    <row r="16" spans="1:12" ht="15" customHeight="1">
      <c r="A16" s="181" t="s">
        <v>68</v>
      </c>
      <c r="B16" s="174"/>
      <c r="C16" s="174"/>
      <c r="D16" s="175"/>
      <c r="E16" s="174"/>
      <c r="F16" s="180">
        <f>SUM(F10:F14)</f>
        <v>3089783</v>
      </c>
      <c r="G16" s="177"/>
      <c r="H16" s="180">
        <f>SUM(H10:H14)</f>
        <v>2550149</v>
      </c>
      <c r="I16" s="177"/>
      <c r="J16" s="180">
        <f>SUM(J10:J14)</f>
        <v>2173247</v>
      </c>
      <c r="K16" s="177"/>
      <c r="L16" s="180">
        <f>SUM(L10:L14)</f>
        <v>1397520</v>
      </c>
    </row>
    <row r="17" spans="1:12" ht="7.5" customHeight="1">
      <c r="A17" s="174"/>
      <c r="B17" s="174"/>
      <c r="C17" s="174"/>
      <c r="D17" s="175"/>
      <c r="E17" s="174"/>
      <c r="F17" s="176"/>
      <c r="G17" s="177"/>
      <c r="H17" s="176"/>
      <c r="I17" s="177"/>
      <c r="J17" s="176"/>
      <c r="K17" s="177"/>
      <c r="L17" s="176"/>
    </row>
    <row r="18" spans="1:12" ht="15" customHeight="1">
      <c r="A18" s="174" t="s">
        <v>27</v>
      </c>
      <c r="B18" s="174"/>
      <c r="C18" s="174"/>
      <c r="D18" s="182"/>
      <c r="E18" s="174"/>
      <c r="F18" s="176">
        <v>-1622218</v>
      </c>
      <c r="G18" s="183"/>
      <c r="H18" s="176">
        <v>-1378113</v>
      </c>
      <c r="I18" s="183"/>
      <c r="J18" s="176">
        <v>-1099793</v>
      </c>
      <c r="K18" s="184"/>
      <c r="L18" s="176">
        <v>-1051504</v>
      </c>
    </row>
    <row r="19" spans="1:12" ht="15" customHeight="1">
      <c r="A19" s="174" t="s">
        <v>104</v>
      </c>
      <c r="B19" s="174"/>
      <c r="C19" s="174"/>
      <c r="D19" s="175"/>
      <c r="E19" s="177"/>
      <c r="F19" s="176">
        <v>-16004</v>
      </c>
      <c r="G19" s="177"/>
      <c r="H19" s="176">
        <v>-9471</v>
      </c>
      <c r="I19" s="177"/>
      <c r="J19" s="176">
        <v>-16004</v>
      </c>
      <c r="K19" s="177"/>
      <c r="L19" s="176">
        <v>-9472</v>
      </c>
    </row>
    <row r="20" spans="1:12" ht="15" customHeight="1">
      <c r="A20" s="174" t="s">
        <v>28</v>
      </c>
      <c r="B20" s="174"/>
      <c r="C20" s="174"/>
      <c r="D20" s="175"/>
      <c r="E20" s="177"/>
      <c r="F20" s="176">
        <v>-152900</v>
      </c>
      <c r="G20" s="177"/>
      <c r="H20" s="176">
        <v>-94535</v>
      </c>
      <c r="I20" s="177"/>
      <c r="J20" s="176">
        <v>-67285</v>
      </c>
      <c r="K20" s="177"/>
      <c r="L20" s="176">
        <v>-81976</v>
      </c>
    </row>
    <row r="21" spans="1:12" ht="15" customHeight="1">
      <c r="A21" s="174" t="s">
        <v>159</v>
      </c>
      <c r="B21" s="174"/>
      <c r="C21" s="174"/>
      <c r="D21" s="175"/>
      <c r="E21" s="177"/>
      <c r="F21" s="180">
        <v>7119</v>
      </c>
      <c r="G21" s="177"/>
      <c r="H21" s="180">
        <v>-49920</v>
      </c>
      <c r="I21" s="177"/>
      <c r="J21" s="180">
        <v>-243</v>
      </c>
      <c r="K21" s="177"/>
      <c r="L21" s="180">
        <v>13</v>
      </c>
    </row>
    <row r="22" spans="1:12" ht="4.5" customHeight="1">
      <c r="A22" s="174"/>
      <c r="B22" s="174"/>
      <c r="C22" s="174"/>
      <c r="D22" s="175"/>
      <c r="E22" s="174"/>
      <c r="F22" s="176"/>
      <c r="G22" s="177"/>
      <c r="H22" s="176"/>
      <c r="I22" s="177"/>
      <c r="J22" s="176"/>
      <c r="K22" s="177"/>
      <c r="L22" s="176"/>
    </row>
    <row r="23" spans="1:12" ht="15" customHeight="1">
      <c r="A23" s="181" t="s">
        <v>206</v>
      </c>
      <c r="B23" s="174"/>
      <c r="C23" s="174"/>
      <c r="D23" s="175"/>
      <c r="E23" s="177"/>
      <c r="F23" s="180">
        <f>SUM(F18:F21)</f>
        <v>-1784003</v>
      </c>
      <c r="G23" s="177"/>
      <c r="H23" s="180">
        <f>SUM(H18:H21)</f>
        <v>-1532039</v>
      </c>
      <c r="I23" s="177"/>
      <c r="J23" s="180">
        <f>SUM(J18:J21)</f>
        <v>-1183325</v>
      </c>
      <c r="K23" s="177"/>
      <c r="L23" s="180">
        <f>SUM(L18:L21)</f>
        <v>-1142939</v>
      </c>
    </row>
    <row r="24" spans="1:12" ht="7.5" customHeight="1">
      <c r="A24" s="181"/>
      <c r="B24" s="174"/>
      <c r="C24" s="174"/>
      <c r="D24" s="175"/>
      <c r="E24" s="177"/>
      <c r="F24" s="176"/>
      <c r="G24" s="177"/>
      <c r="H24" s="176"/>
      <c r="I24" s="177"/>
      <c r="J24" s="176"/>
      <c r="K24" s="177"/>
      <c r="L24" s="176"/>
    </row>
    <row r="25" spans="1:12" ht="15" customHeight="1">
      <c r="A25" s="181" t="s">
        <v>155</v>
      </c>
      <c r="B25" s="181"/>
      <c r="C25" s="174"/>
      <c r="D25" s="175"/>
      <c r="E25" s="177"/>
      <c r="F25" s="176">
        <f>SUM(F23,F16)</f>
        <v>1305780</v>
      </c>
      <c r="G25" s="177"/>
      <c r="H25" s="176">
        <f>SUM(H23,H16)</f>
        <v>1018110</v>
      </c>
      <c r="I25" s="177"/>
      <c r="J25" s="176">
        <f>SUM(J23,J16)</f>
        <v>989922</v>
      </c>
      <c r="K25" s="177"/>
      <c r="L25" s="176">
        <f>SUM(L23,L16)</f>
        <v>254581</v>
      </c>
    </row>
    <row r="26" spans="1:12" ht="15" customHeight="1">
      <c r="A26" s="174" t="s">
        <v>67</v>
      </c>
      <c r="B26" s="174"/>
      <c r="C26" s="174"/>
      <c r="D26" s="175"/>
      <c r="E26" s="177"/>
      <c r="F26" s="180">
        <v>-330658</v>
      </c>
      <c r="G26" s="177"/>
      <c r="H26" s="180">
        <v>-298415</v>
      </c>
      <c r="I26" s="177"/>
      <c r="J26" s="180">
        <v>-74333</v>
      </c>
      <c r="K26" s="177"/>
      <c r="L26" s="180">
        <v>-67541</v>
      </c>
    </row>
    <row r="27" spans="1:12" ht="4.5" customHeight="1">
      <c r="A27" s="174"/>
      <c r="B27" s="174"/>
      <c r="C27" s="174"/>
      <c r="D27" s="175"/>
      <c r="E27" s="174"/>
      <c r="F27" s="176"/>
      <c r="G27" s="183"/>
      <c r="H27" s="176"/>
      <c r="I27" s="184"/>
      <c r="J27" s="176"/>
      <c r="K27" s="183"/>
      <c r="L27" s="176"/>
    </row>
    <row r="28" spans="1:12" ht="15" customHeight="1">
      <c r="A28" s="181" t="s">
        <v>130</v>
      </c>
      <c r="B28" s="174"/>
      <c r="C28" s="174"/>
      <c r="D28" s="175"/>
      <c r="E28" s="174"/>
      <c r="F28" s="176">
        <f>SUM(F25:F26)</f>
        <v>975122</v>
      </c>
      <c r="G28" s="176"/>
      <c r="H28" s="176">
        <f>SUM(H25:H26)</f>
        <v>719695</v>
      </c>
      <c r="I28" s="176"/>
      <c r="J28" s="176">
        <f>SUM(J25:J26)</f>
        <v>915589</v>
      </c>
      <c r="K28" s="176"/>
      <c r="L28" s="176">
        <f>SUM(L25:L26)</f>
        <v>187040</v>
      </c>
    </row>
    <row r="29" spans="1:12" ht="15" customHeight="1">
      <c r="A29" s="174" t="s">
        <v>131</v>
      </c>
      <c r="B29" s="174"/>
      <c r="C29" s="174"/>
      <c r="D29" s="175">
        <v>23</v>
      </c>
      <c r="E29" s="174"/>
      <c r="F29" s="180">
        <v>1184</v>
      </c>
      <c r="G29" s="177"/>
      <c r="H29" s="180">
        <v>-1579</v>
      </c>
      <c r="I29" s="177"/>
      <c r="J29" s="180">
        <v>78</v>
      </c>
      <c r="K29" s="177"/>
      <c r="L29" s="180">
        <v>11224</v>
      </c>
    </row>
    <row r="30" spans="1:12" ht="4.5" customHeight="1">
      <c r="A30" s="174"/>
      <c r="B30" s="174"/>
      <c r="C30" s="174"/>
      <c r="D30" s="175"/>
      <c r="E30" s="174"/>
      <c r="F30" s="176"/>
      <c r="G30" s="177"/>
      <c r="H30" s="176"/>
      <c r="I30" s="177"/>
      <c r="J30" s="176"/>
      <c r="K30" s="177"/>
      <c r="L30" s="176"/>
    </row>
    <row r="31" spans="1:12" ht="15" customHeight="1">
      <c r="A31" s="181" t="s">
        <v>29</v>
      </c>
      <c r="B31" s="174"/>
      <c r="C31" s="174"/>
      <c r="D31" s="175"/>
      <c r="E31" s="174"/>
      <c r="F31" s="180">
        <f>SUM(F28:F29)</f>
        <v>976306</v>
      </c>
      <c r="G31" s="176"/>
      <c r="H31" s="180">
        <f>SUM(H28:H29)</f>
        <v>718116</v>
      </c>
      <c r="I31" s="176"/>
      <c r="J31" s="180">
        <f>SUM(J28:J29)</f>
        <v>915667</v>
      </c>
      <c r="K31" s="176"/>
      <c r="L31" s="180">
        <f>SUM(L28:L29)</f>
        <v>198264</v>
      </c>
    </row>
    <row r="32" spans="1:12" ht="7.5" customHeight="1">
      <c r="A32" s="174"/>
      <c r="B32" s="174"/>
      <c r="C32" s="174"/>
      <c r="D32" s="175"/>
      <c r="E32" s="174"/>
      <c r="F32" s="176"/>
      <c r="G32" s="176"/>
      <c r="H32" s="176"/>
      <c r="I32" s="176"/>
      <c r="J32" s="176"/>
      <c r="K32" s="176"/>
      <c r="L32" s="176"/>
    </row>
    <row r="33" spans="1:12" ht="15" customHeight="1">
      <c r="A33" s="181" t="s">
        <v>146</v>
      </c>
      <c r="B33" s="174"/>
      <c r="C33" s="174"/>
      <c r="D33" s="175"/>
      <c r="E33" s="174"/>
      <c r="F33" s="176"/>
      <c r="G33" s="176"/>
      <c r="H33" s="176"/>
      <c r="I33" s="176"/>
      <c r="J33" s="176"/>
      <c r="K33" s="176"/>
      <c r="L33" s="176"/>
    </row>
    <row r="34" spans="1:12" ht="7.5" customHeight="1">
      <c r="A34" s="178"/>
      <c r="B34" s="174"/>
      <c r="C34" s="174"/>
      <c r="D34" s="175"/>
      <c r="E34" s="174"/>
      <c r="F34" s="176"/>
      <c r="G34" s="176"/>
      <c r="H34" s="176"/>
      <c r="I34" s="176"/>
      <c r="J34" s="176"/>
      <c r="K34" s="176"/>
      <c r="L34" s="176"/>
    </row>
    <row r="35" spans="1:12" ht="15" customHeight="1">
      <c r="A35" s="185" t="s">
        <v>160</v>
      </c>
      <c r="B35" s="181"/>
      <c r="C35" s="174"/>
      <c r="D35" s="175"/>
      <c r="E35" s="174"/>
      <c r="F35" s="176"/>
      <c r="G35" s="176"/>
      <c r="H35" s="176"/>
      <c r="I35" s="176"/>
      <c r="J35" s="176"/>
      <c r="K35" s="176"/>
      <c r="L35" s="176"/>
    </row>
    <row r="36" spans="1:12" ht="15" customHeight="1">
      <c r="A36" s="185"/>
      <c r="B36" s="181" t="s">
        <v>161</v>
      </c>
      <c r="C36" s="174"/>
      <c r="D36" s="175"/>
      <c r="E36" s="174"/>
      <c r="F36" s="176"/>
      <c r="G36" s="176"/>
      <c r="H36" s="176"/>
      <c r="I36" s="176"/>
      <c r="J36" s="176"/>
      <c r="K36" s="176"/>
      <c r="L36" s="176"/>
    </row>
    <row r="37" spans="1:12" ht="15" customHeight="1">
      <c r="A37" s="174"/>
      <c r="B37" s="186" t="s">
        <v>195</v>
      </c>
      <c r="C37" s="174"/>
      <c r="D37" s="175"/>
      <c r="E37" s="174"/>
      <c r="F37" s="180">
        <v>-5976</v>
      </c>
      <c r="G37" s="176"/>
      <c r="H37" s="180">
        <v>0</v>
      </c>
      <c r="I37" s="176"/>
      <c r="J37" s="180">
        <v>0</v>
      </c>
      <c r="K37" s="176"/>
      <c r="L37" s="180">
        <v>0</v>
      </c>
    </row>
    <row r="38" spans="1:12" ht="4.5" customHeight="1">
      <c r="A38" s="178"/>
      <c r="B38" s="174"/>
      <c r="C38" s="174"/>
      <c r="D38" s="175"/>
      <c r="E38" s="174"/>
      <c r="F38" s="176"/>
      <c r="G38" s="176"/>
      <c r="H38" s="176"/>
      <c r="I38" s="176"/>
      <c r="J38" s="176"/>
      <c r="K38" s="176"/>
      <c r="L38" s="176"/>
    </row>
    <row r="39" spans="1:12" ht="15" customHeight="1">
      <c r="A39" s="185" t="s">
        <v>240</v>
      </c>
      <c r="B39" s="181"/>
      <c r="C39" s="174"/>
      <c r="D39" s="175"/>
      <c r="E39" s="174"/>
      <c r="F39" s="176"/>
      <c r="G39" s="176"/>
      <c r="H39" s="176"/>
      <c r="I39" s="176"/>
      <c r="J39" s="176"/>
      <c r="K39" s="176"/>
      <c r="L39" s="176"/>
    </row>
    <row r="40" spans="1:12" ht="15" customHeight="1">
      <c r="A40" s="185"/>
      <c r="B40" s="185" t="s">
        <v>162</v>
      </c>
      <c r="C40" s="174"/>
      <c r="D40" s="175"/>
      <c r="E40" s="174"/>
      <c r="F40" s="180">
        <f>SUM(F37:F39)</f>
        <v>-5976</v>
      </c>
      <c r="G40" s="176"/>
      <c r="H40" s="180">
        <v>0</v>
      </c>
      <c r="I40" s="176"/>
      <c r="J40" s="180">
        <v>0</v>
      </c>
      <c r="K40" s="176"/>
      <c r="L40" s="180">
        <v>0</v>
      </c>
    </row>
    <row r="41" spans="1:12" ht="4.5" customHeight="1">
      <c r="A41" s="178"/>
      <c r="B41" s="174"/>
      <c r="C41" s="174"/>
      <c r="D41" s="175"/>
      <c r="E41" s="174"/>
      <c r="F41" s="176"/>
      <c r="G41" s="176"/>
      <c r="H41" s="176"/>
      <c r="I41" s="176"/>
      <c r="J41" s="176"/>
      <c r="K41" s="176"/>
      <c r="L41" s="176"/>
    </row>
    <row r="42" spans="1:12" ht="15" customHeight="1" thickBot="1">
      <c r="A42" s="185" t="s">
        <v>138</v>
      </c>
      <c r="B42" s="181"/>
      <c r="C42" s="174"/>
      <c r="D42" s="175"/>
      <c r="E42" s="174"/>
      <c r="F42" s="187">
        <f>+F31+F40</f>
        <v>970330</v>
      </c>
      <c r="G42" s="176"/>
      <c r="H42" s="187">
        <f>+H31+H40</f>
        <v>718116</v>
      </c>
      <c r="I42" s="176"/>
      <c r="J42" s="187">
        <f>+J31+J40</f>
        <v>915667</v>
      </c>
      <c r="K42" s="176"/>
      <c r="L42" s="187">
        <f>+L31+L40</f>
        <v>198264</v>
      </c>
    </row>
    <row r="43" spans="1:12" ht="7.5" customHeight="1" thickTop="1">
      <c r="A43" s="174"/>
      <c r="B43" s="174"/>
      <c r="C43" s="174"/>
      <c r="D43" s="175"/>
      <c r="E43" s="174"/>
      <c r="F43" s="176"/>
      <c r="G43" s="176"/>
      <c r="H43" s="176"/>
      <c r="I43" s="176"/>
      <c r="J43" s="176"/>
      <c r="K43" s="176"/>
      <c r="L43" s="176"/>
    </row>
    <row r="44" spans="1:12" ht="15" customHeight="1">
      <c r="A44" s="181" t="s">
        <v>106</v>
      </c>
      <c r="B44" s="174"/>
      <c r="C44" s="174"/>
      <c r="D44" s="175"/>
      <c r="E44" s="174"/>
      <c r="F44" s="176"/>
      <c r="G44" s="183"/>
      <c r="H44" s="176"/>
      <c r="I44" s="184"/>
      <c r="J44" s="176"/>
      <c r="K44" s="183"/>
      <c r="L44" s="176"/>
    </row>
    <row r="45" spans="1:12" ht="15" customHeight="1">
      <c r="A45" s="178"/>
      <c r="B45" s="188" t="s">
        <v>105</v>
      </c>
      <c r="C45" s="174"/>
      <c r="D45" s="175"/>
      <c r="E45" s="174"/>
      <c r="F45" s="176">
        <v>976119</v>
      </c>
      <c r="G45" s="189"/>
      <c r="H45" s="176">
        <v>718012</v>
      </c>
      <c r="I45" s="189"/>
      <c r="J45" s="176">
        <v>915667</v>
      </c>
      <c r="K45" s="189"/>
      <c r="L45" s="176">
        <v>198264</v>
      </c>
    </row>
    <row r="46" spans="1:12" ht="15" customHeight="1">
      <c r="A46" s="178"/>
      <c r="B46" s="190" t="s">
        <v>30</v>
      </c>
      <c r="C46" s="174"/>
      <c r="D46" s="175"/>
      <c r="E46" s="174"/>
      <c r="F46" s="180">
        <v>187</v>
      </c>
      <c r="G46" s="189"/>
      <c r="H46" s="180">
        <v>104</v>
      </c>
      <c r="I46" s="189"/>
      <c r="J46" s="180">
        <v>0</v>
      </c>
      <c r="K46" s="189"/>
      <c r="L46" s="191">
        <v>0</v>
      </c>
    </row>
    <row r="47" spans="1:12" ht="4.5" customHeight="1">
      <c r="A47" s="192"/>
      <c r="B47" s="174"/>
      <c r="C47" s="174"/>
      <c r="D47" s="175"/>
      <c r="E47" s="174"/>
      <c r="F47" s="189"/>
      <c r="G47" s="189"/>
      <c r="H47" s="189"/>
      <c r="I47" s="189"/>
      <c r="J47" s="189"/>
      <c r="K47" s="189"/>
      <c r="L47" s="189"/>
    </row>
    <row r="48" spans="1:12" ht="15" customHeight="1" thickBot="1">
      <c r="A48" s="192"/>
      <c r="B48" s="174"/>
      <c r="C48" s="83"/>
      <c r="D48" s="83"/>
      <c r="E48" s="83"/>
      <c r="F48" s="203">
        <f>SUM(F45:F47)</f>
        <v>976306</v>
      </c>
      <c r="G48" s="83"/>
      <c r="H48" s="203">
        <f>SUM(H45:H47)</f>
        <v>718116</v>
      </c>
      <c r="I48" s="83"/>
      <c r="J48" s="203">
        <f>SUM(J45:J47)</f>
        <v>915667</v>
      </c>
      <c r="K48" s="83"/>
      <c r="L48" s="203">
        <f>SUM(L45:L47)</f>
        <v>198264</v>
      </c>
    </row>
    <row r="49" spans="1:12" ht="7.5" customHeight="1" thickTop="1">
      <c r="A49" s="192"/>
      <c r="B49" s="174"/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ht="15" customHeight="1">
      <c r="A50" s="193" t="s">
        <v>107</v>
      </c>
      <c r="B50" s="174"/>
      <c r="C50" s="174"/>
      <c r="D50" s="175"/>
      <c r="E50" s="174"/>
      <c r="F50" s="189"/>
      <c r="G50" s="189"/>
      <c r="H50" s="189"/>
      <c r="I50" s="189"/>
      <c r="J50" s="189"/>
      <c r="K50" s="189"/>
      <c r="L50" s="189"/>
    </row>
    <row r="51" spans="1:12" ht="15" customHeight="1">
      <c r="A51" s="178"/>
      <c r="B51" s="188" t="s">
        <v>105</v>
      </c>
      <c r="C51" s="174"/>
      <c r="D51" s="175"/>
      <c r="E51" s="174"/>
      <c r="F51" s="176">
        <v>970143</v>
      </c>
      <c r="G51" s="189"/>
      <c r="H51" s="176">
        <v>718012</v>
      </c>
      <c r="I51" s="189"/>
      <c r="J51" s="176">
        <v>915667</v>
      </c>
      <c r="K51" s="189"/>
      <c r="L51" s="176">
        <v>198264</v>
      </c>
    </row>
    <row r="52" spans="1:12" ht="15" customHeight="1">
      <c r="A52" s="178"/>
      <c r="B52" s="190" t="s">
        <v>30</v>
      </c>
      <c r="C52" s="174"/>
      <c r="D52" s="175"/>
      <c r="E52" s="174"/>
      <c r="F52" s="180">
        <v>187</v>
      </c>
      <c r="G52" s="189"/>
      <c r="H52" s="180">
        <v>104</v>
      </c>
      <c r="I52" s="189"/>
      <c r="J52" s="180">
        <v>0</v>
      </c>
      <c r="K52" s="189"/>
      <c r="L52" s="191">
        <v>0</v>
      </c>
    </row>
    <row r="53" spans="1:12" ht="4.5" customHeight="1">
      <c r="A53" s="192"/>
      <c r="B53" s="174"/>
      <c r="C53" s="174"/>
      <c r="D53" s="175"/>
      <c r="E53" s="174"/>
      <c r="F53" s="189"/>
      <c r="G53" s="189"/>
      <c r="H53" s="189"/>
      <c r="I53" s="189"/>
      <c r="J53" s="189"/>
      <c r="K53" s="189"/>
      <c r="L53" s="189"/>
    </row>
    <row r="54" spans="1:12" ht="15" customHeight="1" thickBot="1">
      <c r="A54" s="192"/>
      <c r="B54" s="174"/>
      <c r="C54" s="174"/>
      <c r="D54" s="175"/>
      <c r="E54" s="174"/>
      <c r="F54" s="187">
        <f>SUM(F51:F53)</f>
        <v>970330</v>
      </c>
      <c r="G54" s="189"/>
      <c r="H54" s="187">
        <f>SUM(H51:H53)</f>
        <v>718116</v>
      </c>
      <c r="I54" s="189"/>
      <c r="J54" s="187">
        <f>SUM(J51:J53)</f>
        <v>915667</v>
      </c>
      <c r="K54" s="189"/>
      <c r="L54" s="187">
        <f>SUM(L51:L53)</f>
        <v>198264</v>
      </c>
    </row>
    <row r="55" spans="1:12" ht="7.5" customHeight="1" thickTop="1">
      <c r="A55" s="192"/>
      <c r="B55" s="174"/>
      <c r="C55" s="174"/>
      <c r="D55" s="175"/>
      <c r="E55" s="174"/>
      <c r="F55" s="176"/>
      <c r="G55" s="189"/>
      <c r="H55" s="176"/>
      <c r="I55" s="189"/>
      <c r="J55" s="176"/>
      <c r="K55" s="189"/>
      <c r="L55" s="176"/>
    </row>
    <row r="56" spans="1:12" ht="15" customHeight="1">
      <c r="A56" s="193" t="s">
        <v>211</v>
      </c>
      <c r="B56" s="192"/>
      <c r="C56" s="192"/>
      <c r="D56" s="194"/>
      <c r="E56" s="195"/>
      <c r="F56" s="195"/>
      <c r="G56" s="195"/>
      <c r="H56" s="195"/>
      <c r="I56" s="195"/>
      <c r="J56" s="195"/>
      <c r="K56" s="195"/>
      <c r="L56" s="195"/>
    </row>
    <row r="57" spans="1:12" ht="4.5" customHeight="1">
      <c r="A57" s="193"/>
      <c r="B57" s="192"/>
      <c r="C57" s="192"/>
      <c r="D57" s="194"/>
      <c r="E57" s="195"/>
      <c r="F57" s="195"/>
      <c r="G57" s="195"/>
      <c r="H57" s="195"/>
      <c r="I57" s="195"/>
      <c r="J57" s="195"/>
      <c r="K57" s="195"/>
      <c r="L57" s="195"/>
    </row>
    <row r="58" spans="1:12" ht="15" customHeight="1">
      <c r="A58" s="193"/>
      <c r="B58" s="192" t="s">
        <v>70</v>
      </c>
      <c r="C58" s="192"/>
      <c r="D58" s="194"/>
      <c r="E58" s="192"/>
      <c r="F58" s="195"/>
      <c r="G58" s="196"/>
      <c r="H58" s="195"/>
      <c r="I58" s="178"/>
      <c r="J58" s="178"/>
      <c r="K58" s="178"/>
      <c r="L58" s="178"/>
    </row>
    <row r="59" spans="1:12" ht="15" customHeight="1">
      <c r="A59" s="193"/>
      <c r="B59" s="192"/>
      <c r="C59" s="192" t="s">
        <v>71</v>
      </c>
      <c r="D59" s="194">
        <v>7</v>
      </c>
      <c r="E59" s="192"/>
      <c r="F59" s="197">
        <f>F51/3730000</f>
        <v>0.2600919571045576</v>
      </c>
      <c r="G59" s="197"/>
      <c r="H59" s="197">
        <f>H51/3730000</f>
        <v>0.19249651474530832</v>
      </c>
      <c r="I59" s="198"/>
      <c r="J59" s="197">
        <f>J51/3730000</f>
        <v>0.24548713136729222</v>
      </c>
      <c r="K59" s="196"/>
      <c r="L59" s="197">
        <f>L51/3730000</f>
        <v>0.053153887399463806</v>
      </c>
    </row>
    <row r="60" spans="1:12" ht="15" customHeight="1">
      <c r="A60" s="193"/>
      <c r="B60" s="192"/>
      <c r="C60" s="192"/>
      <c r="D60" s="194"/>
      <c r="E60" s="192"/>
      <c r="F60" s="197"/>
      <c r="G60" s="197"/>
      <c r="H60" s="197"/>
      <c r="I60" s="198"/>
      <c r="J60" s="197"/>
      <c r="K60" s="196"/>
      <c r="L60" s="197"/>
    </row>
    <row r="61" spans="1:12" ht="15" customHeight="1">
      <c r="A61" s="193"/>
      <c r="B61" s="192"/>
      <c r="C61" s="192"/>
      <c r="D61" s="194"/>
      <c r="E61" s="192"/>
      <c r="F61" s="197"/>
      <c r="G61" s="197"/>
      <c r="H61" s="197"/>
      <c r="I61" s="198"/>
      <c r="J61" s="197"/>
      <c r="K61" s="196"/>
      <c r="L61" s="197"/>
    </row>
    <row r="62" spans="1:12" ht="9.75" customHeight="1">
      <c r="A62" s="193"/>
      <c r="B62" s="192"/>
      <c r="C62" s="192"/>
      <c r="D62" s="194"/>
      <c r="E62" s="192"/>
      <c r="F62" s="197"/>
      <c r="G62" s="197"/>
      <c r="H62" s="197"/>
      <c r="I62" s="198"/>
      <c r="J62" s="197"/>
      <c r="K62" s="196"/>
      <c r="L62" s="197"/>
    </row>
    <row r="63" spans="1:12" s="34" customFormat="1" ht="30" customHeight="1">
      <c r="A63" s="205" t="str">
        <f>+'2-4'!A51:L51</f>
        <v>The accompanying notes to the interim financial information on pages 12 to 34 are an integral part of this interim financial information.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</row>
  </sheetData>
  <sheetProtection/>
  <mergeCells count="1">
    <mergeCell ref="A63:L63"/>
  </mergeCells>
  <printOptions/>
  <pageMargins left="0.8" right="0.5" top="0.5" bottom="0.6" header="0.49" footer="0.4"/>
  <pageSetup firstPageNumber="5" useFirstPageNumber="1" horizontalDpi="1200" verticalDpi="1200" orientation="portrait" paperSize="9" scale="95" r:id="rId1"/>
  <headerFooter>
    <oddFooter>&amp;R&amp;"Arial,Regular"&amp;9&amp;P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63"/>
  <sheetViews>
    <sheetView zoomScale="110" zoomScaleNormal="110" zoomScaleSheetLayoutView="100" workbookViewId="0" topLeftCell="A1">
      <selection activeCell="C14" sqref="C14"/>
    </sheetView>
  </sheetViews>
  <sheetFormatPr defaultColWidth="6.8515625" defaultRowHeight="16.5" customHeight="1"/>
  <cols>
    <col min="1" max="2" width="1.421875" style="150" customWidth="1"/>
    <col min="3" max="3" width="35.7109375" style="150" customWidth="1"/>
    <col min="4" max="4" width="5.57421875" style="149" customWidth="1"/>
    <col min="5" max="5" width="0.71875" style="150" customWidth="1"/>
    <col min="6" max="6" width="11.7109375" style="76" customWidth="1"/>
    <col min="7" max="7" width="0.85546875" style="150" customWidth="1"/>
    <col min="8" max="8" width="11.7109375" style="76" customWidth="1"/>
    <col min="9" max="9" width="0.85546875" style="149" customWidth="1"/>
    <col min="10" max="10" width="11.7109375" style="76" customWidth="1"/>
    <col min="11" max="11" width="0.85546875" style="150" customWidth="1"/>
    <col min="12" max="12" width="11.7109375" style="76" customWidth="1"/>
    <col min="13" max="16384" width="6.8515625" style="77" customWidth="1"/>
  </cols>
  <sheetData>
    <row r="1" spans="1:12" ht="16.5" customHeight="1">
      <c r="A1" s="148" t="str">
        <f>'2-4'!A1</f>
        <v>Energy Absolute Public Company Limited</v>
      </c>
      <c r="B1" s="148"/>
      <c r="C1" s="148"/>
      <c r="G1" s="80"/>
      <c r="I1" s="79"/>
      <c r="K1" s="80"/>
      <c r="L1" s="32" t="s">
        <v>66</v>
      </c>
    </row>
    <row r="2" spans="1:12" ht="16.5" customHeight="1">
      <c r="A2" s="148" t="s">
        <v>65</v>
      </c>
      <c r="B2" s="148"/>
      <c r="C2" s="148"/>
      <c r="G2" s="80"/>
      <c r="I2" s="79"/>
      <c r="K2" s="80"/>
      <c r="L2" s="151"/>
    </row>
    <row r="3" spans="1:12" ht="16.5" customHeight="1">
      <c r="A3" s="152" t="s">
        <v>214</v>
      </c>
      <c r="B3" s="153"/>
      <c r="C3" s="153"/>
      <c r="D3" s="154"/>
      <c r="E3" s="155"/>
      <c r="F3" s="78"/>
      <c r="G3" s="156"/>
      <c r="H3" s="78"/>
      <c r="I3" s="157"/>
      <c r="J3" s="78"/>
      <c r="K3" s="156"/>
      <c r="L3" s="78"/>
    </row>
    <row r="4" spans="1:11" ht="15" customHeight="1">
      <c r="A4" s="158"/>
      <c r="B4" s="148"/>
      <c r="C4" s="148"/>
      <c r="G4" s="80"/>
      <c r="I4" s="79"/>
      <c r="K4" s="80"/>
    </row>
    <row r="5" spans="7:11" ht="15" customHeight="1">
      <c r="G5" s="80"/>
      <c r="I5" s="79"/>
      <c r="K5" s="80"/>
    </row>
    <row r="6" spans="1:12" s="34" customFormat="1" ht="15" customHeight="1">
      <c r="A6" s="160"/>
      <c r="B6" s="161"/>
      <c r="C6" s="161"/>
      <c r="D6" s="162"/>
      <c r="E6" s="163"/>
      <c r="F6" s="164"/>
      <c r="G6" s="165"/>
      <c r="H6" s="166" t="s">
        <v>56</v>
      </c>
      <c r="I6" s="167"/>
      <c r="J6" s="164"/>
      <c r="K6" s="165"/>
      <c r="L6" s="166" t="s">
        <v>169</v>
      </c>
    </row>
    <row r="7" spans="1:12" s="34" customFormat="1" ht="15" customHeight="1">
      <c r="A7" s="161"/>
      <c r="B7" s="161"/>
      <c r="C7" s="161"/>
      <c r="D7" s="168"/>
      <c r="E7" s="163"/>
      <c r="F7" s="169">
        <v>2017</v>
      </c>
      <c r="G7" s="170"/>
      <c r="H7" s="169">
        <v>2016</v>
      </c>
      <c r="I7" s="171"/>
      <c r="J7" s="169">
        <v>2017</v>
      </c>
      <c r="K7" s="170"/>
      <c r="L7" s="169">
        <v>2016</v>
      </c>
    </row>
    <row r="8" spans="1:12" s="34" customFormat="1" ht="15" customHeight="1">
      <c r="A8" s="161"/>
      <c r="B8" s="161"/>
      <c r="C8" s="161"/>
      <c r="D8" s="172" t="s">
        <v>6</v>
      </c>
      <c r="E8" s="163"/>
      <c r="F8" s="173" t="s">
        <v>121</v>
      </c>
      <c r="G8" s="163"/>
      <c r="H8" s="173" t="s">
        <v>121</v>
      </c>
      <c r="I8" s="171"/>
      <c r="J8" s="173" t="s">
        <v>121</v>
      </c>
      <c r="K8" s="163"/>
      <c r="L8" s="173" t="s">
        <v>121</v>
      </c>
    </row>
    <row r="9" spans="1:12" ht="4.5" customHeight="1">
      <c r="A9" s="174"/>
      <c r="B9" s="174"/>
      <c r="C9" s="174"/>
      <c r="D9" s="175"/>
      <c r="E9" s="174"/>
      <c r="F9" s="176"/>
      <c r="G9" s="177"/>
      <c r="H9" s="176"/>
      <c r="I9" s="177"/>
      <c r="J9" s="176"/>
      <c r="K9" s="177"/>
      <c r="L9" s="176"/>
    </row>
    <row r="10" spans="1:12" ht="15" customHeight="1">
      <c r="A10" s="174" t="s">
        <v>53</v>
      </c>
      <c r="B10" s="174"/>
      <c r="C10" s="174"/>
      <c r="D10" s="175"/>
      <c r="E10" s="174"/>
      <c r="F10" s="176">
        <v>5188026</v>
      </c>
      <c r="G10" s="177"/>
      <c r="H10" s="176">
        <v>5407189</v>
      </c>
      <c r="I10" s="177"/>
      <c r="J10" s="178">
        <v>3417899</v>
      </c>
      <c r="K10" s="178"/>
      <c r="L10" s="179">
        <v>4090144</v>
      </c>
    </row>
    <row r="11" spans="1:12" ht="15" customHeight="1">
      <c r="A11" s="174" t="s">
        <v>81</v>
      </c>
      <c r="B11" s="174"/>
      <c r="C11" s="174"/>
      <c r="D11" s="175"/>
      <c r="E11" s="174"/>
      <c r="F11" s="176">
        <v>3487539</v>
      </c>
      <c r="G11" s="177"/>
      <c r="H11" s="178">
        <v>2707067</v>
      </c>
      <c r="I11" s="178"/>
      <c r="J11" s="201">
        <v>0</v>
      </c>
      <c r="K11" s="178"/>
      <c r="L11" s="179">
        <v>0</v>
      </c>
    </row>
    <row r="12" spans="1:12" ht="15" customHeight="1">
      <c r="A12" s="174" t="s">
        <v>82</v>
      </c>
      <c r="B12" s="174"/>
      <c r="C12" s="174"/>
      <c r="D12" s="175">
        <v>13</v>
      </c>
      <c r="E12" s="174"/>
      <c r="F12" s="176">
        <v>0</v>
      </c>
      <c r="G12" s="177"/>
      <c r="H12" s="176">
        <v>0</v>
      </c>
      <c r="I12" s="177"/>
      <c r="J12" s="176">
        <v>3228654</v>
      </c>
      <c r="K12" s="177"/>
      <c r="L12" s="176">
        <v>1418052</v>
      </c>
    </row>
    <row r="13" spans="1:12" ht="15" customHeight="1">
      <c r="A13" s="174" t="s">
        <v>26</v>
      </c>
      <c r="B13" s="174"/>
      <c r="C13" s="174"/>
      <c r="D13" s="175"/>
      <c r="E13" s="174"/>
      <c r="F13" s="176">
        <v>42684</v>
      </c>
      <c r="G13" s="177"/>
      <c r="H13" s="176">
        <v>37190</v>
      </c>
      <c r="I13" s="177"/>
      <c r="J13" s="176">
        <v>80396</v>
      </c>
      <c r="K13" s="177"/>
      <c r="L13" s="176">
        <v>80839</v>
      </c>
    </row>
    <row r="14" spans="1:12" ht="15" customHeight="1">
      <c r="A14" s="174" t="s">
        <v>189</v>
      </c>
      <c r="B14" s="174"/>
      <c r="C14" s="174"/>
      <c r="D14" s="175"/>
      <c r="E14" s="174"/>
      <c r="F14" s="180">
        <v>-15800</v>
      </c>
      <c r="G14" s="177"/>
      <c r="H14" s="180">
        <v>0</v>
      </c>
      <c r="I14" s="177"/>
      <c r="J14" s="180" t="s">
        <v>188</v>
      </c>
      <c r="K14" s="177"/>
      <c r="L14" s="180">
        <v>0</v>
      </c>
    </row>
    <row r="15" spans="1:12" ht="4.5" customHeight="1">
      <c r="A15" s="174"/>
      <c r="B15" s="174"/>
      <c r="C15" s="174"/>
      <c r="D15" s="175"/>
      <c r="E15" s="174"/>
      <c r="F15" s="176"/>
      <c r="G15" s="177"/>
      <c r="H15" s="176"/>
      <c r="I15" s="177"/>
      <c r="J15" s="176"/>
      <c r="K15" s="177"/>
      <c r="L15" s="176"/>
    </row>
    <row r="16" spans="1:12" ht="15" customHeight="1">
      <c r="A16" s="181" t="s">
        <v>68</v>
      </c>
      <c r="B16" s="174"/>
      <c r="C16" s="174"/>
      <c r="D16" s="175"/>
      <c r="E16" s="174"/>
      <c r="F16" s="180">
        <f>SUM(F10:F14)</f>
        <v>8702449</v>
      </c>
      <c r="G16" s="177"/>
      <c r="H16" s="180">
        <f>SUM(H10:H14)</f>
        <v>8151446</v>
      </c>
      <c r="I16" s="177"/>
      <c r="J16" s="180">
        <f>SUM(J10:J14)</f>
        <v>6726949</v>
      </c>
      <c r="K16" s="177"/>
      <c r="L16" s="180">
        <f>SUM(L10:L14)</f>
        <v>5589035</v>
      </c>
    </row>
    <row r="17" spans="1:12" ht="7.5" customHeight="1">
      <c r="A17" s="174"/>
      <c r="B17" s="174"/>
      <c r="C17" s="174"/>
      <c r="D17" s="175"/>
      <c r="E17" s="174"/>
      <c r="F17" s="176"/>
      <c r="G17" s="177"/>
      <c r="H17" s="176"/>
      <c r="I17" s="177"/>
      <c r="J17" s="176"/>
      <c r="K17" s="177"/>
      <c r="L17" s="176"/>
    </row>
    <row r="18" spans="1:12" ht="15" customHeight="1">
      <c r="A18" s="174" t="s">
        <v>27</v>
      </c>
      <c r="B18" s="174"/>
      <c r="C18" s="174"/>
      <c r="D18" s="182"/>
      <c r="E18" s="174"/>
      <c r="F18" s="176">
        <v>-4511452</v>
      </c>
      <c r="G18" s="183"/>
      <c r="H18" s="176">
        <v>-4545784</v>
      </c>
      <c r="I18" s="183"/>
      <c r="J18" s="176">
        <v>-3254614</v>
      </c>
      <c r="K18" s="184"/>
      <c r="L18" s="176">
        <v>-3714619</v>
      </c>
    </row>
    <row r="19" spans="1:12" ht="15" customHeight="1">
      <c r="A19" s="174" t="s">
        <v>104</v>
      </c>
      <c r="B19" s="174"/>
      <c r="C19" s="174"/>
      <c r="D19" s="175"/>
      <c r="E19" s="177"/>
      <c r="F19" s="176">
        <v>-42117</v>
      </c>
      <c r="G19" s="177"/>
      <c r="H19" s="176">
        <v>-39107</v>
      </c>
      <c r="I19" s="177"/>
      <c r="J19" s="176">
        <v>-42117</v>
      </c>
      <c r="K19" s="177"/>
      <c r="L19" s="176">
        <v>-39107</v>
      </c>
    </row>
    <row r="20" spans="1:12" ht="15" customHeight="1">
      <c r="A20" s="174" t="s">
        <v>28</v>
      </c>
      <c r="B20" s="174"/>
      <c r="C20" s="174"/>
      <c r="D20" s="175"/>
      <c r="E20" s="177"/>
      <c r="F20" s="176">
        <v>-414310</v>
      </c>
      <c r="G20" s="177"/>
      <c r="H20" s="176">
        <v>-304812</v>
      </c>
      <c r="I20" s="177"/>
      <c r="J20" s="176">
        <v>-238528</v>
      </c>
      <c r="K20" s="177"/>
      <c r="L20" s="176">
        <v>-211895</v>
      </c>
    </row>
    <row r="21" spans="1:12" ht="15" customHeight="1">
      <c r="A21" s="174" t="s">
        <v>159</v>
      </c>
      <c r="B21" s="174"/>
      <c r="C21" s="174"/>
      <c r="D21" s="175"/>
      <c r="E21" s="177"/>
      <c r="F21" s="180">
        <v>48526</v>
      </c>
      <c r="G21" s="177"/>
      <c r="H21" s="180">
        <v>-78258</v>
      </c>
      <c r="I21" s="177"/>
      <c r="J21" s="180">
        <v>-288</v>
      </c>
      <c r="K21" s="177"/>
      <c r="L21" s="180">
        <v>86</v>
      </c>
    </row>
    <row r="22" spans="1:12" ht="4.5" customHeight="1">
      <c r="A22" s="174"/>
      <c r="B22" s="174"/>
      <c r="C22" s="174"/>
      <c r="D22" s="175"/>
      <c r="E22" s="174"/>
      <c r="F22" s="176"/>
      <c r="G22" s="177"/>
      <c r="H22" s="176"/>
      <c r="I22" s="177"/>
      <c r="J22" s="176"/>
      <c r="K22" s="177"/>
      <c r="L22" s="176"/>
    </row>
    <row r="23" spans="1:12" ht="15" customHeight="1">
      <c r="A23" s="181" t="s">
        <v>206</v>
      </c>
      <c r="B23" s="174"/>
      <c r="C23" s="174"/>
      <c r="D23" s="175"/>
      <c r="E23" s="177"/>
      <c r="F23" s="180">
        <f>SUM(F18:F21)</f>
        <v>-4919353</v>
      </c>
      <c r="G23" s="177"/>
      <c r="H23" s="180">
        <f>SUM(H18:H22)</f>
        <v>-4967961</v>
      </c>
      <c r="I23" s="176"/>
      <c r="J23" s="180">
        <f>SUM(J18:J22)</f>
        <v>-3535547</v>
      </c>
      <c r="K23" s="176"/>
      <c r="L23" s="180">
        <f>SUM(L18:L22)</f>
        <v>-3965535</v>
      </c>
    </row>
    <row r="24" spans="1:12" ht="7.5" customHeight="1">
      <c r="A24" s="181"/>
      <c r="B24" s="174"/>
      <c r="C24" s="174"/>
      <c r="D24" s="175"/>
      <c r="E24" s="177"/>
      <c r="F24" s="176"/>
      <c r="G24" s="177"/>
      <c r="H24" s="176"/>
      <c r="I24" s="176"/>
      <c r="J24" s="176"/>
      <c r="K24" s="176"/>
      <c r="L24" s="176"/>
    </row>
    <row r="25" spans="1:12" ht="15" customHeight="1">
      <c r="A25" s="181" t="s">
        <v>155</v>
      </c>
      <c r="B25" s="181"/>
      <c r="C25" s="174"/>
      <c r="D25" s="175"/>
      <c r="E25" s="177"/>
      <c r="F25" s="176">
        <f>SUM(F23,F16)</f>
        <v>3783096</v>
      </c>
      <c r="G25" s="177"/>
      <c r="H25" s="176">
        <f>SUM(H23,H16)</f>
        <v>3183485</v>
      </c>
      <c r="I25" s="176"/>
      <c r="J25" s="176">
        <f>SUM(J23,J16)</f>
        <v>3191402</v>
      </c>
      <c r="K25" s="176"/>
      <c r="L25" s="176">
        <f>SUM(L23,L16)</f>
        <v>1623500</v>
      </c>
    </row>
    <row r="26" spans="1:12" ht="15" customHeight="1">
      <c r="A26" s="174" t="s">
        <v>67</v>
      </c>
      <c r="B26" s="174"/>
      <c r="C26" s="174"/>
      <c r="D26" s="175"/>
      <c r="E26" s="177"/>
      <c r="F26" s="180">
        <v>-863495</v>
      </c>
      <c r="G26" s="177"/>
      <c r="H26" s="180">
        <v>-746079</v>
      </c>
      <c r="I26" s="177"/>
      <c r="J26" s="180">
        <v>-219927</v>
      </c>
      <c r="K26" s="177"/>
      <c r="L26" s="180">
        <v>-107347</v>
      </c>
    </row>
    <row r="27" spans="1:12" ht="4.5" customHeight="1">
      <c r="A27" s="174"/>
      <c r="B27" s="174"/>
      <c r="C27" s="174"/>
      <c r="D27" s="175"/>
      <c r="E27" s="174"/>
      <c r="F27" s="176"/>
      <c r="G27" s="183"/>
      <c r="H27" s="176"/>
      <c r="I27" s="176"/>
      <c r="J27" s="176"/>
      <c r="K27" s="176"/>
      <c r="L27" s="176"/>
    </row>
    <row r="28" spans="1:12" ht="15" customHeight="1">
      <c r="A28" s="181" t="s">
        <v>130</v>
      </c>
      <c r="B28" s="174"/>
      <c r="C28" s="174"/>
      <c r="D28" s="175"/>
      <c r="E28" s="174"/>
      <c r="F28" s="176">
        <f>SUM(F25:F26)</f>
        <v>2919601</v>
      </c>
      <c r="G28" s="176"/>
      <c r="H28" s="176">
        <f>SUM(H25:H26)</f>
        <v>2437406</v>
      </c>
      <c r="I28" s="176"/>
      <c r="J28" s="176">
        <f>SUM(J25:J26)</f>
        <v>2971475</v>
      </c>
      <c r="K28" s="176"/>
      <c r="L28" s="176">
        <f>SUM(L25:L26)</f>
        <v>1516153</v>
      </c>
    </row>
    <row r="29" spans="1:12" ht="15" customHeight="1">
      <c r="A29" s="174" t="s">
        <v>131</v>
      </c>
      <c r="B29" s="174"/>
      <c r="C29" s="174"/>
      <c r="D29" s="175">
        <v>23</v>
      </c>
      <c r="E29" s="174"/>
      <c r="F29" s="180">
        <v>3161</v>
      </c>
      <c r="G29" s="177"/>
      <c r="H29" s="180">
        <v>-15595</v>
      </c>
      <c r="I29" s="177"/>
      <c r="J29" s="180">
        <v>130</v>
      </c>
      <c r="K29" s="177"/>
      <c r="L29" s="180">
        <v>1510</v>
      </c>
    </row>
    <row r="30" spans="1:12" ht="4.5" customHeight="1">
      <c r="A30" s="174"/>
      <c r="B30" s="174"/>
      <c r="C30" s="174"/>
      <c r="D30" s="175"/>
      <c r="E30" s="174"/>
      <c r="F30" s="176"/>
      <c r="G30" s="177"/>
      <c r="H30" s="176"/>
      <c r="I30" s="177"/>
      <c r="J30" s="176"/>
      <c r="K30" s="177"/>
      <c r="L30" s="176"/>
    </row>
    <row r="31" spans="1:12" ht="15" customHeight="1">
      <c r="A31" s="181" t="s">
        <v>29</v>
      </c>
      <c r="B31" s="174"/>
      <c r="C31" s="174"/>
      <c r="D31" s="175"/>
      <c r="E31" s="174"/>
      <c r="F31" s="180">
        <f>SUM(F28:F29)</f>
        <v>2922762</v>
      </c>
      <c r="G31" s="176"/>
      <c r="H31" s="180">
        <f>SUM(H28:H29)</f>
        <v>2421811</v>
      </c>
      <c r="I31" s="176"/>
      <c r="J31" s="180">
        <f>SUM(J28:J29)</f>
        <v>2971605</v>
      </c>
      <c r="K31" s="176"/>
      <c r="L31" s="180">
        <f>SUM(L28:L29)</f>
        <v>1517663</v>
      </c>
    </row>
    <row r="32" spans="1:12" ht="7.5" customHeight="1">
      <c r="A32" s="174"/>
      <c r="B32" s="174"/>
      <c r="C32" s="174"/>
      <c r="D32" s="175"/>
      <c r="E32" s="174"/>
      <c r="F32" s="176"/>
      <c r="G32" s="176"/>
      <c r="H32" s="176"/>
      <c r="I32" s="176"/>
      <c r="J32" s="176"/>
      <c r="K32" s="176"/>
      <c r="L32" s="176"/>
    </row>
    <row r="33" spans="1:12" ht="15" customHeight="1">
      <c r="A33" s="181" t="s">
        <v>146</v>
      </c>
      <c r="B33" s="174"/>
      <c r="C33" s="174"/>
      <c r="D33" s="175"/>
      <c r="E33" s="174"/>
      <c r="F33" s="176"/>
      <c r="G33" s="176"/>
      <c r="H33" s="176"/>
      <c r="I33" s="176"/>
      <c r="J33" s="176"/>
      <c r="K33" s="176"/>
      <c r="L33" s="176"/>
    </row>
    <row r="34" spans="1:12" ht="7.5" customHeight="1">
      <c r="A34" s="178"/>
      <c r="B34" s="174"/>
      <c r="C34" s="174"/>
      <c r="D34" s="175"/>
      <c r="E34" s="174"/>
      <c r="F34" s="176"/>
      <c r="G34" s="176"/>
      <c r="H34" s="176"/>
      <c r="I34" s="176"/>
      <c r="J34" s="176"/>
      <c r="K34" s="176"/>
      <c r="L34" s="176"/>
    </row>
    <row r="35" spans="1:12" ht="15" customHeight="1">
      <c r="A35" s="185" t="s">
        <v>160</v>
      </c>
      <c r="B35" s="181"/>
      <c r="C35" s="174"/>
      <c r="D35" s="175"/>
      <c r="E35" s="174"/>
      <c r="F35" s="176"/>
      <c r="G35" s="176"/>
      <c r="H35" s="176"/>
      <c r="I35" s="176"/>
      <c r="J35" s="176"/>
      <c r="K35" s="176"/>
      <c r="L35" s="176"/>
    </row>
    <row r="36" spans="1:12" ht="15" customHeight="1">
      <c r="A36" s="185"/>
      <c r="B36" s="181" t="s">
        <v>161</v>
      </c>
      <c r="C36" s="174"/>
      <c r="D36" s="175"/>
      <c r="E36" s="174"/>
      <c r="F36" s="176"/>
      <c r="G36" s="176"/>
      <c r="H36" s="176"/>
      <c r="I36" s="176"/>
      <c r="J36" s="176"/>
      <c r="K36" s="176"/>
      <c r="L36" s="176"/>
    </row>
    <row r="37" spans="1:12" ht="15" customHeight="1">
      <c r="A37" s="174"/>
      <c r="B37" s="186" t="s">
        <v>195</v>
      </c>
      <c r="C37" s="174"/>
      <c r="D37" s="175"/>
      <c r="E37" s="174"/>
      <c r="F37" s="180">
        <v>-11952</v>
      </c>
      <c r="G37" s="176"/>
      <c r="H37" s="180">
        <v>0</v>
      </c>
      <c r="I37" s="176"/>
      <c r="J37" s="180">
        <v>0</v>
      </c>
      <c r="K37" s="176"/>
      <c r="L37" s="180">
        <v>0</v>
      </c>
    </row>
    <row r="38" spans="1:12" ht="4.5" customHeight="1">
      <c r="A38" s="178"/>
      <c r="B38" s="174"/>
      <c r="C38" s="174"/>
      <c r="D38" s="175"/>
      <c r="E38" s="174"/>
      <c r="F38" s="176"/>
      <c r="G38" s="176"/>
      <c r="H38" s="176"/>
      <c r="I38" s="176"/>
      <c r="J38" s="176"/>
      <c r="K38" s="176"/>
      <c r="L38" s="176"/>
    </row>
    <row r="39" spans="1:12" ht="15" customHeight="1">
      <c r="A39" s="185" t="s">
        <v>240</v>
      </c>
      <c r="B39" s="181"/>
      <c r="C39" s="174"/>
      <c r="D39" s="175"/>
      <c r="E39" s="174"/>
      <c r="F39" s="176"/>
      <c r="G39" s="176"/>
      <c r="H39" s="176"/>
      <c r="I39" s="176"/>
      <c r="J39" s="176"/>
      <c r="K39" s="176"/>
      <c r="L39" s="176"/>
    </row>
    <row r="40" spans="1:12" ht="15" customHeight="1">
      <c r="A40" s="185"/>
      <c r="B40" s="185" t="s">
        <v>162</v>
      </c>
      <c r="C40" s="174"/>
      <c r="D40" s="175"/>
      <c r="E40" s="174"/>
      <c r="F40" s="180">
        <f>SUM(F37:F39)</f>
        <v>-11952</v>
      </c>
      <c r="G40" s="176"/>
      <c r="H40" s="180">
        <v>0</v>
      </c>
      <c r="I40" s="176"/>
      <c r="J40" s="180">
        <v>0</v>
      </c>
      <c r="K40" s="176"/>
      <c r="L40" s="180">
        <v>0</v>
      </c>
    </row>
    <row r="41" spans="1:12" ht="4.5" customHeight="1">
      <c r="A41" s="178"/>
      <c r="B41" s="174"/>
      <c r="C41" s="174"/>
      <c r="D41" s="175"/>
      <c r="E41" s="174"/>
      <c r="F41" s="176"/>
      <c r="G41" s="176"/>
      <c r="H41" s="176"/>
      <c r="I41" s="176"/>
      <c r="J41" s="176"/>
      <c r="K41" s="176"/>
      <c r="L41" s="176"/>
    </row>
    <row r="42" spans="1:12" ht="15" customHeight="1" thickBot="1">
      <c r="A42" s="185" t="s">
        <v>138</v>
      </c>
      <c r="B42" s="181"/>
      <c r="C42" s="174"/>
      <c r="D42" s="175"/>
      <c r="E42" s="174"/>
      <c r="F42" s="187">
        <f>+F31+F40</f>
        <v>2910810</v>
      </c>
      <c r="G42" s="176"/>
      <c r="H42" s="187">
        <f>+H31+H40</f>
        <v>2421811</v>
      </c>
      <c r="I42" s="176"/>
      <c r="J42" s="187">
        <f>+J31+J40</f>
        <v>2971605</v>
      </c>
      <c r="K42" s="176"/>
      <c r="L42" s="187">
        <f>+L31+L40</f>
        <v>1517663</v>
      </c>
    </row>
    <row r="43" spans="1:12" ht="7.5" customHeight="1" thickTop="1">
      <c r="A43" s="174"/>
      <c r="B43" s="174"/>
      <c r="C43" s="174"/>
      <c r="D43" s="175"/>
      <c r="E43" s="174"/>
      <c r="F43" s="176"/>
      <c r="G43" s="176"/>
      <c r="H43" s="176"/>
      <c r="I43" s="176"/>
      <c r="J43" s="176"/>
      <c r="K43" s="176"/>
      <c r="L43" s="176"/>
    </row>
    <row r="44" spans="1:12" ht="15" customHeight="1">
      <c r="A44" s="181" t="s">
        <v>106</v>
      </c>
      <c r="B44" s="174"/>
      <c r="C44" s="174"/>
      <c r="D44" s="175"/>
      <c r="E44" s="174"/>
      <c r="F44" s="176"/>
      <c r="G44" s="183"/>
      <c r="H44" s="176"/>
      <c r="I44" s="184"/>
      <c r="J44" s="176"/>
      <c r="K44" s="183"/>
      <c r="L44" s="176"/>
    </row>
    <row r="45" spans="1:12" ht="15" customHeight="1">
      <c r="A45" s="178"/>
      <c r="B45" s="188" t="s">
        <v>105</v>
      </c>
      <c r="C45" s="174"/>
      <c r="D45" s="175"/>
      <c r="E45" s="174"/>
      <c r="F45" s="176">
        <v>2921880</v>
      </c>
      <c r="G45" s="189"/>
      <c r="H45" s="176">
        <v>2421268</v>
      </c>
      <c r="I45" s="189"/>
      <c r="J45" s="176">
        <v>2971605</v>
      </c>
      <c r="K45" s="189"/>
      <c r="L45" s="176">
        <v>1517663</v>
      </c>
    </row>
    <row r="46" spans="1:12" ht="15" customHeight="1">
      <c r="A46" s="178"/>
      <c r="B46" s="190" t="s">
        <v>30</v>
      </c>
      <c r="C46" s="174"/>
      <c r="D46" s="175"/>
      <c r="E46" s="174"/>
      <c r="F46" s="180">
        <v>882</v>
      </c>
      <c r="G46" s="189"/>
      <c r="H46" s="180">
        <v>543</v>
      </c>
      <c r="I46" s="189"/>
      <c r="J46" s="180">
        <v>0</v>
      </c>
      <c r="K46" s="189"/>
      <c r="L46" s="191">
        <v>0</v>
      </c>
    </row>
    <row r="47" spans="1:12" ht="4.5" customHeight="1">
      <c r="A47" s="192"/>
      <c r="B47" s="174"/>
      <c r="C47" s="174"/>
      <c r="D47" s="175"/>
      <c r="E47" s="174"/>
      <c r="F47" s="189"/>
      <c r="G47" s="189"/>
      <c r="H47" s="189"/>
      <c r="I47" s="189"/>
      <c r="J47" s="189"/>
      <c r="K47" s="189"/>
      <c r="L47" s="189"/>
    </row>
    <row r="48" spans="1:12" ht="15" customHeight="1" thickBot="1">
      <c r="A48" s="192"/>
      <c r="B48" s="174"/>
      <c r="C48" s="83"/>
      <c r="D48" s="83"/>
      <c r="E48" s="83"/>
      <c r="F48" s="203">
        <f>SUM(F45:F47)</f>
        <v>2922762</v>
      </c>
      <c r="G48" s="83"/>
      <c r="H48" s="203">
        <f>SUM(H45:H47)</f>
        <v>2421811</v>
      </c>
      <c r="I48" s="83"/>
      <c r="J48" s="203">
        <f>SUM(J45:J47)</f>
        <v>2971605</v>
      </c>
      <c r="K48" s="83"/>
      <c r="L48" s="203">
        <f>SUM(L45:L47)</f>
        <v>1517663</v>
      </c>
    </row>
    <row r="49" spans="1:12" ht="7.5" customHeight="1" thickTop="1">
      <c r="A49" s="192"/>
      <c r="B49" s="174"/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ht="15" customHeight="1">
      <c r="A50" s="193" t="s">
        <v>107</v>
      </c>
      <c r="B50" s="174"/>
      <c r="C50" s="174"/>
      <c r="D50" s="175"/>
      <c r="E50" s="174"/>
      <c r="F50" s="189"/>
      <c r="G50" s="189"/>
      <c r="H50" s="189"/>
      <c r="I50" s="189"/>
      <c r="J50" s="189"/>
      <c r="K50" s="189"/>
      <c r="L50" s="189"/>
    </row>
    <row r="51" spans="1:12" ht="15" customHeight="1">
      <c r="A51" s="178"/>
      <c r="B51" s="188" t="s">
        <v>105</v>
      </c>
      <c r="C51" s="174"/>
      <c r="D51" s="175"/>
      <c r="E51" s="174"/>
      <c r="F51" s="176">
        <v>2909928</v>
      </c>
      <c r="G51" s="189"/>
      <c r="H51" s="176">
        <v>2421268</v>
      </c>
      <c r="I51" s="189"/>
      <c r="J51" s="176">
        <v>2971605</v>
      </c>
      <c r="K51" s="189"/>
      <c r="L51" s="176">
        <v>1517663</v>
      </c>
    </row>
    <row r="52" spans="1:12" ht="15" customHeight="1">
      <c r="A52" s="178"/>
      <c r="B52" s="190" t="s">
        <v>30</v>
      </c>
      <c r="C52" s="174"/>
      <c r="D52" s="175"/>
      <c r="E52" s="174"/>
      <c r="F52" s="180">
        <v>882</v>
      </c>
      <c r="G52" s="189"/>
      <c r="H52" s="180">
        <v>543</v>
      </c>
      <c r="I52" s="189"/>
      <c r="J52" s="180">
        <v>0</v>
      </c>
      <c r="K52" s="189"/>
      <c r="L52" s="191">
        <v>0</v>
      </c>
    </row>
    <row r="53" spans="1:12" ht="4.5" customHeight="1">
      <c r="A53" s="192"/>
      <c r="B53" s="174"/>
      <c r="C53" s="174"/>
      <c r="D53" s="175"/>
      <c r="E53" s="174"/>
      <c r="F53" s="189"/>
      <c r="G53" s="189"/>
      <c r="H53" s="189"/>
      <c r="I53" s="189"/>
      <c r="J53" s="189"/>
      <c r="K53" s="189"/>
      <c r="L53" s="189"/>
    </row>
    <row r="54" spans="1:12" ht="15" customHeight="1" thickBot="1">
      <c r="A54" s="192"/>
      <c r="B54" s="174"/>
      <c r="C54" s="174"/>
      <c r="D54" s="175"/>
      <c r="E54" s="174"/>
      <c r="F54" s="187">
        <f>SUM(F51:F53)</f>
        <v>2910810</v>
      </c>
      <c r="G54" s="189"/>
      <c r="H54" s="187">
        <f>SUM(H51:H53)</f>
        <v>2421811</v>
      </c>
      <c r="I54" s="189"/>
      <c r="J54" s="187">
        <f>SUM(J51:J53)</f>
        <v>2971605</v>
      </c>
      <c r="K54" s="189"/>
      <c r="L54" s="187">
        <f>SUM(L51:L53)</f>
        <v>1517663</v>
      </c>
    </row>
    <row r="55" spans="1:12" ht="7.5" customHeight="1" thickTop="1">
      <c r="A55" s="192"/>
      <c r="B55" s="174"/>
      <c r="C55" s="174"/>
      <c r="D55" s="175"/>
      <c r="E55" s="174"/>
      <c r="F55" s="176"/>
      <c r="G55" s="189"/>
      <c r="H55" s="176"/>
      <c r="I55" s="189"/>
      <c r="J55" s="176"/>
      <c r="K55" s="189"/>
      <c r="L55" s="176"/>
    </row>
    <row r="56" spans="1:12" ht="15" customHeight="1">
      <c r="A56" s="193" t="s">
        <v>211</v>
      </c>
      <c r="B56" s="192"/>
      <c r="C56" s="192"/>
      <c r="D56" s="194"/>
      <c r="E56" s="195"/>
      <c r="F56" s="195"/>
      <c r="G56" s="195"/>
      <c r="H56" s="195"/>
      <c r="I56" s="195"/>
      <c r="J56" s="195"/>
      <c r="K56" s="195"/>
      <c r="L56" s="195"/>
    </row>
    <row r="57" spans="1:12" ht="4.5" customHeight="1">
      <c r="A57" s="193"/>
      <c r="B57" s="192"/>
      <c r="C57" s="192"/>
      <c r="D57" s="194"/>
      <c r="E57" s="195"/>
      <c r="F57" s="195"/>
      <c r="G57" s="195"/>
      <c r="H57" s="195"/>
      <c r="I57" s="195"/>
      <c r="J57" s="195"/>
      <c r="K57" s="195"/>
      <c r="L57" s="195"/>
    </row>
    <row r="58" spans="1:12" ht="15" customHeight="1">
      <c r="A58" s="193"/>
      <c r="B58" s="192" t="s">
        <v>70</v>
      </c>
      <c r="C58" s="192"/>
      <c r="D58" s="194"/>
      <c r="E58" s="192"/>
      <c r="F58" s="195"/>
      <c r="G58" s="196"/>
      <c r="H58" s="195"/>
      <c r="I58" s="178"/>
      <c r="J58" s="178"/>
      <c r="K58" s="178"/>
      <c r="L58" s="178"/>
    </row>
    <row r="59" spans="1:12" ht="15" customHeight="1">
      <c r="A59" s="193"/>
      <c r="B59" s="192"/>
      <c r="C59" s="192" t="s">
        <v>71</v>
      </c>
      <c r="D59" s="194">
        <v>7</v>
      </c>
      <c r="E59" s="192"/>
      <c r="F59" s="197">
        <f>F51/3730000</f>
        <v>0.7801415549597855</v>
      </c>
      <c r="G59" s="197"/>
      <c r="H59" s="197">
        <f>H51/3730000</f>
        <v>0.6491335120643431</v>
      </c>
      <c r="I59" s="198"/>
      <c r="J59" s="197">
        <f>J51/3730000</f>
        <v>0.7966769436997319</v>
      </c>
      <c r="K59" s="196"/>
      <c r="L59" s="197">
        <f>L51/3730000</f>
        <v>0.40688016085790885</v>
      </c>
    </row>
    <row r="60" spans="1:12" ht="15" customHeight="1">
      <c r="A60" s="193"/>
      <c r="B60" s="192"/>
      <c r="C60" s="192"/>
      <c r="D60" s="194"/>
      <c r="E60" s="192"/>
      <c r="F60" s="197"/>
      <c r="G60" s="197"/>
      <c r="H60" s="197"/>
      <c r="I60" s="198"/>
      <c r="J60" s="197"/>
      <c r="K60" s="196"/>
      <c r="L60" s="197"/>
    </row>
    <row r="61" spans="1:12" ht="15" customHeight="1">
      <c r="A61" s="193"/>
      <c r="B61" s="192"/>
      <c r="C61" s="192"/>
      <c r="D61" s="194"/>
      <c r="E61" s="192"/>
      <c r="F61" s="197"/>
      <c r="G61" s="197"/>
      <c r="H61" s="197"/>
      <c r="I61" s="198"/>
      <c r="J61" s="197"/>
      <c r="K61" s="196"/>
      <c r="L61" s="197"/>
    </row>
    <row r="62" spans="1:12" ht="12" customHeight="1">
      <c r="A62" s="49"/>
      <c r="B62" s="140"/>
      <c r="C62" s="140"/>
      <c r="D62" s="141"/>
      <c r="E62" s="140"/>
      <c r="F62" s="159"/>
      <c r="G62" s="159"/>
      <c r="H62" s="159"/>
      <c r="I62" s="81"/>
      <c r="J62" s="159"/>
      <c r="K62" s="82"/>
      <c r="L62" s="159"/>
    </row>
    <row r="63" spans="1:12" s="34" customFormat="1" ht="30" customHeight="1">
      <c r="A63" s="205" t="str">
        <f>+'2-4'!A51:L51</f>
        <v>The accompanying notes to the interim financial information on pages 12 to 34 are an integral part of this interim financial information.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</row>
  </sheetData>
  <sheetProtection/>
  <mergeCells count="1">
    <mergeCell ref="A63:L63"/>
  </mergeCells>
  <printOptions/>
  <pageMargins left="0.8" right="0.5" top="0.5" bottom="0.6" header="0.49" footer="0.4"/>
  <pageSetup firstPageNumber="6" useFirstPageNumber="1" horizontalDpi="1200" verticalDpi="1200" orientation="portrait" paperSize="9" scale="95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AM112"/>
  <sheetViews>
    <sheetView zoomScale="110" zoomScaleNormal="110" zoomScaleSheetLayoutView="100" workbookViewId="0" topLeftCell="A10">
      <selection activeCell="C26" sqref="C26"/>
    </sheetView>
  </sheetViews>
  <sheetFormatPr defaultColWidth="9.140625" defaultRowHeight="16.5" customHeight="1"/>
  <cols>
    <col min="1" max="1" width="1.1484375" style="1" customWidth="1"/>
    <col min="2" max="2" width="1.421875" style="1" customWidth="1"/>
    <col min="3" max="3" width="27.421875" style="1" customWidth="1"/>
    <col min="4" max="4" width="4.7109375" style="2" customWidth="1"/>
    <col min="5" max="5" width="0.71875" style="2" customWidth="1"/>
    <col min="6" max="6" width="10.00390625" style="4" customWidth="1"/>
    <col min="7" max="7" width="0.71875" style="3" customWidth="1"/>
    <col min="8" max="8" width="10.28125" style="4" customWidth="1"/>
    <col min="9" max="9" width="0.71875" style="3" customWidth="1"/>
    <col min="10" max="10" width="10.7109375" style="4" customWidth="1"/>
    <col min="11" max="11" width="0.71875" style="3" customWidth="1"/>
    <col min="12" max="12" width="11.7109375" style="4" customWidth="1"/>
    <col min="13" max="13" width="0.71875" style="3" customWidth="1"/>
    <col min="14" max="14" width="14.00390625" style="3" customWidth="1"/>
    <col min="15" max="15" width="0.71875" style="3" customWidth="1"/>
    <col min="16" max="16" width="12.00390625" style="3" customWidth="1"/>
    <col min="17" max="17" width="0.71875" style="3" customWidth="1"/>
    <col min="18" max="18" width="10.28125" style="3" bestFit="1" customWidth="1"/>
    <col min="19" max="19" width="0.71875" style="3" customWidth="1"/>
    <col min="20" max="20" width="10.421875" style="3" customWidth="1"/>
    <col min="21" max="21" width="0.71875" style="3" customWidth="1"/>
    <col min="22" max="22" width="12.00390625" style="4" customWidth="1"/>
    <col min="23" max="23" width="0.71875" style="3" customWidth="1"/>
    <col min="24" max="24" width="9.8515625" style="4" customWidth="1"/>
    <col min="25" max="25" width="9.140625" style="1" customWidth="1"/>
    <col min="26" max="26" width="13.00390625" style="1" customWidth="1"/>
    <col min="27" max="16384" width="9.140625" style="1" customWidth="1"/>
  </cols>
  <sheetData>
    <row r="1" spans="1:24" ht="16.5" customHeight="1">
      <c r="A1" s="9" t="str">
        <f>'2-4'!A1</f>
        <v>Energy Absolute Public Company Limited</v>
      </c>
      <c r="B1" s="68"/>
      <c r="C1" s="68"/>
      <c r="X1" s="32" t="s">
        <v>66</v>
      </c>
    </row>
    <row r="2" spans="1:24" ht="16.5" customHeight="1">
      <c r="A2" s="9" t="s">
        <v>183</v>
      </c>
      <c r="B2" s="68"/>
      <c r="C2" s="68"/>
      <c r="X2" s="54"/>
    </row>
    <row r="3" spans="1:24" ht="16.5" customHeight="1">
      <c r="A3" s="55" t="str">
        <f>'6 (9M)'!A3</f>
        <v>For the nine-month period ended 30 September 2017</v>
      </c>
      <c r="B3" s="69"/>
      <c r="C3" s="69"/>
      <c r="D3" s="70"/>
      <c r="E3" s="70"/>
      <c r="F3" s="11"/>
      <c r="G3" s="71"/>
      <c r="H3" s="11"/>
      <c r="I3" s="71"/>
      <c r="J3" s="11"/>
      <c r="K3" s="71"/>
      <c r="L3" s="11"/>
      <c r="M3" s="71"/>
      <c r="N3" s="71"/>
      <c r="O3" s="71"/>
      <c r="P3" s="71"/>
      <c r="Q3" s="71"/>
      <c r="R3" s="71"/>
      <c r="S3" s="71"/>
      <c r="T3" s="71"/>
      <c r="U3" s="71"/>
      <c r="V3" s="11"/>
      <c r="W3" s="71"/>
      <c r="X3" s="11"/>
    </row>
    <row r="6" spans="1:24" s="88" customFormat="1" ht="15" customHeight="1">
      <c r="A6" s="83"/>
      <c r="B6" s="84"/>
      <c r="C6" s="84"/>
      <c r="D6" s="85"/>
      <c r="E6" s="85"/>
      <c r="F6" s="86"/>
      <c r="G6" s="87"/>
      <c r="H6" s="86"/>
      <c r="I6" s="87"/>
      <c r="J6" s="86"/>
      <c r="K6" s="87"/>
      <c r="L6" s="86"/>
      <c r="M6" s="87"/>
      <c r="N6" s="87"/>
      <c r="O6" s="87"/>
      <c r="P6" s="87"/>
      <c r="Q6" s="87"/>
      <c r="R6" s="87"/>
      <c r="S6" s="87"/>
      <c r="T6" s="87"/>
      <c r="U6" s="87"/>
      <c r="V6" s="86"/>
      <c r="W6" s="87"/>
      <c r="X6" s="86" t="s">
        <v>56</v>
      </c>
    </row>
    <row r="7" spans="1:24" s="88" customFormat="1" ht="15" customHeight="1">
      <c r="A7" s="83"/>
      <c r="B7" s="84"/>
      <c r="C7" s="84"/>
      <c r="D7" s="85"/>
      <c r="E7" s="85"/>
      <c r="F7" s="208" t="s">
        <v>31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0"/>
      <c r="V7" s="200"/>
      <c r="W7" s="84"/>
      <c r="X7" s="89"/>
    </row>
    <row r="8" spans="1:24" s="88" customFormat="1" ht="15" customHeight="1">
      <c r="A8" s="83"/>
      <c r="B8" s="84"/>
      <c r="C8" s="84"/>
      <c r="D8" s="85"/>
      <c r="E8" s="85"/>
      <c r="F8" s="90"/>
      <c r="G8" s="90"/>
      <c r="H8" s="90"/>
      <c r="I8" s="90"/>
      <c r="J8" s="90"/>
      <c r="K8" s="90"/>
      <c r="L8" s="90"/>
      <c r="M8" s="90"/>
      <c r="N8" s="207" t="s">
        <v>185</v>
      </c>
      <c r="O8" s="207"/>
      <c r="P8" s="207"/>
      <c r="Q8" s="207"/>
      <c r="R8" s="207"/>
      <c r="S8" s="199"/>
      <c r="T8" s="199"/>
      <c r="U8" s="84"/>
      <c r="V8" s="89"/>
      <c r="W8" s="84"/>
      <c r="X8" s="89"/>
    </row>
    <row r="9" spans="1:26" s="88" customFormat="1" ht="15" customHeight="1">
      <c r="A9" s="83"/>
      <c r="B9" s="84"/>
      <c r="C9" s="84"/>
      <c r="D9" s="85"/>
      <c r="E9" s="85"/>
      <c r="F9" s="89"/>
      <c r="G9" s="84"/>
      <c r="H9" s="89"/>
      <c r="I9" s="84"/>
      <c r="M9" s="199"/>
      <c r="O9" s="199"/>
      <c r="P9" s="84" t="s">
        <v>244</v>
      </c>
      <c r="Q9" s="199"/>
      <c r="R9" s="199"/>
      <c r="S9" s="84"/>
      <c r="T9" s="84"/>
      <c r="U9" s="84"/>
      <c r="V9" s="89"/>
      <c r="W9" s="84"/>
      <c r="X9" s="89"/>
      <c r="Z9" s="146"/>
    </row>
    <row r="10" spans="4:39" s="88" customFormat="1" ht="15" customHeight="1">
      <c r="D10" s="91"/>
      <c r="E10" s="91"/>
      <c r="F10" s="93"/>
      <c r="G10" s="94"/>
      <c r="H10" s="95"/>
      <c r="I10" s="94"/>
      <c r="J10" s="93"/>
      <c r="K10" s="93"/>
      <c r="L10" s="93"/>
      <c r="M10" s="94"/>
      <c r="O10" s="94"/>
      <c r="P10" s="94" t="s">
        <v>243</v>
      </c>
      <c r="Q10" s="94"/>
      <c r="R10" s="94"/>
      <c r="S10" s="94"/>
      <c r="T10" s="93"/>
      <c r="U10" s="94"/>
      <c r="V10" s="94"/>
      <c r="W10" s="94"/>
      <c r="X10" s="94"/>
      <c r="Y10" s="96"/>
      <c r="Z10" s="147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</row>
    <row r="11" spans="4:39" s="88" customFormat="1" ht="15" customHeight="1">
      <c r="D11" s="91"/>
      <c r="E11" s="91"/>
      <c r="F11" s="94"/>
      <c r="G11" s="94"/>
      <c r="H11" s="95"/>
      <c r="I11" s="94"/>
      <c r="J11" s="206" t="s">
        <v>57</v>
      </c>
      <c r="K11" s="206"/>
      <c r="L11" s="206"/>
      <c r="M11" s="94"/>
      <c r="N11" s="94" t="s">
        <v>241</v>
      </c>
      <c r="O11" s="94"/>
      <c r="P11" s="204" t="s">
        <v>226</v>
      </c>
      <c r="Q11" s="94"/>
      <c r="R11" s="94"/>
      <c r="S11" s="94"/>
      <c r="T11" s="93"/>
      <c r="U11" s="94"/>
      <c r="V11" s="94"/>
      <c r="W11" s="94"/>
      <c r="X11" s="94"/>
      <c r="Y11" s="96"/>
      <c r="Z11" s="147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</row>
    <row r="12" spans="4:39" s="88" customFormat="1" ht="15" customHeight="1">
      <c r="D12" s="91"/>
      <c r="E12" s="91"/>
      <c r="F12" s="93"/>
      <c r="G12" s="93"/>
      <c r="H12" s="93"/>
      <c r="I12" s="93"/>
      <c r="J12" s="93"/>
      <c r="K12" s="94"/>
      <c r="L12" s="94"/>
      <c r="M12" s="94"/>
      <c r="N12" s="94" t="s">
        <v>231</v>
      </c>
      <c r="O12" s="94"/>
      <c r="P12" s="94"/>
      <c r="Q12" s="94"/>
      <c r="R12" s="94"/>
      <c r="S12" s="94"/>
      <c r="T12" s="93"/>
      <c r="U12" s="93"/>
      <c r="V12" s="93"/>
      <c r="W12" s="93"/>
      <c r="X12" s="93"/>
      <c r="Y12" s="96"/>
      <c r="Z12" s="147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</row>
    <row r="13" spans="4:39" s="88" customFormat="1" ht="15" customHeight="1">
      <c r="D13" s="91"/>
      <c r="E13" s="91"/>
      <c r="F13" s="93"/>
      <c r="G13" s="94"/>
      <c r="H13" s="95"/>
      <c r="I13" s="94"/>
      <c r="J13" s="95"/>
      <c r="K13" s="94"/>
      <c r="L13" s="94"/>
      <c r="M13" s="94"/>
      <c r="N13" s="94" t="s">
        <v>232</v>
      </c>
      <c r="O13" s="94"/>
      <c r="P13" s="97"/>
      <c r="Q13" s="94"/>
      <c r="R13" s="94"/>
      <c r="S13" s="94"/>
      <c r="T13" s="94"/>
      <c r="U13" s="94"/>
      <c r="V13" s="94"/>
      <c r="W13" s="94"/>
      <c r="X13" s="94"/>
      <c r="Y13" s="96"/>
      <c r="Z13" s="147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</row>
    <row r="14" spans="4:39" s="88" customFormat="1" ht="15" customHeight="1">
      <c r="D14" s="91"/>
      <c r="E14" s="91"/>
      <c r="F14" s="94" t="s">
        <v>47</v>
      </c>
      <c r="G14" s="94"/>
      <c r="H14" s="95"/>
      <c r="I14" s="94"/>
      <c r="J14" s="97"/>
      <c r="K14" s="97"/>
      <c r="L14" s="97"/>
      <c r="M14" s="94"/>
      <c r="N14" s="94" t="s">
        <v>239</v>
      </c>
      <c r="O14" s="94"/>
      <c r="P14" s="94" t="s">
        <v>163</v>
      </c>
      <c r="Q14" s="94"/>
      <c r="R14" s="94" t="s">
        <v>166</v>
      </c>
      <c r="S14" s="94"/>
      <c r="T14" s="93"/>
      <c r="U14" s="93"/>
      <c r="V14" s="93"/>
      <c r="W14" s="94"/>
      <c r="X14" s="97"/>
      <c r="Y14" s="96"/>
      <c r="Z14" s="147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</row>
    <row r="15" spans="4:39" s="88" customFormat="1" ht="15" customHeight="1">
      <c r="D15" s="91"/>
      <c r="E15" s="91"/>
      <c r="F15" s="95" t="s">
        <v>46</v>
      </c>
      <c r="G15" s="94"/>
      <c r="H15" s="95" t="s">
        <v>49</v>
      </c>
      <c r="I15" s="94"/>
      <c r="J15" s="97"/>
      <c r="K15" s="97"/>
      <c r="L15" s="97"/>
      <c r="M15" s="94"/>
      <c r="N15" s="94" t="s">
        <v>233</v>
      </c>
      <c r="O15" s="94"/>
      <c r="P15" s="94" t="s">
        <v>164</v>
      </c>
      <c r="Q15" s="94"/>
      <c r="R15" s="94" t="s">
        <v>167</v>
      </c>
      <c r="S15" s="94"/>
      <c r="T15" s="94" t="s">
        <v>50</v>
      </c>
      <c r="U15" s="94"/>
      <c r="V15" s="94" t="s">
        <v>34</v>
      </c>
      <c r="W15" s="94"/>
      <c r="X15" s="94" t="s">
        <v>33</v>
      </c>
      <c r="Y15" s="96"/>
      <c r="Z15" s="147" t="s">
        <v>74</v>
      </c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</row>
    <row r="16" spans="4:39" s="88" customFormat="1" ht="15" customHeight="1">
      <c r="D16" s="91"/>
      <c r="E16" s="91"/>
      <c r="F16" s="98" t="s">
        <v>32</v>
      </c>
      <c r="G16" s="94"/>
      <c r="H16" s="95" t="s">
        <v>48</v>
      </c>
      <c r="I16" s="94"/>
      <c r="J16" s="95" t="s">
        <v>101</v>
      </c>
      <c r="K16" s="94"/>
      <c r="L16" s="94" t="s">
        <v>24</v>
      </c>
      <c r="M16" s="94"/>
      <c r="N16" s="94" t="s">
        <v>225</v>
      </c>
      <c r="O16" s="94"/>
      <c r="P16" s="94" t="s">
        <v>165</v>
      </c>
      <c r="Q16" s="94"/>
      <c r="R16" s="94" t="s">
        <v>168</v>
      </c>
      <c r="S16" s="94"/>
      <c r="T16" s="94" t="s">
        <v>51</v>
      </c>
      <c r="U16" s="94"/>
      <c r="V16" s="94" t="s">
        <v>35</v>
      </c>
      <c r="W16" s="94"/>
      <c r="X16" s="94" t="s">
        <v>124</v>
      </c>
      <c r="Y16" s="96"/>
      <c r="Z16" s="147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</row>
    <row r="17" spans="4:39" s="88" customFormat="1" ht="15" customHeight="1">
      <c r="D17" s="202" t="s">
        <v>6</v>
      </c>
      <c r="E17" s="99"/>
      <c r="F17" s="100" t="s">
        <v>121</v>
      </c>
      <c r="G17" s="101"/>
      <c r="H17" s="100" t="s">
        <v>121</v>
      </c>
      <c r="I17" s="94"/>
      <c r="J17" s="100" t="s">
        <v>121</v>
      </c>
      <c r="K17" s="101"/>
      <c r="L17" s="100" t="s">
        <v>121</v>
      </c>
      <c r="M17" s="94"/>
      <c r="N17" s="100" t="s">
        <v>121</v>
      </c>
      <c r="O17" s="94"/>
      <c r="P17" s="100" t="s">
        <v>121</v>
      </c>
      <c r="Q17" s="94"/>
      <c r="R17" s="100" t="s">
        <v>121</v>
      </c>
      <c r="S17" s="94"/>
      <c r="T17" s="100" t="s">
        <v>121</v>
      </c>
      <c r="U17" s="94"/>
      <c r="V17" s="100" t="s">
        <v>121</v>
      </c>
      <c r="W17" s="94"/>
      <c r="X17" s="100" t="s">
        <v>121</v>
      </c>
      <c r="Y17" s="96"/>
      <c r="Z17" s="147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</row>
    <row r="18" spans="4:39" s="88" customFormat="1" ht="12" customHeight="1">
      <c r="D18" s="91"/>
      <c r="E18" s="91"/>
      <c r="F18" s="102"/>
      <c r="G18" s="103"/>
      <c r="H18" s="102"/>
      <c r="I18" s="92"/>
      <c r="J18" s="102"/>
      <c r="K18" s="103"/>
      <c r="L18" s="102"/>
      <c r="M18" s="92"/>
      <c r="N18" s="92"/>
      <c r="O18" s="92"/>
      <c r="P18" s="92"/>
      <c r="Q18" s="92"/>
      <c r="R18" s="92"/>
      <c r="S18" s="92"/>
      <c r="T18" s="92"/>
      <c r="U18" s="92"/>
      <c r="V18" s="102"/>
      <c r="W18" s="92"/>
      <c r="X18" s="102"/>
      <c r="Y18" s="96"/>
      <c r="Z18" s="104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</row>
    <row r="19" spans="1:26" s="88" customFormat="1" ht="15" customHeight="1">
      <c r="A19" s="105" t="s">
        <v>76</v>
      </c>
      <c r="B19" s="105"/>
      <c r="D19" s="106"/>
      <c r="E19" s="106"/>
      <c r="F19" s="108">
        <v>373000</v>
      </c>
      <c r="G19" s="108"/>
      <c r="H19" s="108">
        <v>3680616</v>
      </c>
      <c r="I19" s="108"/>
      <c r="J19" s="108">
        <v>37300</v>
      </c>
      <c r="K19" s="108"/>
      <c r="L19" s="108">
        <v>4460973</v>
      </c>
      <c r="M19" s="108"/>
      <c r="N19" s="108">
        <v>-46945</v>
      </c>
      <c r="P19" s="107">
        <v>0</v>
      </c>
      <c r="R19" s="108">
        <f>SUM(N19:P19)</f>
        <v>-46945</v>
      </c>
      <c r="S19" s="109"/>
      <c r="T19" s="109">
        <f>SUM(R19,L19,J19,H19,F19)</f>
        <v>8504944</v>
      </c>
      <c r="U19" s="109"/>
      <c r="V19" s="108">
        <v>4975</v>
      </c>
      <c r="W19" s="109"/>
      <c r="X19" s="108">
        <f>SUM(T19:V19)</f>
        <v>8509919</v>
      </c>
      <c r="Z19" s="110"/>
    </row>
    <row r="20" spans="1:26" s="88" customFormat="1" ht="15" customHeight="1">
      <c r="A20" s="105" t="s">
        <v>184</v>
      </c>
      <c r="B20" s="105"/>
      <c r="D20" s="106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P20" s="122"/>
      <c r="S20" s="107"/>
      <c r="U20" s="107"/>
      <c r="V20" s="107"/>
      <c r="W20" s="107"/>
      <c r="X20" s="107"/>
      <c r="Z20" s="110"/>
    </row>
    <row r="21" spans="1:26" s="88" customFormat="1" ht="15" customHeight="1">
      <c r="A21" s="83" t="s">
        <v>197</v>
      </c>
      <c r="B21" s="83"/>
      <c r="C21" s="83"/>
      <c r="D21" s="106"/>
      <c r="E21" s="106"/>
      <c r="Z21" s="110"/>
    </row>
    <row r="22" spans="1:26" s="88" customFormat="1" ht="15" customHeight="1">
      <c r="A22" s="83"/>
      <c r="B22" s="83" t="s">
        <v>234</v>
      </c>
      <c r="C22" s="83"/>
      <c r="E22" s="106"/>
      <c r="F22" s="107">
        <v>0</v>
      </c>
      <c r="G22" s="107"/>
      <c r="H22" s="107">
        <v>0</v>
      </c>
      <c r="I22" s="107"/>
      <c r="J22" s="107">
        <v>0</v>
      </c>
      <c r="K22" s="107"/>
      <c r="L22" s="107">
        <v>0</v>
      </c>
      <c r="M22" s="107"/>
      <c r="N22" s="107">
        <v>0</v>
      </c>
      <c r="P22" s="107">
        <v>0</v>
      </c>
      <c r="R22" s="109">
        <f>SUM(N22:P22)</f>
        <v>0</v>
      </c>
      <c r="S22" s="107"/>
      <c r="T22" s="107" t="s">
        <v>188</v>
      </c>
      <c r="U22" s="107"/>
      <c r="V22" s="108">
        <v>50</v>
      </c>
      <c r="W22" s="107"/>
      <c r="X22" s="108">
        <f>SUM(T22:V22)</f>
        <v>50</v>
      </c>
      <c r="Z22" s="110"/>
    </row>
    <row r="23" spans="1:26" s="88" customFormat="1" ht="15" customHeight="1">
      <c r="A23" s="83" t="s">
        <v>198</v>
      </c>
      <c r="B23" s="83"/>
      <c r="C23" s="83"/>
      <c r="D23" s="106">
        <v>22</v>
      </c>
      <c r="E23" s="106"/>
      <c r="F23" s="107">
        <v>0</v>
      </c>
      <c r="G23" s="107"/>
      <c r="H23" s="107">
        <v>0</v>
      </c>
      <c r="I23" s="107"/>
      <c r="J23" s="107">
        <v>0</v>
      </c>
      <c r="K23" s="107"/>
      <c r="L23" s="107">
        <v>-373000</v>
      </c>
      <c r="M23" s="107"/>
      <c r="N23" s="107">
        <v>0</v>
      </c>
      <c r="P23" s="112">
        <v>0</v>
      </c>
      <c r="R23" s="109">
        <f>SUM(N23:P23)</f>
        <v>0</v>
      </c>
      <c r="S23" s="107"/>
      <c r="T23" s="109">
        <f>SUM(R23,L23,J23,H23,F23)</f>
        <v>-373000</v>
      </c>
      <c r="U23" s="107"/>
      <c r="V23" s="108">
        <v>0</v>
      </c>
      <c r="W23" s="107"/>
      <c r="X23" s="108">
        <f>SUM(T23:V23)</f>
        <v>-373000</v>
      </c>
      <c r="Z23" s="110"/>
    </row>
    <row r="24" spans="1:26" s="88" customFormat="1" ht="15" customHeight="1">
      <c r="A24" s="83" t="s">
        <v>138</v>
      </c>
      <c r="D24" s="106"/>
      <c r="E24" s="106"/>
      <c r="F24" s="111">
        <v>0</v>
      </c>
      <c r="G24" s="112"/>
      <c r="H24" s="111">
        <v>0</v>
      </c>
      <c r="I24" s="112"/>
      <c r="J24" s="111">
        <v>0</v>
      </c>
      <c r="K24" s="112"/>
      <c r="L24" s="111">
        <v>2421268</v>
      </c>
      <c r="M24" s="112"/>
      <c r="N24" s="111">
        <v>0</v>
      </c>
      <c r="P24" s="111">
        <v>0</v>
      </c>
      <c r="R24" s="113">
        <f>SUM(N24:P24)</f>
        <v>0</v>
      </c>
      <c r="S24" s="112"/>
      <c r="T24" s="113">
        <f>SUM(R24,L24,J24,H24,F24)</f>
        <v>2421268</v>
      </c>
      <c r="U24" s="112"/>
      <c r="V24" s="119">
        <v>543</v>
      </c>
      <c r="W24" s="112"/>
      <c r="X24" s="119">
        <f>SUM(T24:V24)</f>
        <v>2421811</v>
      </c>
      <c r="Y24" s="83"/>
      <c r="Z24" s="110"/>
    </row>
    <row r="25" spans="1:26" s="88" customFormat="1" ht="12" customHeight="1">
      <c r="A25" s="114"/>
      <c r="B25" s="114"/>
      <c r="D25" s="106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Z25" s="110"/>
    </row>
    <row r="26" spans="1:26" s="88" customFormat="1" ht="15" customHeight="1" thickBot="1">
      <c r="A26" s="105" t="s">
        <v>216</v>
      </c>
      <c r="D26" s="106"/>
      <c r="E26" s="106"/>
      <c r="F26" s="115">
        <f>SUM(F19:F25)</f>
        <v>373000</v>
      </c>
      <c r="G26" s="107"/>
      <c r="H26" s="115">
        <f>SUM(H19:H25)</f>
        <v>3680616</v>
      </c>
      <c r="I26" s="107"/>
      <c r="J26" s="115">
        <f>SUM(J19:J25)</f>
        <v>37300</v>
      </c>
      <c r="K26" s="107"/>
      <c r="L26" s="115">
        <f>SUM(L19:L25)</f>
        <v>6509241</v>
      </c>
      <c r="M26" s="107"/>
      <c r="N26" s="115">
        <f>SUM(N19:N25)</f>
        <v>-46945</v>
      </c>
      <c r="O26" s="107"/>
      <c r="P26" s="115">
        <f>SUM(P19:P25)</f>
        <v>0</v>
      </c>
      <c r="Q26" s="107"/>
      <c r="R26" s="115">
        <f>SUM(R19:R25)</f>
        <v>-46945</v>
      </c>
      <c r="S26" s="107"/>
      <c r="T26" s="115">
        <f>SUM(F26:L26,R26)</f>
        <v>10553212</v>
      </c>
      <c r="U26" s="107"/>
      <c r="V26" s="115">
        <f>SUM(V19:V25)</f>
        <v>5568</v>
      </c>
      <c r="W26" s="107"/>
      <c r="X26" s="115">
        <f>SUM(T26:V26)</f>
        <v>10558780</v>
      </c>
      <c r="Y26" s="83"/>
      <c r="Z26" s="110"/>
    </row>
    <row r="27" spans="1:26" s="88" customFormat="1" ht="12" customHeight="1" thickTop="1">
      <c r="A27" s="105"/>
      <c r="D27" s="106"/>
      <c r="E27" s="106"/>
      <c r="F27" s="112"/>
      <c r="G27" s="107"/>
      <c r="H27" s="112"/>
      <c r="I27" s="107"/>
      <c r="J27" s="112"/>
      <c r="K27" s="107"/>
      <c r="L27" s="112"/>
      <c r="M27" s="107"/>
      <c r="N27" s="112"/>
      <c r="O27" s="107"/>
      <c r="P27" s="112"/>
      <c r="Q27" s="107"/>
      <c r="R27" s="112"/>
      <c r="S27" s="107"/>
      <c r="T27" s="112"/>
      <c r="U27" s="107"/>
      <c r="V27" s="112"/>
      <c r="W27" s="107"/>
      <c r="X27" s="112"/>
      <c r="Y27" s="83"/>
      <c r="Z27" s="110"/>
    </row>
    <row r="28" spans="1:26" s="88" customFormat="1" ht="12" customHeight="1">
      <c r="A28" s="105"/>
      <c r="D28" s="106"/>
      <c r="E28" s="106"/>
      <c r="F28" s="112"/>
      <c r="G28" s="107"/>
      <c r="H28" s="112"/>
      <c r="I28" s="107"/>
      <c r="J28" s="112"/>
      <c r="K28" s="107"/>
      <c r="L28" s="112"/>
      <c r="M28" s="107"/>
      <c r="N28" s="112"/>
      <c r="O28" s="107"/>
      <c r="P28" s="112"/>
      <c r="Q28" s="107"/>
      <c r="R28" s="112"/>
      <c r="S28" s="107"/>
      <c r="T28" s="112"/>
      <c r="U28" s="107"/>
      <c r="V28" s="112"/>
      <c r="W28" s="107"/>
      <c r="X28" s="112"/>
      <c r="Y28" s="83"/>
      <c r="Z28" s="110"/>
    </row>
    <row r="29" spans="1:26" s="88" customFormat="1" ht="15" customHeight="1">
      <c r="A29" s="105" t="s">
        <v>154</v>
      </c>
      <c r="B29" s="105"/>
      <c r="D29" s="106"/>
      <c r="E29" s="106"/>
      <c r="F29" s="108">
        <v>373000</v>
      </c>
      <c r="G29" s="108"/>
      <c r="H29" s="108">
        <v>3680616</v>
      </c>
      <c r="I29" s="108"/>
      <c r="J29" s="108">
        <v>37300</v>
      </c>
      <c r="K29" s="108"/>
      <c r="L29" s="108">
        <v>7339479</v>
      </c>
      <c r="M29" s="109"/>
      <c r="N29" s="108">
        <v>-46945</v>
      </c>
      <c r="O29" s="109"/>
      <c r="P29" s="108">
        <v>0</v>
      </c>
      <c r="Q29" s="109"/>
      <c r="R29" s="109">
        <f>SUM(N29:P29)</f>
        <v>-46945</v>
      </c>
      <c r="S29" s="109"/>
      <c r="T29" s="109">
        <f>SUM(R29,L29,J29,H29,F29)</f>
        <v>11383450</v>
      </c>
      <c r="U29" s="109"/>
      <c r="V29" s="108">
        <v>6006</v>
      </c>
      <c r="W29" s="108"/>
      <c r="X29" s="108">
        <f>SUM(T29:V29)</f>
        <v>11389456</v>
      </c>
      <c r="Z29" s="110"/>
    </row>
    <row r="30" spans="1:26" s="88" customFormat="1" ht="15" customHeight="1">
      <c r="A30" s="105" t="s">
        <v>184</v>
      </c>
      <c r="B30" s="105"/>
      <c r="D30" s="106"/>
      <c r="E30" s="106"/>
      <c r="F30" s="108"/>
      <c r="G30" s="108"/>
      <c r="H30" s="108"/>
      <c r="I30" s="108"/>
      <c r="J30" s="108"/>
      <c r="K30" s="108"/>
      <c r="L30" s="108"/>
      <c r="M30" s="109"/>
      <c r="N30" s="108"/>
      <c r="O30" s="109"/>
      <c r="P30" s="108"/>
      <c r="Q30" s="109"/>
      <c r="R30" s="109"/>
      <c r="S30" s="109"/>
      <c r="T30" s="109"/>
      <c r="U30" s="109"/>
      <c r="V30" s="108"/>
      <c r="W30" s="108"/>
      <c r="X30" s="108"/>
      <c r="Z30" s="110"/>
    </row>
    <row r="31" spans="1:26" s="88" customFormat="1" ht="15" customHeight="1">
      <c r="A31" s="114" t="s">
        <v>227</v>
      </c>
      <c r="B31" s="105"/>
      <c r="D31" s="106"/>
      <c r="E31" s="106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Z31" s="110"/>
    </row>
    <row r="32" spans="1:26" s="88" customFormat="1" ht="15" customHeight="1">
      <c r="A32" s="114"/>
      <c r="B32" s="114" t="s">
        <v>235</v>
      </c>
      <c r="D32" s="106">
        <v>13.1</v>
      </c>
      <c r="E32" s="106"/>
      <c r="F32" s="108">
        <v>0</v>
      </c>
      <c r="G32" s="108"/>
      <c r="H32" s="108">
        <v>0</v>
      </c>
      <c r="I32" s="108"/>
      <c r="J32" s="108">
        <v>0</v>
      </c>
      <c r="K32" s="108"/>
      <c r="L32" s="108">
        <v>0</v>
      </c>
      <c r="M32" s="109"/>
      <c r="N32" s="108">
        <v>0</v>
      </c>
      <c r="O32" s="109"/>
      <c r="P32" s="108">
        <v>0</v>
      </c>
      <c r="Q32" s="109"/>
      <c r="R32" s="109">
        <f>SUM(N32:P32)</f>
        <v>0</v>
      </c>
      <c r="S32" s="109"/>
      <c r="T32" s="109">
        <f>SUM(R32,L32,J32,H32,F32)</f>
        <v>0</v>
      </c>
      <c r="U32" s="109"/>
      <c r="V32" s="108">
        <v>70000</v>
      </c>
      <c r="W32" s="108"/>
      <c r="X32" s="108">
        <f>SUM(T32:V32)</f>
        <v>70000</v>
      </c>
      <c r="Z32" s="110"/>
    </row>
    <row r="33" spans="1:26" s="88" customFormat="1" ht="15" customHeight="1">
      <c r="A33" s="83" t="s">
        <v>198</v>
      </c>
      <c r="B33" s="114"/>
      <c r="D33" s="106">
        <v>22</v>
      </c>
      <c r="E33" s="106"/>
      <c r="F33" s="107">
        <v>0</v>
      </c>
      <c r="G33" s="107"/>
      <c r="H33" s="107">
        <v>0</v>
      </c>
      <c r="I33" s="107"/>
      <c r="J33" s="107">
        <v>0</v>
      </c>
      <c r="K33" s="108"/>
      <c r="L33" s="108">
        <v>-559500</v>
      </c>
      <c r="M33" s="109"/>
      <c r="N33" s="107">
        <v>0</v>
      </c>
      <c r="O33" s="109"/>
      <c r="P33" s="121" t="s">
        <v>188</v>
      </c>
      <c r="Q33" s="109"/>
      <c r="R33" s="109">
        <f>SUM(N33:P33)</f>
        <v>0</v>
      </c>
      <c r="S33" s="109"/>
      <c r="T33" s="109">
        <f>SUM(R33,L33,J33,H33,F33)</f>
        <v>-559500</v>
      </c>
      <c r="U33" s="109"/>
      <c r="V33" s="108">
        <v>0</v>
      </c>
      <c r="W33" s="108"/>
      <c r="X33" s="108">
        <f>SUM(T33:V33)</f>
        <v>-559500</v>
      </c>
      <c r="Z33" s="110"/>
    </row>
    <row r="34" spans="1:26" s="88" customFormat="1" ht="15" customHeight="1">
      <c r="A34" s="83" t="s">
        <v>242</v>
      </c>
      <c r="B34" s="114"/>
      <c r="Z34" s="110"/>
    </row>
    <row r="35" spans="1:26" s="88" customFormat="1" ht="15" customHeight="1">
      <c r="A35" s="83"/>
      <c r="B35" s="114" t="s">
        <v>236</v>
      </c>
      <c r="D35" s="106">
        <v>13.1</v>
      </c>
      <c r="E35" s="106"/>
      <c r="F35" s="107">
        <v>0</v>
      </c>
      <c r="G35" s="107"/>
      <c r="H35" s="107">
        <v>0</v>
      </c>
      <c r="I35" s="107"/>
      <c r="J35" s="107">
        <v>0</v>
      </c>
      <c r="K35" s="108"/>
      <c r="L35" s="108">
        <v>0</v>
      </c>
      <c r="M35" s="109"/>
      <c r="N35" s="108">
        <v>40000</v>
      </c>
      <c r="O35" s="109"/>
      <c r="P35" s="121">
        <v>0</v>
      </c>
      <c r="Q35" s="109"/>
      <c r="R35" s="109">
        <f>SUM(N35:P35)</f>
        <v>40000</v>
      </c>
      <c r="S35" s="109"/>
      <c r="T35" s="109">
        <f>SUM(R35,L35,J35,H35,F35)</f>
        <v>40000</v>
      </c>
      <c r="U35" s="109"/>
      <c r="V35" s="108">
        <v>0</v>
      </c>
      <c r="W35" s="108"/>
      <c r="X35" s="108">
        <f>SUM(T35:V35)</f>
        <v>40000</v>
      </c>
      <c r="Z35" s="110"/>
    </row>
    <row r="36" spans="1:26" s="83" customFormat="1" ht="15" customHeight="1">
      <c r="A36" s="83" t="s">
        <v>138</v>
      </c>
      <c r="D36" s="116"/>
      <c r="E36" s="116"/>
      <c r="F36" s="111">
        <v>0</v>
      </c>
      <c r="G36" s="112"/>
      <c r="H36" s="111">
        <v>0</v>
      </c>
      <c r="I36" s="112"/>
      <c r="J36" s="111">
        <v>0</v>
      </c>
      <c r="K36" s="112"/>
      <c r="L36" s="111">
        <v>2921880</v>
      </c>
      <c r="M36" s="112"/>
      <c r="N36" s="111">
        <v>0</v>
      </c>
      <c r="O36" s="112"/>
      <c r="P36" s="111">
        <v>-11952</v>
      </c>
      <c r="Q36" s="112"/>
      <c r="R36" s="113">
        <f>SUM(N36:P36)</f>
        <v>-11952</v>
      </c>
      <c r="S36" s="112"/>
      <c r="T36" s="113">
        <f>SUM(R36,L36,J36,H36,F36)</f>
        <v>2909928</v>
      </c>
      <c r="U36" s="112"/>
      <c r="V36" s="117">
        <v>882</v>
      </c>
      <c r="W36" s="118"/>
      <c r="X36" s="119">
        <f>SUM(T36:V36)</f>
        <v>2910810</v>
      </c>
      <c r="Z36" s="110"/>
    </row>
    <row r="37" spans="1:26" s="88" customFormat="1" ht="12" customHeight="1">
      <c r="A37" s="120"/>
      <c r="D37" s="106"/>
      <c r="E37" s="106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8"/>
      <c r="W37" s="118"/>
      <c r="X37" s="118"/>
      <c r="Y37" s="83"/>
      <c r="Z37" s="110"/>
    </row>
    <row r="38" spans="1:26" s="88" customFormat="1" ht="15" customHeight="1" thickBot="1">
      <c r="A38" s="105" t="s">
        <v>218</v>
      </c>
      <c r="D38" s="106"/>
      <c r="E38" s="106"/>
      <c r="F38" s="115">
        <f>SUM(F29:F36)</f>
        <v>373000</v>
      </c>
      <c r="G38" s="107"/>
      <c r="H38" s="115">
        <f>SUM(H29:H36)</f>
        <v>3680616</v>
      </c>
      <c r="I38" s="107"/>
      <c r="J38" s="115">
        <f>SUM(J29:J36)</f>
        <v>37300</v>
      </c>
      <c r="K38" s="107"/>
      <c r="L38" s="115">
        <f>SUM(L29:L36)</f>
        <v>9701859</v>
      </c>
      <c r="M38" s="107"/>
      <c r="N38" s="115">
        <f>SUM(N29:N36)</f>
        <v>-6945</v>
      </c>
      <c r="O38" s="107"/>
      <c r="P38" s="115">
        <f>SUM(P29:P36)</f>
        <v>-11952</v>
      </c>
      <c r="Q38" s="107"/>
      <c r="R38" s="115">
        <f>SUM(R29:R36)</f>
        <v>-18897</v>
      </c>
      <c r="S38" s="107"/>
      <c r="T38" s="115">
        <f>SUM(T29:T36)</f>
        <v>13773878</v>
      </c>
      <c r="U38" s="107"/>
      <c r="V38" s="115">
        <f>SUM(V29:V36)</f>
        <v>76888</v>
      </c>
      <c r="W38" s="121"/>
      <c r="X38" s="115">
        <f>SUM(X29:X36)</f>
        <v>13850766</v>
      </c>
      <c r="Y38" s="83"/>
      <c r="Z38" s="110"/>
    </row>
    <row r="39" spans="4:26" ht="12.75" customHeight="1" thickTop="1">
      <c r="D39" s="106"/>
      <c r="E39" s="106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21"/>
      <c r="W39" s="121"/>
      <c r="X39" s="121"/>
      <c r="Y39" s="68"/>
      <c r="Z39" s="26"/>
    </row>
    <row r="40" spans="1:26" ht="21.75" customHeight="1">
      <c r="A40" s="58" t="str">
        <f>'2-4'!A51:L51</f>
        <v>The accompanying notes to the interim financial information on pages 12 to 34 are an integral part of this interim financial information.</v>
      </c>
      <c r="B40" s="72"/>
      <c r="C40" s="73"/>
      <c r="D40" s="70"/>
      <c r="E40" s="70"/>
      <c r="F40" s="11"/>
      <c r="G40" s="71"/>
      <c r="H40" s="11"/>
      <c r="I40" s="71"/>
      <c r="J40" s="11"/>
      <c r="K40" s="71"/>
      <c r="L40" s="11"/>
      <c r="M40" s="71"/>
      <c r="N40" s="71"/>
      <c r="O40" s="71"/>
      <c r="P40" s="71"/>
      <c r="Q40" s="71"/>
      <c r="R40" s="71"/>
      <c r="S40" s="71"/>
      <c r="T40" s="71"/>
      <c r="U40" s="71"/>
      <c r="V40" s="74"/>
      <c r="W40" s="71"/>
      <c r="X40" s="11"/>
      <c r="Z40" s="26"/>
    </row>
    <row r="41" spans="1:24" s="5" customFormat="1" ht="16.5" customHeight="1">
      <c r="A41" s="75"/>
      <c r="D41" s="15"/>
      <c r="E41" s="15"/>
      <c r="F41" s="12"/>
      <c r="G41" s="14"/>
      <c r="H41" s="12"/>
      <c r="I41" s="14"/>
      <c r="J41" s="12"/>
      <c r="K41" s="14"/>
      <c r="L41" s="12"/>
      <c r="M41" s="14"/>
      <c r="N41" s="14"/>
      <c r="O41" s="14"/>
      <c r="P41" s="14"/>
      <c r="Q41" s="14"/>
      <c r="R41" s="14"/>
      <c r="S41" s="14"/>
      <c r="T41" s="14"/>
      <c r="U41" s="14"/>
      <c r="V41" s="12"/>
      <c r="W41" s="14"/>
      <c r="X41" s="12"/>
    </row>
    <row r="42" spans="1:24" ht="16.5" customHeight="1">
      <c r="A42" s="68"/>
      <c r="F42" s="12"/>
      <c r="G42" s="14"/>
      <c r="H42" s="12"/>
      <c r="I42" s="10"/>
      <c r="J42" s="12"/>
      <c r="K42" s="14"/>
      <c r="L42" s="12"/>
      <c r="M42" s="10"/>
      <c r="N42" s="10"/>
      <c r="O42" s="10"/>
      <c r="P42" s="10"/>
      <c r="Q42" s="10"/>
      <c r="R42" s="10"/>
      <c r="S42" s="10"/>
      <c r="T42" s="14"/>
      <c r="U42" s="14"/>
      <c r="V42" s="12"/>
      <c r="W42" s="14"/>
      <c r="X42" s="12"/>
    </row>
    <row r="43" spans="1:24" ht="16.5" customHeight="1">
      <c r="A43" s="68"/>
      <c r="F43" s="12"/>
      <c r="G43" s="14"/>
      <c r="H43" s="12"/>
      <c r="I43" s="10"/>
      <c r="J43" s="12"/>
      <c r="K43" s="14"/>
      <c r="L43" s="12"/>
      <c r="M43" s="10"/>
      <c r="N43" s="10"/>
      <c r="O43" s="10"/>
      <c r="P43" s="10"/>
      <c r="Q43" s="10"/>
      <c r="R43" s="10"/>
      <c r="S43" s="10"/>
      <c r="T43" s="14"/>
      <c r="U43" s="14"/>
      <c r="V43" s="12"/>
      <c r="W43" s="14"/>
      <c r="X43" s="12"/>
    </row>
    <row r="44" spans="1:24" ht="16.5" customHeight="1">
      <c r="A44" s="68"/>
      <c r="F44" s="12"/>
      <c r="G44" s="14"/>
      <c r="H44" s="12"/>
      <c r="I44" s="10"/>
      <c r="J44" s="12"/>
      <c r="K44" s="14"/>
      <c r="L44" s="12"/>
      <c r="M44" s="10"/>
      <c r="N44" s="10"/>
      <c r="O44" s="10"/>
      <c r="P44" s="10"/>
      <c r="Q44" s="10"/>
      <c r="R44" s="10"/>
      <c r="S44" s="10"/>
      <c r="T44" s="14"/>
      <c r="U44" s="14"/>
      <c r="V44" s="12"/>
      <c r="W44" s="14"/>
      <c r="X44" s="12"/>
    </row>
    <row r="45" spans="1:24" ht="16.5" customHeight="1">
      <c r="A45" s="68"/>
      <c r="F45" s="12"/>
      <c r="G45" s="14"/>
      <c r="H45" s="12"/>
      <c r="I45" s="10"/>
      <c r="J45" s="12"/>
      <c r="K45" s="14"/>
      <c r="L45" s="12"/>
      <c r="M45" s="10"/>
      <c r="N45" s="10"/>
      <c r="O45" s="10"/>
      <c r="P45" s="10"/>
      <c r="Q45" s="10"/>
      <c r="R45" s="10"/>
      <c r="S45" s="10"/>
      <c r="T45" s="14"/>
      <c r="U45" s="14"/>
      <c r="V45" s="12"/>
      <c r="W45" s="14"/>
      <c r="X45" s="12"/>
    </row>
    <row r="112" ht="16.5" customHeight="1">
      <c r="A112" s="68"/>
    </row>
  </sheetData>
  <sheetProtection/>
  <mergeCells count="3">
    <mergeCell ref="J11:L11"/>
    <mergeCell ref="N8:R8"/>
    <mergeCell ref="F7:T7"/>
  </mergeCells>
  <printOptions/>
  <pageMargins left="0.5" right="0.5" top="0.5" bottom="0.6" header="0.49" footer="0.4"/>
  <pageSetup firstPageNumber="7" useFirstPageNumber="1" horizontalDpi="1200" verticalDpi="1200" orientation="landscape" paperSize="9" scale="90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U284"/>
  <sheetViews>
    <sheetView zoomScaleSheetLayoutView="115" workbookViewId="0" topLeftCell="A7">
      <selection activeCell="C29" sqref="C29"/>
    </sheetView>
  </sheetViews>
  <sheetFormatPr defaultColWidth="9.140625" defaultRowHeight="16.5" customHeight="1"/>
  <cols>
    <col min="1" max="2" width="1.1484375" style="13" customWidth="1"/>
    <col min="3" max="3" width="41.140625" style="13" customWidth="1"/>
    <col min="4" max="4" width="5.421875" style="51" customWidth="1"/>
    <col min="5" max="5" width="1.7109375" style="52" customWidth="1"/>
    <col min="6" max="6" width="13.00390625" style="51" customWidth="1"/>
    <col min="7" max="7" width="1.421875" style="52" customWidth="1"/>
    <col min="8" max="8" width="13.00390625" style="13" customWidth="1"/>
    <col min="9" max="9" width="1.421875" style="13" customWidth="1"/>
    <col min="10" max="10" width="13.00390625" style="52" customWidth="1"/>
    <col min="11" max="11" width="1.421875" style="52" customWidth="1"/>
    <col min="12" max="12" width="15.421875" style="52" customWidth="1"/>
    <col min="13" max="13" width="1.421875" style="52" customWidth="1"/>
    <col min="14" max="14" width="14.140625" style="53" customWidth="1"/>
    <col min="15" max="16384" width="9.140625" style="53" customWidth="1"/>
  </cols>
  <sheetData>
    <row r="1" spans="1:14" ht="16.5" customHeight="1">
      <c r="A1" s="9" t="str">
        <f>'2-4'!A1</f>
        <v>Energy Absolute Public Company Limited</v>
      </c>
      <c r="B1" s="9"/>
      <c r="C1" s="9"/>
      <c r="H1" s="9"/>
      <c r="I1" s="9"/>
      <c r="J1" s="9"/>
      <c r="K1" s="9"/>
      <c r="L1" s="13"/>
      <c r="N1" s="32" t="s">
        <v>66</v>
      </c>
    </row>
    <row r="2" spans="1:14" ht="16.5" customHeight="1">
      <c r="A2" s="9" t="s">
        <v>183</v>
      </c>
      <c r="B2" s="9"/>
      <c r="C2" s="9"/>
      <c r="H2" s="9"/>
      <c r="I2" s="9"/>
      <c r="J2" s="9"/>
      <c r="K2" s="9"/>
      <c r="L2" s="13"/>
      <c r="N2" s="54"/>
    </row>
    <row r="3" spans="1:14" ht="16.5" customHeight="1">
      <c r="A3" s="55" t="str">
        <f>7!A3</f>
        <v>For the nine-month period ended 30 September 2017</v>
      </c>
      <c r="B3" s="56"/>
      <c r="C3" s="56"/>
      <c r="D3" s="57"/>
      <c r="E3" s="59"/>
      <c r="F3" s="57"/>
      <c r="G3" s="59"/>
      <c r="H3" s="56"/>
      <c r="I3" s="56"/>
      <c r="J3" s="56"/>
      <c r="K3" s="56"/>
      <c r="L3" s="58"/>
      <c r="M3" s="59"/>
      <c r="N3" s="56"/>
    </row>
    <row r="4" spans="1:14" ht="16.5" customHeight="1">
      <c r="A4" s="9"/>
      <c r="D4" s="144"/>
      <c r="E4" s="60"/>
      <c r="F4" s="26"/>
      <c r="G4" s="60"/>
      <c r="H4" s="26"/>
      <c r="I4" s="26"/>
      <c r="J4" s="60"/>
      <c r="K4" s="60"/>
      <c r="L4" s="26"/>
      <c r="N4" s="26"/>
    </row>
    <row r="5" spans="1:14" ht="16.5" customHeight="1">
      <c r="A5" s="9"/>
      <c r="D5" s="144"/>
      <c r="E5" s="60"/>
      <c r="F5" s="26"/>
      <c r="G5" s="60"/>
      <c r="H5" s="26"/>
      <c r="I5" s="26"/>
      <c r="J5" s="60"/>
      <c r="K5" s="60"/>
      <c r="L5" s="26"/>
      <c r="N5" s="26"/>
    </row>
    <row r="6" spans="6:14" ht="16.5" customHeight="1">
      <c r="F6" s="57"/>
      <c r="G6" s="59"/>
      <c r="H6" s="58"/>
      <c r="I6" s="58"/>
      <c r="J6" s="58"/>
      <c r="K6" s="58"/>
      <c r="L6" s="58"/>
      <c r="M6" s="59"/>
      <c r="N6" s="42" t="s">
        <v>169</v>
      </c>
    </row>
    <row r="7" spans="10:14" ht="16.5" customHeight="1">
      <c r="J7" s="209" t="s">
        <v>57</v>
      </c>
      <c r="K7" s="209"/>
      <c r="L7" s="209"/>
      <c r="N7" s="60"/>
    </row>
    <row r="8" spans="6:14" ht="16.5" customHeight="1">
      <c r="F8" s="61" t="s">
        <v>47</v>
      </c>
      <c r="J8" s="7"/>
      <c r="K8" s="7"/>
      <c r="L8" s="7"/>
      <c r="N8" s="60"/>
    </row>
    <row r="9" spans="1:14" ht="16.5" customHeight="1">
      <c r="A9" s="9"/>
      <c r="F9" s="61" t="s">
        <v>46</v>
      </c>
      <c r="G9" s="60"/>
      <c r="H9" s="61" t="s">
        <v>49</v>
      </c>
      <c r="I9" s="60"/>
      <c r="J9" s="61"/>
      <c r="K9" s="6"/>
      <c r="L9" s="62"/>
      <c r="M9" s="60"/>
      <c r="N9" s="60" t="s">
        <v>33</v>
      </c>
    </row>
    <row r="10" spans="1:14" ht="16.5" customHeight="1">
      <c r="A10" s="9"/>
      <c r="F10" s="54" t="s">
        <v>32</v>
      </c>
      <c r="G10" s="60"/>
      <c r="H10" s="61" t="s">
        <v>48</v>
      </c>
      <c r="I10" s="60"/>
      <c r="J10" s="61" t="s">
        <v>101</v>
      </c>
      <c r="K10" s="6"/>
      <c r="L10" s="62" t="s">
        <v>24</v>
      </c>
      <c r="M10" s="60"/>
      <c r="N10" s="62" t="s">
        <v>69</v>
      </c>
    </row>
    <row r="11" spans="1:14" ht="16.5" customHeight="1">
      <c r="A11" s="9"/>
      <c r="D11" s="128" t="s">
        <v>223</v>
      </c>
      <c r="F11" s="16" t="s">
        <v>121</v>
      </c>
      <c r="G11" s="145"/>
      <c r="H11" s="16" t="s">
        <v>121</v>
      </c>
      <c r="I11" s="60"/>
      <c r="J11" s="16" t="s">
        <v>121</v>
      </c>
      <c r="K11" s="8"/>
      <c r="L11" s="16" t="s">
        <v>121</v>
      </c>
      <c r="M11" s="60"/>
      <c r="N11" s="16" t="s">
        <v>121</v>
      </c>
    </row>
    <row r="12" spans="1:10" ht="7.5" customHeight="1">
      <c r="A12" s="9"/>
      <c r="F12" s="13"/>
      <c r="H12" s="51"/>
      <c r="I12" s="51"/>
      <c r="J12" s="13"/>
    </row>
    <row r="13" spans="1:14" ht="16.5" customHeight="1">
      <c r="A13" s="9" t="s">
        <v>76</v>
      </c>
      <c r="B13" s="63"/>
      <c r="F13" s="53">
        <v>373000</v>
      </c>
      <c r="G13" s="53"/>
      <c r="H13" s="53">
        <v>3680616</v>
      </c>
      <c r="I13" s="53"/>
      <c r="J13" s="53">
        <v>37300</v>
      </c>
      <c r="K13" s="53"/>
      <c r="L13" s="53">
        <v>3699511</v>
      </c>
      <c r="M13" s="53"/>
      <c r="N13" s="53">
        <v>7790427</v>
      </c>
    </row>
    <row r="14" spans="1:13" ht="16.5" customHeight="1">
      <c r="A14" s="9" t="s">
        <v>184</v>
      </c>
      <c r="B14" s="63"/>
      <c r="F14" s="53"/>
      <c r="G14" s="53"/>
      <c r="H14" s="53"/>
      <c r="I14" s="53"/>
      <c r="J14" s="53"/>
      <c r="K14" s="53"/>
      <c r="L14" s="53"/>
      <c r="M14" s="53"/>
    </row>
    <row r="15" spans="1:14" ht="16.5" customHeight="1">
      <c r="A15" s="53" t="s">
        <v>198</v>
      </c>
      <c r="D15" s="2">
        <v>22</v>
      </c>
      <c r="F15" s="26">
        <v>0</v>
      </c>
      <c r="G15" s="64"/>
      <c r="H15" s="26">
        <v>0</v>
      </c>
      <c r="I15" s="26"/>
      <c r="J15" s="26">
        <v>0</v>
      </c>
      <c r="L15" s="26">
        <v>-373000</v>
      </c>
      <c r="N15" s="53">
        <f>SUM(F15:L15)</f>
        <v>-373000</v>
      </c>
    </row>
    <row r="16" spans="1:14" ht="16.5" customHeight="1">
      <c r="A16" s="13" t="s">
        <v>138</v>
      </c>
      <c r="F16" s="25">
        <v>0</v>
      </c>
      <c r="G16" s="64"/>
      <c r="H16" s="25">
        <v>0</v>
      </c>
      <c r="I16" s="26"/>
      <c r="J16" s="25">
        <v>0</v>
      </c>
      <c r="L16" s="25">
        <v>1517663</v>
      </c>
      <c r="N16" s="66">
        <f>SUM(F16:L16)</f>
        <v>1517663</v>
      </c>
    </row>
    <row r="17" spans="6:14" ht="7.5" customHeight="1">
      <c r="F17" s="26"/>
      <c r="G17" s="64"/>
      <c r="H17" s="26"/>
      <c r="I17" s="64"/>
      <c r="J17" s="26"/>
      <c r="K17" s="64"/>
      <c r="L17" s="26"/>
      <c r="M17" s="64"/>
      <c r="N17" s="26"/>
    </row>
    <row r="18" spans="1:14" ht="16.5" customHeight="1" thickBot="1">
      <c r="A18" s="9" t="s">
        <v>216</v>
      </c>
      <c r="F18" s="65">
        <f>SUM(F13:F16)</f>
        <v>373000</v>
      </c>
      <c r="G18" s="64"/>
      <c r="H18" s="65">
        <f>SUM(H13:H16)</f>
        <v>3680616</v>
      </c>
      <c r="I18" s="64"/>
      <c r="J18" s="65">
        <f>SUM(J13:J16)</f>
        <v>37300</v>
      </c>
      <c r="K18" s="64"/>
      <c r="L18" s="65">
        <f>SUM(L13:L16)</f>
        <v>4844174</v>
      </c>
      <c r="M18" s="64"/>
      <c r="N18" s="65">
        <f>SUM(N13:N16)</f>
        <v>8935090</v>
      </c>
    </row>
    <row r="19" spans="1:14" ht="16.5" customHeight="1" thickTop="1">
      <c r="A19" s="9"/>
      <c r="F19" s="26"/>
      <c r="G19" s="64"/>
      <c r="H19" s="26"/>
      <c r="I19" s="64"/>
      <c r="J19" s="26"/>
      <c r="K19" s="64"/>
      <c r="L19" s="26"/>
      <c r="M19" s="64"/>
      <c r="N19" s="26"/>
    </row>
    <row r="20" spans="1:14" ht="16.5" customHeight="1">
      <c r="A20" s="9" t="s">
        <v>154</v>
      </c>
      <c r="B20" s="63"/>
      <c r="F20" s="53">
        <v>373000</v>
      </c>
      <c r="G20" s="53"/>
      <c r="H20" s="53">
        <v>3680616</v>
      </c>
      <c r="I20" s="53"/>
      <c r="J20" s="53">
        <v>37300</v>
      </c>
      <c r="K20" s="53"/>
      <c r="L20" s="53">
        <v>5429879</v>
      </c>
      <c r="M20" s="53"/>
      <c r="N20" s="53">
        <f>SUM(F20:M20)</f>
        <v>9520795</v>
      </c>
    </row>
    <row r="21" spans="1:13" ht="16.5" customHeight="1">
      <c r="A21" s="9" t="s">
        <v>184</v>
      </c>
      <c r="B21" s="63"/>
      <c r="F21" s="53"/>
      <c r="G21" s="53"/>
      <c r="H21" s="53"/>
      <c r="I21" s="53"/>
      <c r="J21" s="53"/>
      <c r="K21" s="53"/>
      <c r="L21" s="53"/>
      <c r="M21" s="53"/>
    </row>
    <row r="22" spans="1:14" ht="16.5" customHeight="1">
      <c r="A22" s="53" t="s">
        <v>198</v>
      </c>
      <c r="D22" s="51">
        <v>22</v>
      </c>
      <c r="F22" s="26">
        <v>0</v>
      </c>
      <c r="G22" s="64"/>
      <c r="H22" s="26">
        <v>0</v>
      </c>
      <c r="I22" s="26"/>
      <c r="J22" s="26">
        <v>0</v>
      </c>
      <c r="L22" s="26">
        <v>-559500</v>
      </c>
      <c r="N22" s="53">
        <f>SUM(F22:M22)</f>
        <v>-559500</v>
      </c>
    </row>
    <row r="23" spans="1:14" ht="16.5" customHeight="1">
      <c r="A23" s="13" t="s">
        <v>138</v>
      </c>
      <c r="F23" s="25">
        <v>0</v>
      </c>
      <c r="G23" s="64"/>
      <c r="H23" s="25">
        <v>0</v>
      </c>
      <c r="I23" s="26"/>
      <c r="J23" s="25">
        <v>0</v>
      </c>
      <c r="L23" s="25">
        <v>2971605</v>
      </c>
      <c r="N23" s="66">
        <f>SUM(F23:M23)</f>
        <v>2971605</v>
      </c>
    </row>
    <row r="24" spans="6:14" ht="7.5" customHeight="1">
      <c r="F24" s="26"/>
      <c r="G24" s="64"/>
      <c r="H24" s="26"/>
      <c r="I24" s="64"/>
      <c r="J24" s="26"/>
      <c r="K24" s="64"/>
      <c r="L24" s="26"/>
      <c r="M24" s="64"/>
      <c r="N24" s="26"/>
    </row>
    <row r="25" spans="1:14" ht="16.5" customHeight="1" thickBot="1">
      <c r="A25" s="9" t="s">
        <v>218</v>
      </c>
      <c r="F25" s="65">
        <f>SUM(F20:F23)</f>
        <v>373000</v>
      </c>
      <c r="G25" s="64"/>
      <c r="H25" s="65">
        <f>SUM(H20:H23)</f>
        <v>3680616</v>
      </c>
      <c r="I25" s="64"/>
      <c r="J25" s="65">
        <f>SUM(J20:J23)</f>
        <v>37300</v>
      </c>
      <c r="K25" s="64"/>
      <c r="L25" s="65">
        <f>SUM(L20:L23)</f>
        <v>7841984</v>
      </c>
      <c r="M25" s="64"/>
      <c r="N25" s="65">
        <f>SUM(N20:N23)</f>
        <v>11932900</v>
      </c>
    </row>
    <row r="26" spans="1:14" ht="16.5" customHeight="1" thickTop="1">
      <c r="A26" s="9"/>
      <c r="F26" s="26"/>
      <c r="G26" s="64"/>
      <c r="H26" s="26"/>
      <c r="I26" s="64"/>
      <c r="J26" s="26"/>
      <c r="K26" s="64"/>
      <c r="L26" s="26"/>
      <c r="M26" s="64"/>
      <c r="N26" s="26"/>
    </row>
    <row r="27" spans="1:14" ht="16.5" customHeight="1">
      <c r="A27" s="9"/>
      <c r="F27" s="26"/>
      <c r="G27" s="64"/>
      <c r="H27" s="26"/>
      <c r="I27" s="64"/>
      <c r="J27" s="26"/>
      <c r="K27" s="64"/>
      <c r="L27" s="26"/>
      <c r="M27" s="64"/>
      <c r="N27" s="26"/>
    </row>
    <row r="28" spans="1:14" ht="16.5" customHeight="1">
      <c r="A28" s="9"/>
      <c r="F28" s="26"/>
      <c r="G28" s="64"/>
      <c r="H28" s="26"/>
      <c r="I28" s="64"/>
      <c r="J28" s="26"/>
      <c r="K28" s="64"/>
      <c r="L28" s="26"/>
      <c r="M28" s="64"/>
      <c r="N28" s="26"/>
    </row>
    <row r="29" spans="1:14" ht="16.5" customHeight="1">
      <c r="A29" s="9"/>
      <c r="F29" s="26"/>
      <c r="G29" s="64"/>
      <c r="H29" s="26"/>
      <c r="I29" s="64"/>
      <c r="J29" s="26"/>
      <c r="K29" s="64"/>
      <c r="L29" s="26"/>
      <c r="M29" s="64"/>
      <c r="N29" s="26"/>
    </row>
    <row r="30" spans="1:14" ht="16.5" customHeight="1">
      <c r="A30" s="9"/>
      <c r="F30" s="26"/>
      <c r="G30" s="64"/>
      <c r="H30" s="26"/>
      <c r="I30" s="64"/>
      <c r="J30" s="26"/>
      <c r="K30" s="64"/>
      <c r="L30" s="26"/>
      <c r="M30" s="64"/>
      <c r="N30" s="26"/>
    </row>
    <row r="31" spans="1:14" ht="16.5" customHeight="1">
      <c r="A31" s="9"/>
      <c r="F31" s="26"/>
      <c r="G31" s="64"/>
      <c r="H31" s="26"/>
      <c r="I31" s="64"/>
      <c r="J31" s="26"/>
      <c r="K31" s="64"/>
      <c r="L31" s="26"/>
      <c r="M31" s="64"/>
      <c r="N31" s="26"/>
    </row>
    <row r="32" spans="1:14" ht="16.5" customHeight="1">
      <c r="A32" s="9"/>
      <c r="F32" s="26"/>
      <c r="G32" s="64"/>
      <c r="H32" s="26"/>
      <c r="I32" s="64"/>
      <c r="J32" s="26"/>
      <c r="K32" s="64"/>
      <c r="L32" s="26"/>
      <c r="M32" s="64"/>
      <c r="N32" s="26"/>
    </row>
    <row r="33" spans="1:14" ht="9.75" customHeight="1">
      <c r="A33" s="9"/>
      <c r="F33" s="26"/>
      <c r="G33" s="64"/>
      <c r="H33" s="26"/>
      <c r="I33" s="64"/>
      <c r="J33" s="26"/>
      <c r="K33" s="64"/>
      <c r="L33" s="26"/>
      <c r="M33" s="64"/>
      <c r="N33" s="26"/>
    </row>
    <row r="34" spans="1:14" ht="21.75" customHeight="1">
      <c r="A34" s="58" t="str">
        <f>'2-4'!A51:L51</f>
        <v>The accompanying notes to the interim financial information on pages 12 to 34 are an integral part of this interim financial information.</v>
      </c>
      <c r="B34" s="58"/>
      <c r="C34" s="58"/>
      <c r="D34" s="57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2" ht="16.5" customHeight="1">
      <c r="A35" s="53"/>
      <c r="B35" s="67"/>
    </row>
    <row r="36" spans="1:21" ht="16.5" customHeight="1">
      <c r="A36" s="9"/>
      <c r="D36" s="144"/>
      <c r="E36" s="53"/>
      <c r="F36" s="26"/>
      <c r="G36" s="53"/>
      <c r="H36" s="26"/>
      <c r="I36" s="26"/>
      <c r="J36" s="53"/>
      <c r="K36" s="53"/>
      <c r="L36" s="26"/>
      <c r="M36" s="53"/>
      <c r="N36" s="26"/>
      <c r="O36" s="13"/>
      <c r="Q36" s="13"/>
      <c r="R36" s="13"/>
      <c r="S36" s="13"/>
      <c r="T36" s="13"/>
      <c r="U36" s="13"/>
    </row>
    <row r="37" spans="1:21" ht="16.5" customHeight="1">
      <c r="A37" s="9"/>
      <c r="D37" s="144"/>
      <c r="E37" s="53"/>
      <c r="F37" s="26"/>
      <c r="G37" s="53"/>
      <c r="H37" s="26"/>
      <c r="I37" s="26"/>
      <c r="J37" s="53"/>
      <c r="K37" s="53"/>
      <c r="L37" s="26"/>
      <c r="M37" s="53"/>
      <c r="N37" s="26"/>
      <c r="O37" s="13"/>
      <c r="Q37" s="13"/>
      <c r="R37" s="13"/>
      <c r="S37" s="13"/>
      <c r="T37" s="13"/>
      <c r="U37" s="13"/>
    </row>
    <row r="38" spans="1:21" ht="16.5" customHeight="1">
      <c r="A38" s="9"/>
      <c r="D38" s="144"/>
      <c r="E38" s="53"/>
      <c r="F38" s="26"/>
      <c r="G38" s="53"/>
      <c r="H38" s="26"/>
      <c r="I38" s="26"/>
      <c r="J38" s="53"/>
      <c r="K38" s="53"/>
      <c r="L38" s="26"/>
      <c r="M38" s="53"/>
      <c r="N38" s="26"/>
      <c r="O38" s="13"/>
      <c r="Q38" s="13"/>
      <c r="R38" s="13"/>
      <c r="S38" s="13"/>
      <c r="T38" s="13"/>
      <c r="U38" s="13"/>
    </row>
    <row r="39" spans="1:21" ht="16.5" customHeight="1">
      <c r="A39" s="9"/>
      <c r="D39" s="144"/>
      <c r="E39" s="53"/>
      <c r="F39" s="26"/>
      <c r="G39" s="53"/>
      <c r="H39" s="26"/>
      <c r="I39" s="26"/>
      <c r="J39" s="53"/>
      <c r="K39" s="53"/>
      <c r="L39" s="26"/>
      <c r="M39" s="53"/>
      <c r="N39" s="26"/>
      <c r="O39" s="13"/>
      <c r="Q39" s="13"/>
      <c r="R39" s="13"/>
      <c r="S39" s="13"/>
      <c r="T39" s="13"/>
      <c r="U39" s="13"/>
    </row>
    <row r="113" ht="16.5" customHeight="1">
      <c r="A113" s="9" t="s">
        <v>194</v>
      </c>
    </row>
    <row r="115" ht="16.5" customHeight="1">
      <c r="A115" s="13" t="s">
        <v>1</v>
      </c>
    </row>
    <row r="129" ht="16.5" customHeight="1">
      <c r="A129" s="13" t="s">
        <v>2</v>
      </c>
    </row>
    <row r="130" ht="16.5" customHeight="1">
      <c r="F130" s="51">
        <v>-88637</v>
      </c>
    </row>
    <row r="134" ht="16.5" customHeight="1">
      <c r="A134" s="13" t="s">
        <v>3</v>
      </c>
    </row>
    <row r="136" ht="16.5" customHeight="1">
      <c r="A136" s="13" t="s">
        <v>4</v>
      </c>
    </row>
    <row r="230" ht="16.5" customHeight="1">
      <c r="H230" s="13">
        <v>-3919314</v>
      </c>
    </row>
    <row r="232" ht="16.5" customHeight="1">
      <c r="J232" s="52">
        <v>501672871</v>
      </c>
    </row>
    <row r="236" ht="16.5" customHeight="1">
      <c r="H236" s="13">
        <v>-667520</v>
      </c>
    </row>
    <row r="245" ht="16.5" customHeight="1">
      <c r="J245" s="52">
        <v>-164565164</v>
      </c>
    </row>
    <row r="249" ht="16.5" customHeight="1">
      <c r="F249" s="51">
        <v>-89985371</v>
      </c>
    </row>
    <row r="284" ht="16.5" customHeight="1">
      <c r="F284" s="51">
        <v>-22981833</v>
      </c>
    </row>
  </sheetData>
  <sheetProtection/>
  <mergeCells count="1">
    <mergeCell ref="J7:L7"/>
  </mergeCells>
  <printOptions/>
  <pageMargins left="1" right="1" top="0.5" bottom="0.6" header="0.49" footer="0.4"/>
  <pageSetup firstPageNumber="8" useFirstPageNumber="1" horizontalDpi="1200" verticalDpi="1200" orientation="landscape" paperSize="9" r:id="rId1"/>
  <headerFooter>
    <oddFooter>&amp;R&amp;"Arial,Regular"&amp;9&amp;P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L154"/>
  <sheetViews>
    <sheetView tabSelected="1" zoomScaleSheetLayoutView="100" zoomScalePageLayoutView="0" workbookViewId="0" topLeftCell="A57">
      <selection activeCell="M67" sqref="M67"/>
    </sheetView>
  </sheetViews>
  <sheetFormatPr defaultColWidth="9.140625" defaultRowHeight="16.5" customHeight="1"/>
  <cols>
    <col min="1" max="1" width="1.7109375" style="29" customWidth="1"/>
    <col min="2" max="2" width="1.1484375" style="29" customWidth="1"/>
    <col min="3" max="3" width="41.140625" style="29" customWidth="1"/>
    <col min="4" max="4" width="5.28125" style="18" customWidth="1"/>
    <col min="5" max="5" width="0.5625" style="29" customWidth="1"/>
    <col min="6" max="6" width="10.7109375" style="22" customWidth="1"/>
    <col min="7" max="7" width="0.5625" style="29" customWidth="1"/>
    <col min="8" max="8" width="10.7109375" style="22" customWidth="1"/>
    <col min="9" max="9" width="0.5625" style="18" customWidth="1"/>
    <col min="10" max="10" width="10.7109375" style="22" customWidth="1"/>
    <col min="11" max="11" width="0.5625" style="29" customWidth="1"/>
    <col min="12" max="12" width="10.7109375" style="22" customWidth="1"/>
    <col min="13" max="13" width="18.28125" style="33" customWidth="1"/>
    <col min="14" max="16384" width="9.140625" style="34" customWidth="1"/>
  </cols>
  <sheetData>
    <row r="1" spans="1:12" ht="16.5" customHeight="1">
      <c r="A1" s="28" t="str">
        <f>'2-4'!A1</f>
        <v>Energy Absolute Public Company Limited</v>
      </c>
      <c r="B1" s="28"/>
      <c r="C1" s="28"/>
      <c r="G1" s="30"/>
      <c r="I1" s="31"/>
      <c r="K1" s="30"/>
      <c r="L1" s="32" t="s">
        <v>66</v>
      </c>
    </row>
    <row r="2" spans="1:12" ht="16.5" customHeight="1">
      <c r="A2" s="28" t="s">
        <v>58</v>
      </c>
      <c r="B2" s="28"/>
      <c r="C2" s="28"/>
      <c r="G2" s="30"/>
      <c r="I2" s="31"/>
      <c r="K2" s="30"/>
      <c r="L2" s="35"/>
    </row>
    <row r="3" spans="1:12" ht="16.5" customHeight="1">
      <c r="A3" s="21" t="str">
        <f>8!A3</f>
        <v>For the nine-month period ended 30 September 2017</v>
      </c>
      <c r="B3" s="21"/>
      <c r="C3" s="21"/>
      <c r="D3" s="36"/>
      <c r="E3" s="37"/>
      <c r="F3" s="27"/>
      <c r="G3" s="38"/>
      <c r="H3" s="27"/>
      <c r="I3" s="39"/>
      <c r="J3" s="27"/>
      <c r="K3" s="38"/>
      <c r="L3" s="27"/>
    </row>
    <row r="4" spans="7:11" ht="16.5" customHeight="1">
      <c r="G4" s="30"/>
      <c r="I4" s="31"/>
      <c r="K4" s="30"/>
    </row>
    <row r="5" spans="7:11" ht="16.5" customHeight="1">
      <c r="G5" s="30"/>
      <c r="I5" s="31"/>
      <c r="K5" s="30"/>
    </row>
    <row r="6" spans="1:12" ht="16.5" customHeight="1">
      <c r="A6" s="34"/>
      <c r="D6" s="40"/>
      <c r="E6" s="28"/>
      <c r="F6" s="27"/>
      <c r="G6" s="41"/>
      <c r="H6" s="42" t="s">
        <v>56</v>
      </c>
      <c r="I6" s="43"/>
      <c r="J6" s="27"/>
      <c r="K6" s="41"/>
      <c r="L6" s="42" t="s">
        <v>169</v>
      </c>
    </row>
    <row r="7" spans="4:12" ht="16.5" customHeight="1">
      <c r="D7" s="44"/>
      <c r="E7" s="28"/>
      <c r="F7" s="136" t="s">
        <v>190</v>
      </c>
      <c r="G7" s="126"/>
      <c r="H7" s="136" t="s">
        <v>191</v>
      </c>
      <c r="I7" s="126"/>
      <c r="J7" s="136" t="s">
        <v>190</v>
      </c>
      <c r="K7" s="126"/>
      <c r="L7" s="136" t="s">
        <v>191</v>
      </c>
    </row>
    <row r="8" spans="4:12" ht="16.5" customHeight="1">
      <c r="D8" s="128" t="s">
        <v>6</v>
      </c>
      <c r="E8" s="28"/>
      <c r="F8" s="16" t="s">
        <v>121</v>
      </c>
      <c r="G8" s="126"/>
      <c r="H8" s="16" t="s">
        <v>121</v>
      </c>
      <c r="I8" s="126"/>
      <c r="J8" s="16" t="s">
        <v>121</v>
      </c>
      <c r="K8" s="126"/>
      <c r="L8" s="16" t="s">
        <v>121</v>
      </c>
    </row>
    <row r="9" spans="1:11" ht="16.5" customHeight="1">
      <c r="A9" s="28" t="s">
        <v>36</v>
      </c>
      <c r="G9" s="30"/>
      <c r="I9" s="31"/>
      <c r="K9" s="30"/>
    </row>
    <row r="10" spans="1:12" ht="16.5" customHeight="1">
      <c r="A10" s="29" t="s">
        <v>37</v>
      </c>
      <c r="F10" s="45">
        <v>2919601</v>
      </c>
      <c r="G10" s="46"/>
      <c r="H10" s="45">
        <v>2437406</v>
      </c>
      <c r="I10" s="46"/>
      <c r="J10" s="45">
        <v>2971475</v>
      </c>
      <c r="K10" s="23"/>
      <c r="L10" s="45">
        <v>1516153</v>
      </c>
    </row>
    <row r="11" spans="1:12" ht="16.5" customHeight="1">
      <c r="A11" s="29" t="s">
        <v>59</v>
      </c>
      <c r="F11" s="45"/>
      <c r="G11" s="46"/>
      <c r="H11" s="45"/>
      <c r="I11" s="23"/>
      <c r="J11" s="45"/>
      <c r="K11" s="46"/>
      <c r="L11" s="45"/>
    </row>
    <row r="12" spans="2:12" ht="16.5" customHeight="1">
      <c r="B12" s="29" t="s">
        <v>60</v>
      </c>
      <c r="F12" s="45"/>
      <c r="G12" s="46"/>
      <c r="H12" s="45"/>
      <c r="I12" s="23"/>
      <c r="J12" s="45"/>
      <c r="K12" s="46"/>
      <c r="L12" s="45"/>
    </row>
    <row r="13" spans="1:12" ht="16.5" customHeight="1">
      <c r="A13" s="29" t="s">
        <v>0</v>
      </c>
      <c r="B13" s="47" t="s">
        <v>52</v>
      </c>
      <c r="F13" s="45">
        <v>1111799</v>
      </c>
      <c r="G13" s="46"/>
      <c r="H13" s="45">
        <v>804697</v>
      </c>
      <c r="I13" s="46"/>
      <c r="J13" s="45">
        <v>71605</v>
      </c>
      <c r="K13" s="23"/>
      <c r="L13" s="45">
        <v>73626</v>
      </c>
    </row>
    <row r="14" spans="2:12" ht="16.5" customHeight="1">
      <c r="B14" s="47" t="s">
        <v>129</v>
      </c>
      <c r="D14" s="18">
        <v>10</v>
      </c>
      <c r="F14" s="45">
        <v>0</v>
      </c>
      <c r="G14" s="46"/>
      <c r="H14" s="45">
        <v>-3630</v>
      </c>
      <c r="I14" s="46"/>
      <c r="J14" s="45">
        <v>0</v>
      </c>
      <c r="K14" s="23"/>
      <c r="L14" s="45">
        <v>-3630</v>
      </c>
    </row>
    <row r="15" spans="2:12" ht="16.5" customHeight="1">
      <c r="B15" s="47" t="s">
        <v>38</v>
      </c>
      <c r="F15" s="45">
        <v>-9971</v>
      </c>
      <c r="G15" s="46"/>
      <c r="H15" s="45">
        <v>-12992</v>
      </c>
      <c r="I15" s="46"/>
      <c r="J15" s="45">
        <v>-27668</v>
      </c>
      <c r="K15" s="23"/>
      <c r="L15" s="45">
        <v>-26528</v>
      </c>
    </row>
    <row r="16" spans="2:12" ht="16.5" customHeight="1">
      <c r="B16" s="47" t="s">
        <v>170</v>
      </c>
      <c r="D16" s="19">
        <v>13.2</v>
      </c>
      <c r="F16" s="45">
        <v>0</v>
      </c>
      <c r="G16" s="46"/>
      <c r="H16" s="45">
        <v>0</v>
      </c>
      <c r="I16" s="46"/>
      <c r="J16" s="45">
        <v>-3228654</v>
      </c>
      <c r="K16" s="23"/>
      <c r="L16" s="137">
        <v>-1418052</v>
      </c>
    </row>
    <row r="17" spans="2:12" ht="16.5" customHeight="1">
      <c r="B17" s="47" t="s">
        <v>139</v>
      </c>
      <c r="F17" s="45">
        <v>863495</v>
      </c>
      <c r="G17" s="46"/>
      <c r="H17" s="45">
        <v>746079</v>
      </c>
      <c r="I17" s="46"/>
      <c r="J17" s="45">
        <v>219927</v>
      </c>
      <c r="K17" s="23"/>
      <c r="L17" s="45">
        <v>107347</v>
      </c>
    </row>
    <row r="18" spans="2:12" ht="16.5" customHeight="1">
      <c r="B18" s="47" t="s">
        <v>108</v>
      </c>
      <c r="F18" s="45">
        <v>900</v>
      </c>
      <c r="G18" s="46"/>
      <c r="H18" s="45">
        <v>1155</v>
      </c>
      <c r="I18" s="46"/>
      <c r="J18" s="45">
        <v>652</v>
      </c>
      <c r="K18" s="23"/>
      <c r="L18" s="45">
        <v>606</v>
      </c>
    </row>
    <row r="19" spans="2:12" ht="16.5" customHeight="1">
      <c r="B19" s="47" t="s">
        <v>192</v>
      </c>
      <c r="G19" s="46"/>
      <c r="H19" s="45"/>
      <c r="I19" s="34"/>
      <c r="K19" s="34"/>
      <c r="L19" s="45"/>
    </row>
    <row r="20" spans="2:12" ht="16.5" customHeight="1">
      <c r="B20" s="47"/>
      <c r="C20" s="29" t="s">
        <v>186</v>
      </c>
      <c r="D20" s="19">
        <v>13.1</v>
      </c>
      <c r="F20" s="22">
        <v>15800</v>
      </c>
      <c r="G20" s="46"/>
      <c r="H20" s="45">
        <v>0</v>
      </c>
      <c r="I20" s="34"/>
      <c r="J20" s="22">
        <v>0</v>
      </c>
      <c r="K20" s="34"/>
      <c r="L20" s="45">
        <v>0</v>
      </c>
    </row>
    <row r="21" spans="2:12" ht="16.5" customHeight="1">
      <c r="B21" s="47" t="s">
        <v>207</v>
      </c>
      <c r="F21" s="45">
        <v>0</v>
      </c>
      <c r="G21" s="46"/>
      <c r="H21" s="45">
        <v>0</v>
      </c>
      <c r="J21" s="45">
        <v>0</v>
      </c>
      <c r="K21" s="23"/>
      <c r="L21" s="33">
        <v>-503</v>
      </c>
    </row>
    <row r="22" spans="2:12" ht="16.5" customHeight="1">
      <c r="B22" s="47" t="s">
        <v>193</v>
      </c>
      <c r="F22" s="45">
        <v>-770</v>
      </c>
      <c r="G22" s="46"/>
      <c r="H22" s="45">
        <v>0</v>
      </c>
      <c r="J22" s="45">
        <v>-561</v>
      </c>
      <c r="K22" s="23"/>
      <c r="L22" s="45">
        <v>0</v>
      </c>
    </row>
    <row r="23" spans="2:12" ht="16.5" customHeight="1">
      <c r="B23" s="47" t="s">
        <v>177</v>
      </c>
      <c r="F23" s="45">
        <v>4479</v>
      </c>
      <c r="G23" s="46"/>
      <c r="H23" s="45">
        <v>-8448</v>
      </c>
      <c r="I23" s="46"/>
      <c r="J23" s="45">
        <v>0</v>
      </c>
      <c r="K23" s="23"/>
      <c r="L23" s="45">
        <v>0</v>
      </c>
    </row>
    <row r="24" spans="2:12" ht="16.5" customHeight="1">
      <c r="B24" s="47" t="s">
        <v>147</v>
      </c>
      <c r="D24" s="19">
        <v>24.6</v>
      </c>
      <c r="F24" s="27">
        <v>0</v>
      </c>
      <c r="G24" s="46"/>
      <c r="H24" s="27">
        <v>0</v>
      </c>
      <c r="I24" s="46"/>
      <c r="J24" s="27">
        <v>-42462</v>
      </c>
      <c r="K24" s="23"/>
      <c r="L24" s="27">
        <v>-20100</v>
      </c>
    </row>
    <row r="25" spans="2:11" ht="16.5" customHeight="1">
      <c r="B25" s="47"/>
      <c r="G25" s="23"/>
      <c r="I25" s="23"/>
      <c r="K25" s="23"/>
    </row>
    <row r="26" spans="1:12" ht="16.5" customHeight="1">
      <c r="A26" s="34"/>
      <c r="B26" s="29" t="s">
        <v>39</v>
      </c>
      <c r="F26" s="34"/>
      <c r="G26" s="34"/>
      <c r="H26" s="34"/>
      <c r="I26" s="34"/>
      <c r="J26" s="34"/>
      <c r="K26" s="34"/>
      <c r="L26" s="34"/>
    </row>
    <row r="27" spans="3:12" ht="16.5" customHeight="1">
      <c r="C27" s="29" t="s">
        <v>40</v>
      </c>
      <c r="F27" s="22">
        <f>SUM(F10:F24)</f>
        <v>4905333</v>
      </c>
      <c r="G27" s="30"/>
      <c r="H27" s="22">
        <f>SUM(H10:H24)</f>
        <v>3964267</v>
      </c>
      <c r="I27" s="30"/>
      <c r="J27" s="22">
        <f>SUM(J10:J24)</f>
        <v>-35686</v>
      </c>
      <c r="K27" s="31"/>
      <c r="L27" s="22">
        <f>SUM(L10:L24)</f>
        <v>228919</v>
      </c>
    </row>
    <row r="28" spans="2:12" ht="16.5" customHeight="1">
      <c r="B28" s="29" t="s">
        <v>54</v>
      </c>
      <c r="D28" s="44"/>
      <c r="E28" s="28"/>
      <c r="F28" s="138"/>
      <c r="G28" s="49"/>
      <c r="H28" s="138"/>
      <c r="I28" s="48"/>
      <c r="J28" s="138"/>
      <c r="K28" s="49"/>
      <c r="L28" s="138"/>
    </row>
    <row r="29" spans="2:12" ht="16.5" customHeight="1">
      <c r="B29" s="34"/>
      <c r="C29" s="47" t="s">
        <v>83</v>
      </c>
      <c r="D29" s="44"/>
      <c r="E29" s="28"/>
      <c r="F29" s="137">
        <v>-328887</v>
      </c>
      <c r="G29" s="49"/>
      <c r="H29" s="137">
        <v>-146496</v>
      </c>
      <c r="I29" s="49"/>
      <c r="J29" s="137">
        <v>14613</v>
      </c>
      <c r="K29" s="48"/>
      <c r="L29" s="137">
        <v>102066</v>
      </c>
    </row>
    <row r="30" spans="2:12" ht="16.5" customHeight="1">
      <c r="B30" s="34"/>
      <c r="C30" s="47" t="s">
        <v>148</v>
      </c>
      <c r="D30" s="44"/>
      <c r="E30" s="28"/>
      <c r="F30" s="137">
        <v>33689</v>
      </c>
      <c r="G30" s="49"/>
      <c r="H30" s="137">
        <v>-153070</v>
      </c>
      <c r="I30" s="49"/>
      <c r="J30" s="137">
        <v>-10247</v>
      </c>
      <c r="K30" s="48"/>
      <c r="L30" s="137">
        <v>-65323</v>
      </c>
    </row>
    <row r="31" spans="2:12" ht="16.5" customHeight="1">
      <c r="B31" s="34"/>
      <c r="C31" s="47" t="s">
        <v>41</v>
      </c>
      <c r="D31" s="44"/>
      <c r="E31" s="28"/>
      <c r="F31" s="137">
        <v>-7441</v>
      </c>
      <c r="G31" s="49"/>
      <c r="H31" s="137">
        <v>5693</v>
      </c>
      <c r="I31" s="49"/>
      <c r="J31" s="137">
        <v>-14360</v>
      </c>
      <c r="K31" s="48"/>
      <c r="L31" s="137">
        <v>6044</v>
      </c>
    </row>
    <row r="32" spans="2:12" ht="16.5" customHeight="1">
      <c r="B32" s="34"/>
      <c r="C32" s="47" t="s">
        <v>109</v>
      </c>
      <c r="D32" s="44"/>
      <c r="E32" s="28"/>
      <c r="F32" s="137">
        <v>854</v>
      </c>
      <c r="G32" s="49"/>
      <c r="H32" s="137">
        <v>3959</v>
      </c>
      <c r="I32" s="49"/>
      <c r="J32" s="137">
        <v>-5718</v>
      </c>
      <c r="K32" s="48"/>
      <c r="L32" s="45">
        <v>16294</v>
      </c>
    </row>
    <row r="33" spans="2:12" ht="16.5" customHeight="1">
      <c r="B33" s="34"/>
      <c r="C33" s="47" t="s">
        <v>84</v>
      </c>
      <c r="D33" s="44"/>
      <c r="E33" s="28"/>
      <c r="F33" s="137">
        <v>38056</v>
      </c>
      <c r="G33" s="49"/>
      <c r="H33" s="137">
        <v>-40198</v>
      </c>
      <c r="I33" s="49"/>
      <c r="J33" s="137">
        <v>38307</v>
      </c>
      <c r="K33" s="48"/>
      <c r="L33" s="137">
        <v>-44499</v>
      </c>
    </row>
    <row r="34" spans="2:12" ht="16.5" customHeight="1">
      <c r="B34" s="34"/>
      <c r="C34" s="47" t="s">
        <v>149</v>
      </c>
      <c r="D34" s="44"/>
      <c r="E34" s="28"/>
      <c r="F34" s="50">
        <v>-7883</v>
      </c>
      <c r="G34" s="49"/>
      <c r="H34" s="27">
        <v>-14459</v>
      </c>
      <c r="I34" s="46"/>
      <c r="J34" s="27">
        <v>8131</v>
      </c>
      <c r="K34" s="23"/>
      <c r="L34" s="27">
        <v>-16947</v>
      </c>
    </row>
    <row r="35" spans="2:12" ht="16.5" customHeight="1">
      <c r="B35" s="34"/>
      <c r="C35" s="47"/>
      <c r="D35" s="44"/>
      <c r="E35" s="28"/>
      <c r="F35" s="138"/>
      <c r="G35" s="49"/>
      <c r="H35" s="138"/>
      <c r="I35" s="48"/>
      <c r="J35" s="138"/>
      <c r="K35" s="49"/>
      <c r="L35" s="138"/>
    </row>
    <row r="36" spans="1:12" ht="16.5" customHeight="1">
      <c r="A36" s="34"/>
      <c r="B36" s="29" t="s">
        <v>210</v>
      </c>
      <c r="C36" s="34"/>
      <c r="D36" s="44"/>
      <c r="E36" s="28"/>
      <c r="F36" s="137">
        <f>SUM(F27,F29:F34)</f>
        <v>4633721</v>
      </c>
      <c r="G36" s="49"/>
      <c r="H36" s="137">
        <f>SUM(H27:H34)</f>
        <v>3619696</v>
      </c>
      <c r="I36" s="48"/>
      <c r="J36" s="137">
        <f>SUM(J27:J34)</f>
        <v>-4960</v>
      </c>
      <c r="K36" s="49"/>
      <c r="L36" s="137">
        <f>SUM(L27:L34)</f>
        <v>226554</v>
      </c>
    </row>
    <row r="37" spans="1:12" ht="16.5" customHeight="1">
      <c r="A37" s="34"/>
      <c r="C37" s="47" t="s">
        <v>42</v>
      </c>
      <c r="D37" s="44"/>
      <c r="E37" s="28"/>
      <c r="F37" s="50">
        <v>-6931</v>
      </c>
      <c r="G37" s="49"/>
      <c r="H37" s="50">
        <v>-22268</v>
      </c>
      <c r="I37" s="49"/>
      <c r="J37" s="50">
        <v>0</v>
      </c>
      <c r="K37" s="48"/>
      <c r="L37" s="50">
        <v>-175</v>
      </c>
    </row>
    <row r="38" spans="1:12" ht="16.5" customHeight="1">
      <c r="A38" s="34"/>
      <c r="D38" s="44"/>
      <c r="E38" s="28"/>
      <c r="F38" s="138"/>
      <c r="G38" s="49"/>
      <c r="H38" s="138"/>
      <c r="I38" s="48"/>
      <c r="J38" s="138"/>
      <c r="K38" s="49"/>
      <c r="L38" s="138"/>
    </row>
    <row r="39" spans="2:5" ht="16.5" customHeight="1">
      <c r="B39" s="28" t="s">
        <v>204</v>
      </c>
      <c r="C39" s="34"/>
      <c r="D39" s="44"/>
      <c r="E39" s="28"/>
    </row>
    <row r="40" spans="2:12" ht="16.5" customHeight="1">
      <c r="B40" s="34"/>
      <c r="C40" s="28" t="s">
        <v>205</v>
      </c>
      <c r="D40" s="44"/>
      <c r="E40" s="28"/>
      <c r="F40" s="50">
        <f>SUM(F36:F37)</f>
        <v>4626790</v>
      </c>
      <c r="G40" s="49"/>
      <c r="H40" s="50">
        <f>SUM(H36:H37)</f>
        <v>3597428</v>
      </c>
      <c r="I40" s="48"/>
      <c r="J40" s="50">
        <f>SUM(J36:J37)</f>
        <v>-4960</v>
      </c>
      <c r="K40" s="49"/>
      <c r="L40" s="50">
        <f>SUM(L36:L37)</f>
        <v>226379</v>
      </c>
    </row>
    <row r="41" spans="2:12" ht="16.5" customHeight="1">
      <c r="B41" s="34"/>
      <c r="C41" s="28"/>
      <c r="D41" s="44"/>
      <c r="E41" s="28"/>
      <c r="F41" s="138"/>
      <c r="G41" s="49"/>
      <c r="H41" s="137"/>
      <c r="I41" s="48"/>
      <c r="J41" s="138"/>
      <c r="K41" s="49"/>
      <c r="L41" s="137"/>
    </row>
    <row r="42" spans="2:12" ht="16.5" customHeight="1">
      <c r="B42" s="34"/>
      <c r="C42" s="28"/>
      <c r="D42" s="44"/>
      <c r="E42" s="28"/>
      <c r="F42" s="138"/>
      <c r="G42" s="49"/>
      <c r="H42" s="137"/>
      <c r="I42" s="48"/>
      <c r="J42" s="138"/>
      <c r="K42" s="49"/>
      <c r="L42" s="137"/>
    </row>
    <row r="43" spans="2:12" ht="16.5" customHeight="1">
      <c r="B43" s="34"/>
      <c r="C43" s="28"/>
      <c r="D43" s="44"/>
      <c r="E43" s="28"/>
      <c r="F43" s="138"/>
      <c r="G43" s="49"/>
      <c r="H43" s="137"/>
      <c r="I43" s="48"/>
      <c r="J43" s="138"/>
      <c r="K43" s="49"/>
      <c r="L43" s="137"/>
    </row>
    <row r="44" spans="2:12" ht="16.5" customHeight="1">
      <c r="B44" s="34"/>
      <c r="C44" s="28"/>
      <c r="D44" s="44"/>
      <c r="E44" s="28"/>
      <c r="F44" s="138"/>
      <c r="G44" s="49"/>
      <c r="H44" s="137"/>
      <c r="I44" s="48"/>
      <c r="J44" s="138"/>
      <c r="K44" s="49"/>
      <c r="L44" s="137"/>
    </row>
    <row r="45" spans="2:12" ht="16.5" customHeight="1">
      <c r="B45" s="34"/>
      <c r="C45" s="28"/>
      <c r="D45" s="44"/>
      <c r="E45" s="28"/>
      <c r="F45" s="138"/>
      <c r="G45" s="49"/>
      <c r="H45" s="137"/>
      <c r="I45" s="48"/>
      <c r="J45" s="138"/>
      <c r="K45" s="49"/>
      <c r="L45" s="137"/>
    </row>
    <row r="46" spans="2:12" ht="16.5" customHeight="1">
      <c r="B46" s="34"/>
      <c r="C46" s="28"/>
      <c r="D46" s="44"/>
      <c r="E46" s="28"/>
      <c r="F46" s="138"/>
      <c r="G46" s="49"/>
      <c r="H46" s="137"/>
      <c r="I46" s="48"/>
      <c r="J46" s="138"/>
      <c r="K46" s="49"/>
      <c r="L46" s="137"/>
    </row>
    <row r="47" spans="2:12" ht="16.5" customHeight="1">
      <c r="B47" s="34"/>
      <c r="C47" s="28"/>
      <c r="D47" s="44"/>
      <c r="E47" s="28"/>
      <c r="F47" s="138"/>
      <c r="G47" s="49"/>
      <c r="H47" s="137"/>
      <c r="I47" s="48"/>
      <c r="J47" s="138"/>
      <c r="K47" s="49"/>
      <c r="L47" s="137"/>
    </row>
    <row r="48" spans="2:12" ht="16.5" customHeight="1">
      <c r="B48" s="34"/>
      <c r="C48" s="28"/>
      <c r="D48" s="44"/>
      <c r="E48" s="28"/>
      <c r="F48" s="138"/>
      <c r="G48" s="49"/>
      <c r="H48" s="137"/>
      <c r="I48" s="48"/>
      <c r="J48" s="138"/>
      <c r="K48" s="49"/>
      <c r="L48" s="137"/>
    </row>
    <row r="49" spans="2:12" ht="11.25" customHeight="1">
      <c r="B49" s="34"/>
      <c r="C49" s="28"/>
      <c r="D49" s="44"/>
      <c r="E49" s="28"/>
      <c r="F49" s="138"/>
      <c r="G49" s="49"/>
      <c r="H49" s="137"/>
      <c r="I49" s="48"/>
      <c r="J49" s="138"/>
      <c r="K49" s="49"/>
      <c r="L49" s="137"/>
    </row>
    <row r="50" spans="1:12" ht="30" customHeight="1">
      <c r="A50" s="205" t="str">
        <f>'2-4'!A51:L51</f>
        <v>The accompanying notes to the interim financial information on pages 12 to 34 are an integral part of this interim financial information.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</row>
    <row r="51" spans="1:12" ht="16.5" customHeight="1">
      <c r="A51" s="28" t="str">
        <f>+A1</f>
        <v>Energy Absolute Public Company Limited</v>
      </c>
      <c r="B51" s="28"/>
      <c r="C51" s="28"/>
      <c r="G51" s="30"/>
      <c r="I51" s="31"/>
      <c r="K51" s="30"/>
      <c r="L51" s="32" t="s">
        <v>66</v>
      </c>
    </row>
    <row r="52" spans="1:12" ht="16.5" customHeight="1">
      <c r="A52" s="28" t="str">
        <f>A2</f>
        <v>Statement of Cash Flows </v>
      </c>
      <c r="B52" s="28"/>
      <c r="C52" s="28"/>
      <c r="G52" s="30"/>
      <c r="I52" s="31"/>
      <c r="K52" s="30"/>
      <c r="L52" s="35"/>
    </row>
    <row r="53" spans="1:12" ht="16.5" customHeight="1">
      <c r="A53" s="21" t="str">
        <f>+A3</f>
        <v>For the nine-month period ended 30 September 2017</v>
      </c>
      <c r="B53" s="21"/>
      <c r="C53" s="21"/>
      <c r="D53" s="36"/>
      <c r="E53" s="37"/>
      <c r="F53" s="27"/>
      <c r="G53" s="38"/>
      <c r="H53" s="27"/>
      <c r="I53" s="39"/>
      <c r="J53" s="27"/>
      <c r="K53" s="38"/>
      <c r="L53" s="27"/>
    </row>
    <row r="54" spans="1:11" ht="15" customHeight="1">
      <c r="A54" s="28"/>
      <c r="B54" s="28"/>
      <c r="C54" s="28"/>
      <c r="G54" s="30"/>
      <c r="I54" s="31"/>
      <c r="K54" s="30"/>
    </row>
    <row r="55" spans="7:11" ht="15" customHeight="1">
      <c r="G55" s="30"/>
      <c r="I55" s="31"/>
      <c r="K55" s="30"/>
    </row>
    <row r="56" spans="1:12" ht="16.5" customHeight="1">
      <c r="A56" s="34"/>
      <c r="D56" s="40"/>
      <c r="E56" s="28"/>
      <c r="F56" s="27"/>
      <c r="G56" s="41"/>
      <c r="H56" s="42" t="s">
        <v>56</v>
      </c>
      <c r="I56" s="43"/>
      <c r="J56" s="27"/>
      <c r="K56" s="41"/>
      <c r="L56" s="42" t="s">
        <v>169</v>
      </c>
    </row>
    <row r="57" spans="4:12" ht="16.5" customHeight="1">
      <c r="D57" s="44"/>
      <c r="E57" s="28"/>
      <c r="F57" s="126">
        <v>2017</v>
      </c>
      <c r="G57" s="126"/>
      <c r="H57" s="126">
        <v>2016</v>
      </c>
      <c r="I57" s="126"/>
      <c r="J57" s="126">
        <v>2017</v>
      </c>
      <c r="K57" s="126"/>
      <c r="L57" s="126">
        <v>2016</v>
      </c>
    </row>
    <row r="58" spans="4:12" ht="16.5" customHeight="1">
      <c r="D58" s="128" t="s">
        <v>6</v>
      </c>
      <c r="E58" s="28"/>
      <c r="F58" s="16" t="s">
        <v>121</v>
      </c>
      <c r="G58" s="126"/>
      <c r="H58" s="16" t="s">
        <v>121</v>
      </c>
      <c r="I58" s="126"/>
      <c r="J58" s="16" t="s">
        <v>121</v>
      </c>
      <c r="K58" s="126"/>
      <c r="L58" s="16" t="s">
        <v>121</v>
      </c>
    </row>
    <row r="59" spans="1:12" ht="16.5" customHeight="1">
      <c r="A59" s="28" t="s">
        <v>43</v>
      </c>
      <c r="D59" s="44"/>
      <c r="E59" s="28"/>
      <c r="F59" s="138"/>
      <c r="G59" s="49"/>
      <c r="H59" s="138"/>
      <c r="I59" s="48"/>
      <c r="J59" s="138"/>
      <c r="K59" s="49"/>
      <c r="L59" s="138"/>
    </row>
    <row r="60" spans="1:12" ht="16.5" customHeight="1">
      <c r="A60" s="29" t="s">
        <v>212</v>
      </c>
      <c r="D60" s="44"/>
      <c r="E60" s="28"/>
      <c r="F60" s="137">
        <v>527800</v>
      </c>
      <c r="G60" s="49"/>
      <c r="H60" s="137">
        <v>1331</v>
      </c>
      <c r="I60" s="49"/>
      <c r="J60" s="137">
        <v>-60</v>
      </c>
      <c r="K60" s="48"/>
      <c r="L60" s="137">
        <v>-61</v>
      </c>
    </row>
    <row r="61" spans="1:12" ht="16.5" customHeight="1">
      <c r="A61" s="29" t="s">
        <v>172</v>
      </c>
      <c r="D61" s="18">
        <v>24.4</v>
      </c>
      <c r="E61" s="28"/>
      <c r="F61" s="137">
        <v>0</v>
      </c>
      <c r="G61" s="49"/>
      <c r="H61" s="137">
        <v>0</v>
      </c>
      <c r="I61" s="49"/>
      <c r="J61" s="137">
        <v>11500</v>
      </c>
      <c r="K61" s="48"/>
      <c r="L61" s="137">
        <v>1300</v>
      </c>
    </row>
    <row r="62" spans="1:12" ht="16.5" customHeight="1">
      <c r="A62" s="29" t="s">
        <v>110</v>
      </c>
      <c r="D62" s="19">
        <v>24.4</v>
      </c>
      <c r="E62" s="28"/>
      <c r="F62" s="137">
        <v>0</v>
      </c>
      <c r="G62" s="49"/>
      <c r="H62" s="137">
        <v>-500</v>
      </c>
      <c r="I62" s="49"/>
      <c r="J62" s="137">
        <v>-1080150</v>
      </c>
      <c r="K62" s="48"/>
      <c r="L62" s="137">
        <v>-570500</v>
      </c>
    </row>
    <row r="63" spans="1:12" ht="16.5" customHeight="1">
      <c r="A63" s="29" t="s">
        <v>171</v>
      </c>
      <c r="D63" s="19">
        <v>24.4</v>
      </c>
      <c r="E63" s="28"/>
      <c r="F63" s="137">
        <v>0</v>
      </c>
      <c r="G63" s="49"/>
      <c r="H63" s="137">
        <v>0</v>
      </c>
      <c r="I63" s="34"/>
      <c r="J63" s="34">
        <v>4500</v>
      </c>
      <c r="K63" s="34"/>
      <c r="L63" s="137">
        <v>0</v>
      </c>
    </row>
    <row r="64" spans="1:12" ht="16.5" customHeight="1">
      <c r="A64" s="29" t="s">
        <v>137</v>
      </c>
      <c r="D64" s="19">
        <v>13.1</v>
      </c>
      <c r="E64" s="28"/>
      <c r="F64" s="137">
        <v>0</v>
      </c>
      <c r="G64" s="49"/>
      <c r="H64" s="137">
        <v>0</v>
      </c>
      <c r="I64" s="49"/>
      <c r="J64" s="137">
        <v>-110000</v>
      </c>
      <c r="K64" s="48"/>
      <c r="L64" s="137">
        <v>-6348550</v>
      </c>
    </row>
    <row r="65" spans="1:12" ht="16.5" customHeight="1">
      <c r="A65" s="29" t="s">
        <v>238</v>
      </c>
      <c r="D65" s="18">
        <v>12</v>
      </c>
      <c r="E65" s="28"/>
      <c r="F65" s="137">
        <v>-8754</v>
      </c>
      <c r="G65" s="49"/>
      <c r="H65" s="137">
        <v>0</v>
      </c>
      <c r="I65" s="49"/>
      <c r="J65" s="137">
        <v>-8754</v>
      </c>
      <c r="K65" s="48"/>
      <c r="L65" s="137">
        <v>0</v>
      </c>
    </row>
    <row r="66" spans="1:12" ht="16.5" customHeight="1">
      <c r="A66" s="29" t="s">
        <v>111</v>
      </c>
      <c r="D66" s="44"/>
      <c r="E66" s="28"/>
      <c r="F66" s="137">
        <v>-241</v>
      </c>
      <c r="G66" s="49"/>
      <c r="H66" s="137">
        <v>0</v>
      </c>
      <c r="I66" s="49"/>
      <c r="J66" s="137">
        <v>-73236</v>
      </c>
      <c r="K66" s="48"/>
      <c r="L66" s="137">
        <v>-9191</v>
      </c>
    </row>
    <row r="67" spans="1:12" ht="16.5" customHeight="1">
      <c r="A67" s="29" t="s">
        <v>122</v>
      </c>
      <c r="D67" s="44"/>
      <c r="E67" s="28"/>
      <c r="F67" s="137">
        <v>0</v>
      </c>
      <c r="G67" s="49"/>
      <c r="H67" s="137">
        <v>0</v>
      </c>
      <c r="I67" s="49"/>
      <c r="J67" s="137">
        <v>0</v>
      </c>
      <c r="K67" s="48"/>
      <c r="L67" s="137">
        <v>17170</v>
      </c>
    </row>
    <row r="68" spans="1:7" ht="16.5" customHeight="1">
      <c r="A68" s="29" t="s">
        <v>117</v>
      </c>
      <c r="D68" s="44"/>
      <c r="E68" s="28"/>
      <c r="F68" s="137"/>
      <c r="G68" s="49"/>
    </row>
    <row r="69" spans="1:12" ht="16.5" customHeight="1">
      <c r="A69" s="34"/>
      <c r="B69" s="29" t="s">
        <v>118</v>
      </c>
      <c r="D69" s="44"/>
      <c r="E69" s="28"/>
      <c r="F69" s="137">
        <v>-2527492</v>
      </c>
      <c r="G69" s="49"/>
      <c r="H69" s="137">
        <v>-6928933</v>
      </c>
      <c r="I69" s="34"/>
      <c r="J69" s="34">
        <v>-25429</v>
      </c>
      <c r="K69" s="34"/>
      <c r="L69" s="137">
        <v>-7197</v>
      </c>
    </row>
    <row r="70" spans="1:7" ht="16.5" customHeight="1">
      <c r="A70" s="29" t="s">
        <v>173</v>
      </c>
      <c r="D70" s="44"/>
      <c r="E70" s="28"/>
      <c r="F70" s="137"/>
      <c r="G70" s="49"/>
    </row>
    <row r="71" spans="2:12" ht="16.5" customHeight="1">
      <c r="B71" s="29" t="s">
        <v>118</v>
      </c>
      <c r="D71" s="44"/>
      <c r="E71" s="28"/>
      <c r="F71" s="137">
        <v>7106</v>
      </c>
      <c r="G71" s="49"/>
      <c r="H71" s="137">
        <v>0</v>
      </c>
      <c r="I71" s="49"/>
      <c r="J71" s="137">
        <v>3543</v>
      </c>
      <c r="K71" s="48"/>
      <c r="L71" s="137">
        <v>0</v>
      </c>
    </row>
    <row r="72" spans="1:12" ht="16.5" customHeight="1">
      <c r="A72" s="29" t="s">
        <v>150</v>
      </c>
      <c r="D72" s="44"/>
      <c r="E72" s="28"/>
      <c r="F72" s="137">
        <v>-1300</v>
      </c>
      <c r="G72" s="49"/>
      <c r="H72" s="137">
        <v>-6111</v>
      </c>
      <c r="I72" s="34"/>
      <c r="J72" s="34">
        <v>-1300</v>
      </c>
      <c r="K72" s="34"/>
      <c r="L72" s="137">
        <v>-6111</v>
      </c>
    </row>
    <row r="73" spans="1:12" ht="16.5" customHeight="1">
      <c r="A73" s="29" t="s">
        <v>237</v>
      </c>
      <c r="D73" s="44"/>
      <c r="E73" s="28"/>
      <c r="F73" s="137">
        <v>-6464</v>
      </c>
      <c r="G73" s="49"/>
      <c r="H73" s="137">
        <v>0</v>
      </c>
      <c r="I73" s="34"/>
      <c r="J73" s="137">
        <v>0</v>
      </c>
      <c r="K73" s="34"/>
      <c r="L73" s="137">
        <v>0</v>
      </c>
    </row>
    <row r="74" spans="1:12" ht="16.5" customHeight="1">
      <c r="A74" s="29" t="s">
        <v>174</v>
      </c>
      <c r="D74" s="44"/>
      <c r="E74" s="28"/>
      <c r="F74" s="137">
        <v>0</v>
      </c>
      <c r="G74" s="49"/>
      <c r="H74" s="137">
        <v>0</v>
      </c>
      <c r="I74" s="49"/>
      <c r="J74" s="137">
        <v>3228654</v>
      </c>
      <c r="K74" s="48"/>
      <c r="L74" s="137">
        <v>1418052</v>
      </c>
    </row>
    <row r="75" spans="1:12" ht="16.5" customHeight="1">
      <c r="A75" s="29" t="s">
        <v>175</v>
      </c>
      <c r="D75" s="44"/>
      <c r="E75" s="28"/>
      <c r="F75" s="50">
        <v>9926</v>
      </c>
      <c r="G75" s="49"/>
      <c r="H75" s="50">
        <v>12992</v>
      </c>
      <c r="I75" s="49"/>
      <c r="J75" s="50">
        <v>2505</v>
      </c>
      <c r="K75" s="48"/>
      <c r="L75" s="50">
        <v>11773</v>
      </c>
    </row>
    <row r="76" spans="4:12" ht="4.5" customHeight="1">
      <c r="D76" s="44"/>
      <c r="E76" s="28"/>
      <c r="F76" s="138"/>
      <c r="G76" s="49"/>
      <c r="H76" s="138"/>
      <c r="I76" s="48"/>
      <c r="J76" s="138"/>
      <c r="K76" s="49"/>
      <c r="L76" s="138"/>
    </row>
    <row r="77" spans="1:12" ht="16.5" customHeight="1">
      <c r="A77" s="28" t="s">
        <v>196</v>
      </c>
      <c r="B77" s="28"/>
      <c r="C77" s="34"/>
      <c r="D77" s="44"/>
      <c r="E77" s="28"/>
      <c r="F77" s="50">
        <f>SUM(F60:F75)</f>
        <v>-1999419</v>
      </c>
      <c r="G77" s="49"/>
      <c r="H77" s="50">
        <f>SUM(H60:H75)</f>
        <v>-6921221</v>
      </c>
      <c r="I77" s="48"/>
      <c r="J77" s="50">
        <f>SUM(J60:J75)</f>
        <v>1951773</v>
      </c>
      <c r="K77" s="49"/>
      <c r="L77" s="50">
        <f>SUM(L60:L75)</f>
        <v>-5493315</v>
      </c>
    </row>
    <row r="78" spans="4:12" ht="4.5" customHeight="1">
      <c r="D78" s="44"/>
      <c r="E78" s="28"/>
      <c r="F78" s="138"/>
      <c r="G78" s="49"/>
      <c r="H78" s="138"/>
      <c r="I78" s="48"/>
      <c r="J78" s="138"/>
      <c r="K78" s="49"/>
      <c r="L78" s="138"/>
    </row>
    <row r="79" spans="1:12" ht="16.5" customHeight="1">
      <c r="A79" s="28" t="s">
        <v>44</v>
      </c>
      <c r="D79" s="44"/>
      <c r="E79" s="28"/>
      <c r="F79" s="138"/>
      <c r="G79" s="49"/>
      <c r="H79" s="138"/>
      <c r="I79" s="48"/>
      <c r="J79" s="138"/>
      <c r="K79" s="49"/>
      <c r="L79" s="138"/>
    </row>
    <row r="80" spans="1:12" ht="16.5" customHeight="1">
      <c r="A80" s="29" t="s">
        <v>219</v>
      </c>
      <c r="D80" s="44"/>
      <c r="E80" s="28"/>
      <c r="F80" s="34"/>
      <c r="G80" s="34"/>
      <c r="H80" s="34"/>
      <c r="I80" s="34"/>
      <c r="J80" s="34"/>
      <c r="K80" s="34"/>
      <c r="L80" s="34"/>
    </row>
    <row r="81" spans="2:12" ht="16.5" customHeight="1">
      <c r="B81" s="29" t="s">
        <v>72</v>
      </c>
      <c r="D81" s="18">
        <v>18</v>
      </c>
      <c r="E81" s="28"/>
      <c r="F81" s="137">
        <v>2544854</v>
      </c>
      <c r="G81" s="49"/>
      <c r="H81" s="137">
        <v>3532059</v>
      </c>
      <c r="I81" s="48"/>
      <c r="J81" s="137">
        <v>2544854</v>
      </c>
      <c r="K81" s="49"/>
      <c r="L81" s="137">
        <v>3097824</v>
      </c>
    </row>
    <row r="82" spans="1:5" ht="16.5" customHeight="1">
      <c r="A82" s="47" t="s">
        <v>112</v>
      </c>
      <c r="D82" s="44"/>
      <c r="E82" s="28"/>
    </row>
    <row r="83" spans="1:12" ht="16.5" customHeight="1">
      <c r="A83" s="47"/>
      <c r="B83" s="29" t="s">
        <v>72</v>
      </c>
      <c r="C83" s="34"/>
      <c r="D83" s="18">
        <v>18</v>
      </c>
      <c r="E83" s="28"/>
      <c r="F83" s="34">
        <v>-2645226</v>
      </c>
      <c r="G83" s="34"/>
      <c r="H83" s="34">
        <v>-4242898</v>
      </c>
      <c r="I83" s="34"/>
      <c r="J83" s="34">
        <v>-2645226</v>
      </c>
      <c r="K83" s="34"/>
      <c r="L83" s="34">
        <v>-3660608</v>
      </c>
    </row>
    <row r="84" spans="1:12" ht="16.5" customHeight="1">
      <c r="A84" s="47" t="s">
        <v>113</v>
      </c>
      <c r="E84" s="28"/>
      <c r="F84" s="34"/>
      <c r="G84" s="34"/>
      <c r="H84" s="34"/>
      <c r="I84" s="34"/>
      <c r="J84" s="34"/>
      <c r="K84" s="34"/>
      <c r="L84" s="34"/>
    </row>
    <row r="85" spans="1:12" ht="16.5" customHeight="1">
      <c r="A85" s="47"/>
      <c r="B85" s="29" t="s">
        <v>72</v>
      </c>
      <c r="C85" s="34"/>
      <c r="D85" s="18">
        <v>20</v>
      </c>
      <c r="E85" s="28"/>
      <c r="F85" s="139">
        <v>40000</v>
      </c>
      <c r="G85" s="49"/>
      <c r="H85" s="137">
        <v>4630148</v>
      </c>
      <c r="I85" s="49"/>
      <c r="J85" s="137">
        <v>0</v>
      </c>
      <c r="K85" s="48"/>
      <c r="L85" s="137">
        <v>0</v>
      </c>
    </row>
    <row r="86" spans="1:12" ht="16.5" customHeight="1">
      <c r="A86" s="47" t="s">
        <v>114</v>
      </c>
      <c r="B86" s="47"/>
      <c r="C86" s="47"/>
      <c r="E86" s="28"/>
      <c r="F86" s="34"/>
      <c r="G86" s="34"/>
      <c r="H86" s="34"/>
      <c r="I86" s="34"/>
      <c r="J86" s="34"/>
      <c r="K86" s="34"/>
      <c r="L86" s="34"/>
    </row>
    <row r="87" spans="1:12" ht="16.5" customHeight="1">
      <c r="A87" s="47"/>
      <c r="B87" s="47" t="s">
        <v>72</v>
      </c>
      <c r="C87" s="47"/>
      <c r="D87" s="18">
        <v>20</v>
      </c>
      <c r="E87" s="28"/>
      <c r="F87" s="137">
        <v>-852078</v>
      </c>
      <c r="G87" s="49"/>
      <c r="H87" s="137">
        <v>-5535555</v>
      </c>
      <c r="I87" s="49"/>
      <c r="J87" s="137">
        <v>0</v>
      </c>
      <c r="K87" s="48"/>
      <c r="L87" s="137">
        <v>-12349</v>
      </c>
    </row>
    <row r="88" spans="1:12" ht="16.5" customHeight="1">
      <c r="A88" s="47" t="s">
        <v>220</v>
      </c>
      <c r="D88" s="18">
        <v>21</v>
      </c>
      <c r="E88" s="28"/>
      <c r="F88" s="137">
        <v>0</v>
      </c>
      <c r="G88" s="49"/>
      <c r="H88" s="137">
        <v>8000000</v>
      </c>
      <c r="I88" s="49"/>
      <c r="J88" s="137">
        <v>0</v>
      </c>
      <c r="K88" s="48"/>
      <c r="L88" s="137">
        <v>8000000</v>
      </c>
    </row>
    <row r="89" spans="1:12" ht="16.5" customHeight="1">
      <c r="A89" s="47" t="s">
        <v>201</v>
      </c>
      <c r="B89" s="47"/>
      <c r="C89" s="47"/>
      <c r="E89" s="28"/>
      <c r="F89" s="137">
        <v>0</v>
      </c>
      <c r="G89" s="49"/>
      <c r="H89" s="137">
        <v>-9600</v>
      </c>
      <c r="I89" s="49"/>
      <c r="J89" s="137">
        <v>0</v>
      </c>
      <c r="K89" s="48"/>
      <c r="L89" s="137">
        <v>-9600</v>
      </c>
    </row>
    <row r="90" spans="1:12" ht="16.5" customHeight="1">
      <c r="A90" s="47" t="s">
        <v>127</v>
      </c>
      <c r="B90" s="47"/>
      <c r="C90" s="47"/>
      <c r="D90" s="44"/>
      <c r="E90" s="28"/>
      <c r="F90" s="137">
        <v>-6798</v>
      </c>
      <c r="G90" s="49"/>
      <c r="H90" s="137">
        <v>-4033</v>
      </c>
      <c r="I90" s="49"/>
      <c r="J90" s="137">
        <v>-1723</v>
      </c>
      <c r="K90" s="48"/>
      <c r="L90" s="137">
        <v>-2214</v>
      </c>
    </row>
    <row r="91" spans="1:12" ht="16.5" customHeight="1">
      <c r="A91" s="47" t="s">
        <v>199</v>
      </c>
      <c r="B91" s="47"/>
      <c r="C91" s="47"/>
      <c r="D91" s="44"/>
      <c r="E91" s="28"/>
      <c r="F91" s="137"/>
      <c r="G91" s="49"/>
      <c r="H91" s="137"/>
      <c r="I91" s="49"/>
      <c r="J91" s="137"/>
      <c r="K91" s="48"/>
      <c r="L91" s="137"/>
    </row>
    <row r="92" spans="1:12" ht="16.5" customHeight="1">
      <c r="A92" s="47"/>
      <c r="B92" s="47" t="s">
        <v>200</v>
      </c>
      <c r="C92" s="47"/>
      <c r="D92" s="19">
        <v>13.1</v>
      </c>
      <c r="E92" s="28"/>
      <c r="F92" s="137">
        <v>110000</v>
      </c>
      <c r="G92" s="49"/>
      <c r="H92" s="137">
        <v>50</v>
      </c>
      <c r="I92" s="49"/>
      <c r="J92" s="137">
        <v>0</v>
      </c>
      <c r="K92" s="48"/>
      <c r="L92" s="137">
        <v>0</v>
      </c>
    </row>
    <row r="93" spans="1:12" ht="16.5" customHeight="1">
      <c r="A93" s="47" t="s">
        <v>198</v>
      </c>
      <c r="B93" s="47"/>
      <c r="C93" s="47"/>
      <c r="D93" s="18">
        <v>22</v>
      </c>
      <c r="E93" s="28"/>
      <c r="F93" s="137">
        <v>-558907</v>
      </c>
      <c r="G93" s="49"/>
      <c r="H93" s="137">
        <v>-373000</v>
      </c>
      <c r="I93" s="49"/>
      <c r="J93" s="137">
        <v>-558907</v>
      </c>
      <c r="K93" s="48"/>
      <c r="L93" s="137">
        <v>-373000</v>
      </c>
    </row>
    <row r="94" spans="1:12" ht="16.5" customHeight="1">
      <c r="A94" s="47" t="s">
        <v>132</v>
      </c>
      <c r="B94" s="47"/>
      <c r="C94" s="47"/>
      <c r="D94" s="44"/>
      <c r="E94" s="28"/>
      <c r="F94" s="50">
        <v>-852569</v>
      </c>
      <c r="G94" s="49"/>
      <c r="H94" s="50">
        <v>-672963</v>
      </c>
      <c r="I94" s="49"/>
      <c r="J94" s="50">
        <v>-265150</v>
      </c>
      <c r="K94" s="48"/>
      <c r="L94" s="50">
        <v>-70514</v>
      </c>
    </row>
    <row r="95" spans="4:12" ht="4.5" customHeight="1">
      <c r="D95" s="44"/>
      <c r="E95" s="28"/>
      <c r="F95" s="138"/>
      <c r="G95" s="49"/>
      <c r="H95" s="138"/>
      <c r="I95" s="48"/>
      <c r="J95" s="138"/>
      <c r="K95" s="49"/>
      <c r="L95" s="138"/>
    </row>
    <row r="96" spans="1:12" ht="16.5" customHeight="1">
      <c r="A96" s="28" t="s">
        <v>178</v>
      </c>
      <c r="C96" s="34"/>
      <c r="D96" s="44"/>
      <c r="E96" s="28"/>
      <c r="F96" s="50">
        <f>SUM(F79:F95)</f>
        <v>-2220724</v>
      </c>
      <c r="G96" s="49"/>
      <c r="H96" s="50">
        <f>SUM(H79:H95)</f>
        <v>5324208</v>
      </c>
      <c r="I96" s="48"/>
      <c r="J96" s="50">
        <f>SUM(J79:J95)</f>
        <v>-926152</v>
      </c>
      <c r="K96" s="49"/>
      <c r="L96" s="50">
        <f>SUM(L79:L95)</f>
        <v>6969539</v>
      </c>
    </row>
    <row r="97" spans="4:12" ht="4.5" customHeight="1">
      <c r="D97" s="44"/>
      <c r="E97" s="28"/>
      <c r="F97" s="138"/>
      <c r="G97" s="49"/>
      <c r="H97" s="138"/>
      <c r="I97" s="48"/>
      <c r="J97" s="138"/>
      <c r="K97" s="49"/>
      <c r="L97" s="138"/>
    </row>
    <row r="98" spans="1:12" ht="16.5" customHeight="1">
      <c r="A98" s="28" t="s">
        <v>203</v>
      </c>
      <c r="D98" s="44"/>
      <c r="E98" s="28"/>
      <c r="F98" s="137">
        <f>SUM(F40,F77,F96)</f>
        <v>406647</v>
      </c>
      <c r="G98" s="49"/>
      <c r="H98" s="137">
        <f>SUM(H40,H77,H96)</f>
        <v>2000415</v>
      </c>
      <c r="I98" s="48"/>
      <c r="J98" s="137">
        <f>SUM(J40,J77,J96)</f>
        <v>1020661</v>
      </c>
      <c r="K98" s="49"/>
      <c r="L98" s="137">
        <f>SUM(L40,L77,L96)</f>
        <v>1702603</v>
      </c>
    </row>
    <row r="99" spans="1:12" ht="16.5" customHeight="1">
      <c r="A99" s="29" t="s">
        <v>61</v>
      </c>
      <c r="D99" s="44"/>
      <c r="E99" s="28"/>
      <c r="F99" s="50">
        <v>2672742</v>
      </c>
      <c r="G99" s="49"/>
      <c r="H99" s="50">
        <v>609814</v>
      </c>
      <c r="I99" s="49"/>
      <c r="J99" s="50">
        <v>652563</v>
      </c>
      <c r="K99" s="48"/>
      <c r="L99" s="50">
        <v>365742</v>
      </c>
    </row>
    <row r="100" spans="4:12" ht="4.5" customHeight="1">
      <c r="D100" s="44"/>
      <c r="E100" s="28"/>
      <c r="F100" s="138"/>
      <c r="G100" s="49"/>
      <c r="H100" s="138"/>
      <c r="I100" s="48"/>
      <c r="J100" s="138"/>
      <c r="K100" s="49"/>
      <c r="L100" s="138"/>
    </row>
    <row r="101" spans="1:12" ht="16.5" customHeight="1" thickBot="1">
      <c r="A101" s="28" t="s">
        <v>62</v>
      </c>
      <c r="D101" s="44"/>
      <c r="E101" s="28"/>
      <c r="F101" s="142">
        <f>SUM(F98:F100)</f>
        <v>3079389</v>
      </c>
      <c r="G101" s="49"/>
      <c r="H101" s="142">
        <f>SUM(H98:H100)</f>
        <v>2610229</v>
      </c>
      <c r="I101" s="48"/>
      <c r="J101" s="142">
        <f>SUM(J98:J100)</f>
        <v>1673224</v>
      </c>
      <c r="K101" s="49"/>
      <c r="L101" s="142">
        <f>SUM(L98:L100)</f>
        <v>2068345</v>
      </c>
    </row>
    <row r="102" spans="1:12" ht="16.5" customHeight="1" thickTop="1">
      <c r="A102" s="28"/>
      <c r="D102" s="44"/>
      <c r="E102" s="28"/>
      <c r="F102" s="137"/>
      <c r="G102" s="49"/>
      <c r="H102" s="137"/>
      <c r="I102" s="48"/>
      <c r="J102" s="137"/>
      <c r="K102" s="49"/>
      <c r="L102" s="137"/>
    </row>
    <row r="103" spans="1:12" ht="7.5" customHeight="1">
      <c r="A103" s="28"/>
      <c r="D103" s="44"/>
      <c r="E103" s="28"/>
      <c r="F103" s="137"/>
      <c r="G103" s="49"/>
      <c r="H103" s="137"/>
      <c r="I103" s="48"/>
      <c r="J103" s="137"/>
      <c r="K103" s="49"/>
      <c r="L103" s="137"/>
    </row>
    <row r="104" spans="1:12" ht="30" customHeight="1">
      <c r="A104" s="205" t="str">
        <f>+A50</f>
        <v>The accompanying notes to the interim financial information on pages 12 to 34 are an integral part of this interim financial information.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</row>
    <row r="105" spans="1:12" ht="16.5" customHeight="1">
      <c r="A105" s="28" t="str">
        <f>+A51</f>
        <v>Energy Absolute Public Company Limited</v>
      </c>
      <c r="B105" s="28"/>
      <c r="C105" s="28"/>
      <c r="G105" s="30"/>
      <c r="I105" s="31"/>
      <c r="K105" s="30"/>
      <c r="L105" s="32" t="s">
        <v>66</v>
      </c>
    </row>
    <row r="106" spans="1:12" ht="16.5" customHeight="1">
      <c r="A106" s="28" t="str">
        <f>A52</f>
        <v>Statement of Cash Flows </v>
      </c>
      <c r="B106" s="28"/>
      <c r="C106" s="28"/>
      <c r="G106" s="30"/>
      <c r="I106" s="31"/>
      <c r="K106" s="30"/>
      <c r="L106" s="35"/>
    </row>
    <row r="107" spans="1:12" ht="16.5" customHeight="1">
      <c r="A107" s="21" t="str">
        <f>+A53</f>
        <v>For the nine-month period ended 30 September 2017</v>
      </c>
      <c r="B107" s="21"/>
      <c r="C107" s="21"/>
      <c r="D107" s="36"/>
      <c r="E107" s="37"/>
      <c r="F107" s="27"/>
      <c r="G107" s="38"/>
      <c r="H107" s="27"/>
      <c r="I107" s="39"/>
      <c r="J107" s="27"/>
      <c r="K107" s="38"/>
      <c r="L107" s="27"/>
    </row>
    <row r="108" spans="1:11" ht="16.5" customHeight="1">
      <c r="A108" s="28"/>
      <c r="B108" s="28"/>
      <c r="C108" s="28"/>
      <c r="G108" s="30"/>
      <c r="I108" s="31"/>
      <c r="K108" s="30"/>
    </row>
    <row r="109" spans="7:11" ht="16.5" customHeight="1">
      <c r="G109" s="30"/>
      <c r="I109" s="31"/>
      <c r="K109" s="30"/>
    </row>
    <row r="110" spans="1:12" ht="16.5" customHeight="1">
      <c r="A110" s="34"/>
      <c r="D110" s="40"/>
      <c r="E110" s="28"/>
      <c r="F110" s="27"/>
      <c r="G110" s="41"/>
      <c r="H110" s="42" t="s">
        <v>56</v>
      </c>
      <c r="I110" s="43"/>
      <c r="J110" s="27"/>
      <c r="K110" s="41"/>
      <c r="L110" s="42" t="s">
        <v>169</v>
      </c>
    </row>
    <row r="111" spans="4:12" ht="16.5" customHeight="1">
      <c r="D111" s="44"/>
      <c r="E111" s="28"/>
      <c r="F111" s="126">
        <v>2017</v>
      </c>
      <c r="G111" s="126"/>
      <c r="H111" s="126">
        <v>2016</v>
      </c>
      <c r="I111" s="126"/>
      <c r="J111" s="126">
        <v>2017</v>
      </c>
      <c r="K111" s="126"/>
      <c r="L111" s="126">
        <v>2016</v>
      </c>
    </row>
    <row r="112" spans="4:12" ht="16.5" customHeight="1">
      <c r="D112" s="44"/>
      <c r="E112" s="28"/>
      <c r="F112" s="16" t="s">
        <v>121</v>
      </c>
      <c r="G112" s="126"/>
      <c r="H112" s="16" t="s">
        <v>121</v>
      </c>
      <c r="I112" s="126"/>
      <c r="J112" s="16" t="s">
        <v>121</v>
      </c>
      <c r="K112" s="126"/>
      <c r="L112" s="16" t="s">
        <v>121</v>
      </c>
    </row>
    <row r="113" spans="4:12" ht="16.5" customHeight="1">
      <c r="D113" s="44"/>
      <c r="E113" s="28"/>
      <c r="F113" s="138"/>
      <c r="G113" s="49"/>
      <c r="H113" s="138"/>
      <c r="I113" s="48"/>
      <c r="J113" s="138"/>
      <c r="K113" s="49"/>
      <c r="L113" s="138"/>
    </row>
    <row r="114" spans="1:12" ht="16.5" customHeight="1">
      <c r="A114" s="28" t="s">
        <v>115</v>
      </c>
      <c r="D114" s="44"/>
      <c r="E114" s="28"/>
      <c r="F114" s="137"/>
      <c r="G114" s="140"/>
      <c r="H114" s="137"/>
      <c r="I114" s="141"/>
      <c r="J114" s="137"/>
      <c r="K114" s="140"/>
      <c r="L114" s="137"/>
    </row>
    <row r="115" spans="1:12" ht="16.5" customHeight="1">
      <c r="A115" s="47" t="s">
        <v>116</v>
      </c>
      <c r="D115" s="44"/>
      <c r="E115" s="28"/>
      <c r="F115" s="137"/>
      <c r="G115" s="140"/>
      <c r="H115" s="137"/>
      <c r="I115" s="141"/>
      <c r="J115" s="137"/>
      <c r="K115" s="140"/>
      <c r="L115" s="137"/>
    </row>
    <row r="116" spans="1:12" ht="16.5" customHeight="1">
      <c r="A116" s="47"/>
      <c r="B116" s="29" t="s">
        <v>123</v>
      </c>
      <c r="D116" s="44"/>
      <c r="E116" s="28"/>
      <c r="F116" s="50">
        <v>3079389</v>
      </c>
      <c r="G116" s="140"/>
      <c r="H116" s="50">
        <v>2610229</v>
      </c>
      <c r="I116" s="49"/>
      <c r="J116" s="50">
        <v>1673224</v>
      </c>
      <c r="K116" s="48"/>
      <c r="L116" s="50">
        <v>2068345</v>
      </c>
    </row>
    <row r="117" spans="1:12" ht="16.5" customHeight="1">
      <c r="A117" s="47"/>
      <c r="D117" s="44"/>
      <c r="E117" s="28"/>
      <c r="F117" s="137"/>
      <c r="G117" s="140"/>
      <c r="H117" s="137"/>
      <c r="I117" s="141"/>
      <c r="J117" s="137"/>
      <c r="K117" s="140"/>
      <c r="L117" s="137"/>
    </row>
    <row r="118" spans="1:12" ht="16.5" customHeight="1" thickBot="1">
      <c r="A118" s="47"/>
      <c r="D118" s="44"/>
      <c r="E118" s="28"/>
      <c r="F118" s="142">
        <f>SUM(F116:F117)</f>
        <v>3079389</v>
      </c>
      <c r="G118" s="140"/>
      <c r="H118" s="142">
        <f>SUM(H116:H117)</f>
        <v>2610229</v>
      </c>
      <c r="I118" s="141"/>
      <c r="J118" s="142">
        <f>SUM(J116:J117)</f>
        <v>1673224</v>
      </c>
      <c r="K118" s="140"/>
      <c r="L118" s="142">
        <f>SUM(L116:L117)</f>
        <v>2068345</v>
      </c>
    </row>
    <row r="119" spans="3:12" ht="16.5" customHeight="1" thickTop="1">
      <c r="C119" s="34"/>
      <c r="D119" s="44"/>
      <c r="E119" s="28"/>
      <c r="F119" s="138"/>
      <c r="G119" s="49"/>
      <c r="H119" s="138"/>
      <c r="I119" s="48"/>
      <c r="J119" s="138"/>
      <c r="K119" s="49"/>
      <c r="L119" s="138"/>
    </row>
    <row r="120" spans="1:12" ht="16.5" customHeight="1">
      <c r="A120" s="28" t="s">
        <v>63</v>
      </c>
      <c r="D120" s="44"/>
      <c r="E120" s="28"/>
      <c r="F120" s="138"/>
      <c r="G120" s="49"/>
      <c r="H120" s="138"/>
      <c r="I120" s="48"/>
      <c r="J120" s="138"/>
      <c r="K120" s="49"/>
      <c r="L120" s="138"/>
    </row>
    <row r="121" spans="1:5" ht="16.5" customHeight="1">
      <c r="A121" s="47" t="s">
        <v>152</v>
      </c>
      <c r="B121" s="34"/>
      <c r="C121" s="34"/>
      <c r="D121" s="44"/>
      <c r="E121" s="28"/>
    </row>
    <row r="122" spans="1:5" ht="16.5" customHeight="1">
      <c r="A122" s="47"/>
      <c r="B122" s="34" t="s">
        <v>153</v>
      </c>
      <c r="C122" s="34"/>
      <c r="D122" s="44"/>
      <c r="E122" s="28"/>
    </row>
    <row r="123" spans="1:12" ht="16.5" customHeight="1">
      <c r="A123" s="47"/>
      <c r="B123" s="34" t="s">
        <v>151</v>
      </c>
      <c r="C123" s="34"/>
      <c r="D123" s="44"/>
      <c r="E123" s="28"/>
      <c r="F123" s="137">
        <v>-491951</v>
      </c>
      <c r="G123" s="49"/>
      <c r="H123" s="137">
        <v>-870724</v>
      </c>
      <c r="I123" s="140"/>
      <c r="J123" s="137">
        <v>0</v>
      </c>
      <c r="K123" s="141"/>
      <c r="L123" s="137">
        <v>0</v>
      </c>
    </row>
    <row r="124" spans="1:5" ht="16.5" customHeight="1">
      <c r="A124" s="47" t="s">
        <v>119</v>
      </c>
      <c r="B124" s="34"/>
      <c r="C124" s="34"/>
      <c r="D124" s="44"/>
      <c r="E124" s="28"/>
    </row>
    <row r="125" spans="2:12" ht="16.5" customHeight="1">
      <c r="B125" s="34" t="s">
        <v>120</v>
      </c>
      <c r="C125" s="47"/>
      <c r="D125" s="143"/>
      <c r="E125" s="28"/>
      <c r="F125" s="137">
        <v>3734</v>
      </c>
      <c r="G125" s="49"/>
      <c r="H125" s="34">
        <v>1364</v>
      </c>
      <c r="I125" s="140"/>
      <c r="J125" s="137">
        <v>0</v>
      </c>
      <c r="K125" s="141"/>
      <c r="L125" s="137">
        <v>0</v>
      </c>
    </row>
    <row r="126" spans="1:12" ht="16.5" customHeight="1">
      <c r="A126" s="29" t="s">
        <v>176</v>
      </c>
      <c r="B126" s="34"/>
      <c r="C126" s="47"/>
      <c r="D126" s="143"/>
      <c r="E126" s="28"/>
      <c r="F126" s="137">
        <v>407373</v>
      </c>
      <c r="G126" s="49"/>
      <c r="H126" s="137">
        <v>69890</v>
      </c>
      <c r="I126" s="140"/>
      <c r="J126" s="137">
        <v>0</v>
      </c>
      <c r="K126" s="141"/>
      <c r="L126" s="137">
        <v>0</v>
      </c>
    </row>
    <row r="127" spans="1:12" ht="16.5" customHeight="1">
      <c r="A127" s="47" t="s">
        <v>85</v>
      </c>
      <c r="B127" s="34"/>
      <c r="C127" s="47"/>
      <c r="D127" s="143"/>
      <c r="E127" s="28"/>
      <c r="F127" s="137"/>
      <c r="G127" s="49"/>
      <c r="H127" s="34"/>
      <c r="I127" s="34"/>
      <c r="J127" s="34"/>
      <c r="K127" s="34"/>
      <c r="L127" s="34"/>
    </row>
    <row r="128" spans="1:12" ht="16.5" customHeight="1">
      <c r="A128" s="28"/>
      <c r="B128" s="47" t="s">
        <v>133</v>
      </c>
      <c r="D128" s="129"/>
      <c r="F128" s="137">
        <v>345595</v>
      </c>
      <c r="G128" s="23"/>
      <c r="H128" s="137">
        <v>269171</v>
      </c>
      <c r="I128" s="140"/>
      <c r="J128" s="137">
        <v>0</v>
      </c>
      <c r="K128" s="141"/>
      <c r="L128" s="137">
        <v>0</v>
      </c>
    </row>
    <row r="129" spans="1:11" ht="16.5" customHeight="1">
      <c r="A129" s="28"/>
      <c r="B129" s="47"/>
      <c r="D129" s="129"/>
      <c r="F129" s="137"/>
      <c r="G129" s="23"/>
      <c r="H129" s="137"/>
      <c r="I129" s="23"/>
      <c r="K129" s="23"/>
    </row>
    <row r="130" spans="1:11" ht="16.5" customHeight="1">
      <c r="A130" s="28"/>
      <c r="B130" s="47"/>
      <c r="D130" s="129"/>
      <c r="F130" s="137"/>
      <c r="G130" s="23"/>
      <c r="H130" s="137"/>
      <c r="I130" s="23"/>
      <c r="K130" s="23"/>
    </row>
    <row r="131" spans="1:11" ht="16.5" customHeight="1">
      <c r="A131" s="28"/>
      <c r="B131" s="47"/>
      <c r="D131" s="129"/>
      <c r="F131" s="137"/>
      <c r="G131" s="23"/>
      <c r="H131" s="137"/>
      <c r="I131" s="23"/>
      <c r="K131" s="23"/>
    </row>
    <row r="132" spans="1:11" ht="16.5" customHeight="1">
      <c r="A132" s="28"/>
      <c r="B132" s="47"/>
      <c r="D132" s="129"/>
      <c r="F132" s="137"/>
      <c r="G132" s="23"/>
      <c r="H132" s="137"/>
      <c r="I132" s="23"/>
      <c r="K132" s="23"/>
    </row>
    <row r="133" spans="1:11" ht="16.5" customHeight="1">
      <c r="A133" s="28"/>
      <c r="B133" s="47"/>
      <c r="D133" s="129"/>
      <c r="F133" s="137"/>
      <c r="G133" s="23"/>
      <c r="H133" s="137"/>
      <c r="I133" s="23"/>
      <c r="K133" s="23"/>
    </row>
    <row r="134" spans="1:11" ht="16.5" customHeight="1">
      <c r="A134" s="28"/>
      <c r="B134" s="47"/>
      <c r="D134" s="129"/>
      <c r="F134" s="137"/>
      <c r="G134" s="23"/>
      <c r="H134" s="137"/>
      <c r="I134" s="23"/>
      <c r="K134" s="23"/>
    </row>
    <row r="135" spans="1:11" ht="16.5" customHeight="1">
      <c r="A135" s="28"/>
      <c r="B135" s="47"/>
      <c r="D135" s="129"/>
      <c r="F135" s="137"/>
      <c r="G135" s="23"/>
      <c r="H135" s="137"/>
      <c r="I135" s="23"/>
      <c r="K135" s="23"/>
    </row>
    <row r="136" spans="1:11" ht="16.5" customHeight="1">
      <c r="A136" s="28"/>
      <c r="B136" s="47"/>
      <c r="D136" s="129"/>
      <c r="F136" s="137"/>
      <c r="G136" s="23"/>
      <c r="H136" s="137"/>
      <c r="I136" s="23"/>
      <c r="K136" s="23"/>
    </row>
    <row r="137" spans="1:11" ht="16.5" customHeight="1">
      <c r="A137" s="28"/>
      <c r="B137" s="47"/>
      <c r="D137" s="129"/>
      <c r="F137" s="137"/>
      <c r="G137" s="23"/>
      <c r="H137" s="137"/>
      <c r="I137" s="23"/>
      <c r="K137" s="23"/>
    </row>
    <row r="138" spans="1:11" ht="16.5" customHeight="1">
      <c r="A138" s="28"/>
      <c r="B138" s="47"/>
      <c r="D138" s="129"/>
      <c r="F138" s="137"/>
      <c r="G138" s="23"/>
      <c r="H138" s="137"/>
      <c r="I138" s="23"/>
      <c r="K138" s="23"/>
    </row>
    <row r="139" spans="1:11" ht="16.5" customHeight="1">
      <c r="A139" s="28"/>
      <c r="B139" s="47"/>
      <c r="D139" s="129"/>
      <c r="F139" s="137"/>
      <c r="G139" s="23"/>
      <c r="H139" s="137"/>
      <c r="I139" s="23"/>
      <c r="K139" s="23"/>
    </row>
    <row r="140" spans="1:11" ht="16.5" customHeight="1">
      <c r="A140" s="28"/>
      <c r="B140" s="47"/>
      <c r="D140" s="129"/>
      <c r="F140" s="137"/>
      <c r="G140" s="23"/>
      <c r="H140" s="137"/>
      <c r="I140" s="23"/>
      <c r="K140" s="23"/>
    </row>
    <row r="141" spans="1:11" ht="16.5" customHeight="1">
      <c r="A141" s="28"/>
      <c r="B141" s="47"/>
      <c r="D141" s="129"/>
      <c r="F141" s="137"/>
      <c r="G141" s="23"/>
      <c r="H141" s="137"/>
      <c r="I141" s="23"/>
      <c r="K141" s="23"/>
    </row>
    <row r="142" spans="1:11" ht="16.5" customHeight="1">
      <c r="A142" s="28"/>
      <c r="B142" s="47"/>
      <c r="D142" s="129"/>
      <c r="F142" s="137"/>
      <c r="G142" s="23"/>
      <c r="H142" s="137"/>
      <c r="I142" s="23"/>
      <c r="K142" s="23"/>
    </row>
    <row r="143" spans="1:11" ht="16.5" customHeight="1">
      <c r="A143" s="28"/>
      <c r="B143" s="47"/>
      <c r="D143" s="129"/>
      <c r="F143" s="137"/>
      <c r="G143" s="23"/>
      <c r="H143" s="137"/>
      <c r="I143" s="23"/>
      <c r="K143" s="23"/>
    </row>
    <row r="144" spans="1:11" ht="16.5" customHeight="1">
      <c r="A144" s="28"/>
      <c r="B144" s="47"/>
      <c r="D144" s="129"/>
      <c r="F144" s="137"/>
      <c r="G144" s="23"/>
      <c r="H144" s="137"/>
      <c r="I144" s="23"/>
      <c r="K144" s="23"/>
    </row>
    <row r="145" spans="1:11" ht="16.5" customHeight="1">
      <c r="A145" s="28"/>
      <c r="B145" s="47"/>
      <c r="D145" s="129"/>
      <c r="F145" s="137"/>
      <c r="G145" s="23"/>
      <c r="H145" s="137"/>
      <c r="I145" s="23"/>
      <c r="K145" s="23"/>
    </row>
    <row r="146" spans="1:11" ht="16.5" customHeight="1">
      <c r="A146" s="28"/>
      <c r="B146" s="47"/>
      <c r="D146" s="129"/>
      <c r="F146" s="137"/>
      <c r="G146" s="23"/>
      <c r="H146" s="137"/>
      <c r="I146" s="23"/>
      <c r="K146" s="23"/>
    </row>
    <row r="147" spans="1:11" ht="16.5" customHeight="1">
      <c r="A147" s="28"/>
      <c r="B147" s="47"/>
      <c r="D147" s="129"/>
      <c r="F147" s="137"/>
      <c r="G147" s="23"/>
      <c r="H147" s="137"/>
      <c r="I147" s="23"/>
      <c r="K147" s="23"/>
    </row>
    <row r="148" spans="1:11" ht="16.5" customHeight="1">
      <c r="A148" s="28"/>
      <c r="B148" s="47"/>
      <c r="D148" s="129"/>
      <c r="F148" s="137"/>
      <c r="G148" s="23"/>
      <c r="H148" s="137"/>
      <c r="I148" s="23"/>
      <c r="K148" s="23"/>
    </row>
    <row r="149" spans="1:11" ht="16.5" customHeight="1">
      <c r="A149" s="28"/>
      <c r="B149" s="47"/>
      <c r="D149" s="129"/>
      <c r="F149" s="137"/>
      <c r="G149" s="23"/>
      <c r="H149" s="137"/>
      <c r="I149" s="23"/>
      <c r="K149" s="23"/>
    </row>
    <row r="150" spans="1:11" ht="16.5" customHeight="1">
      <c r="A150" s="28"/>
      <c r="B150" s="47"/>
      <c r="D150" s="129"/>
      <c r="F150" s="137"/>
      <c r="G150" s="23"/>
      <c r="H150" s="137"/>
      <c r="I150" s="23"/>
      <c r="K150" s="23"/>
    </row>
    <row r="151" spans="1:11" ht="16.5" customHeight="1">
      <c r="A151" s="28"/>
      <c r="B151" s="47"/>
      <c r="D151" s="129"/>
      <c r="F151" s="137"/>
      <c r="G151" s="23"/>
      <c r="H151" s="137"/>
      <c r="I151" s="23"/>
      <c r="K151" s="23"/>
    </row>
    <row r="152" spans="1:11" ht="16.5" customHeight="1">
      <c r="A152" s="28"/>
      <c r="B152" s="47"/>
      <c r="D152" s="129"/>
      <c r="F152" s="137"/>
      <c r="G152" s="23"/>
      <c r="H152" s="137"/>
      <c r="I152" s="23"/>
      <c r="K152" s="23"/>
    </row>
    <row r="153" spans="1:11" ht="12" customHeight="1">
      <c r="A153" s="28"/>
      <c r="B153" s="47"/>
      <c r="D153" s="129"/>
      <c r="F153" s="137"/>
      <c r="G153" s="23"/>
      <c r="H153" s="137"/>
      <c r="I153" s="23"/>
      <c r="K153" s="23"/>
    </row>
    <row r="154" spans="1:12" ht="30" customHeight="1">
      <c r="A154" s="205" t="str">
        <f>+A50</f>
        <v>The accompanying notes to the interim financial information on pages 12 to 34 are an integral part of this interim financial information.</v>
      </c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</row>
  </sheetData>
  <sheetProtection/>
  <mergeCells count="3">
    <mergeCell ref="A50:L50"/>
    <mergeCell ref="A154:L154"/>
    <mergeCell ref="A104:L104"/>
  </mergeCells>
  <printOptions/>
  <pageMargins left="0.8" right="0.5" top="0.5" bottom="0.6" header="0.49" footer="0.4"/>
  <pageSetup firstPageNumber="9" useFirstPageNumber="1" horizontalDpi="1200" verticalDpi="1200" orientation="portrait" paperSize="9" scale="95" r:id="rId1"/>
  <headerFooter>
    <oddFooter>&amp;R&amp;"Arial,Regular"&amp;9&amp;P</oddFooter>
  </headerFooter>
  <rowBreaks count="2" manualBreakCount="2">
    <brk id="50" max="11" man="1"/>
    <brk id="10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praphensri puttaluck</cp:lastModifiedBy>
  <cp:lastPrinted>2017-11-10T03:42:15Z</cp:lastPrinted>
  <dcterms:created xsi:type="dcterms:W3CDTF">2014-03-04T07:14:12Z</dcterms:created>
  <dcterms:modified xsi:type="dcterms:W3CDTF">2017-11-10T03:42:17Z</dcterms:modified>
  <cp:category/>
  <cp:version/>
  <cp:contentType/>
  <cp:contentStatus/>
</cp:coreProperties>
</file>