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50" activeTab="4"/>
  </bookViews>
  <sheets>
    <sheet name="5-7" sheetId="1" r:id="rId1"/>
    <sheet name="8 - 9" sheetId="2" r:id="rId2"/>
    <sheet name="10" sheetId="3" r:id="rId3"/>
    <sheet name="11" sheetId="4" r:id="rId4"/>
    <sheet name="12-14" sheetId="5" r:id="rId5"/>
  </sheets>
  <definedNames/>
  <calcPr fullCalcOnLoad="1"/>
</workbook>
</file>

<file path=xl/sharedStrings.xml><?xml version="1.0" encoding="utf-8"?>
<sst xmlns="http://schemas.openxmlformats.org/spreadsheetml/2006/main" count="399" uniqueCount="270">
  <si>
    <t xml:space="preserve">   </t>
  </si>
  <si>
    <t>Notes</t>
  </si>
  <si>
    <t>Assets</t>
  </si>
  <si>
    <t>Current assets</t>
  </si>
  <si>
    <t>Total current assets</t>
  </si>
  <si>
    <t>Non-current assets</t>
  </si>
  <si>
    <t>Director ________________________________________________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</si>
  <si>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</si>
  <si>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</si>
  <si>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</si>
  <si>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</si>
  <si>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</si>
  <si>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Total liabilities</t>
  </si>
  <si>
    <t>Total assets</t>
  </si>
  <si>
    <t>Share capital</t>
  </si>
  <si>
    <t>Issued and paid-up share capital</t>
  </si>
  <si>
    <t>Premium on share capital</t>
  </si>
  <si>
    <t xml:space="preserve">Retained earnings </t>
  </si>
  <si>
    <t>Unappropriated</t>
  </si>
  <si>
    <t>Non-controlling interests</t>
  </si>
  <si>
    <t>Other income</t>
  </si>
  <si>
    <t>Administrative expenses</t>
  </si>
  <si>
    <t>- Non-controlling interests</t>
  </si>
  <si>
    <t>Attributable to owners of the parent</t>
  </si>
  <si>
    <t>share capital</t>
  </si>
  <si>
    <t>Non-controlling</t>
  </si>
  <si>
    <t>interests</t>
  </si>
  <si>
    <t>Cash flows from operating activities</t>
  </si>
  <si>
    <t>- Interest income</t>
  </si>
  <si>
    <t>Cash flows before changes in operating assets</t>
  </si>
  <si>
    <t>and liabilities</t>
  </si>
  <si>
    <t>- Inventories</t>
  </si>
  <si>
    <t>- Income tax paid</t>
  </si>
  <si>
    <t>Cash flows from investing activities</t>
  </si>
  <si>
    <t>Cash flows from financing activities</t>
  </si>
  <si>
    <t>Authorised share capital</t>
  </si>
  <si>
    <t xml:space="preserve"> paid-up</t>
  </si>
  <si>
    <t>Issued and</t>
  </si>
  <si>
    <t xml:space="preserve"> share capital</t>
  </si>
  <si>
    <t>Premium on</t>
  </si>
  <si>
    <t>Total owners</t>
  </si>
  <si>
    <t>of the parent</t>
  </si>
  <si>
    <t>- Depreciation and amortisation</t>
  </si>
  <si>
    <t>Change in operating assets and liabilities:</t>
  </si>
  <si>
    <t>Consolidated</t>
  </si>
  <si>
    <t>Retained earnings</t>
  </si>
  <si>
    <t xml:space="preserve">Statement of Cash Flows </t>
  </si>
  <si>
    <t>Adjustments to reconcile profit before income tax</t>
  </si>
  <si>
    <t>to net cash provided by operations:</t>
  </si>
  <si>
    <t>Beginning balance</t>
  </si>
  <si>
    <t xml:space="preserve">Ending balance </t>
  </si>
  <si>
    <t>Non-cash transactions</t>
  </si>
  <si>
    <t xml:space="preserve">Statement of Financial Position </t>
  </si>
  <si>
    <t>Statement of Comprehensive Income</t>
  </si>
  <si>
    <t>Total revenue</t>
  </si>
  <si>
    <t>Total expense</t>
  </si>
  <si>
    <t>Energy Absolute Public Company Limited</t>
  </si>
  <si>
    <t xml:space="preserve">Cash and cash equivalents </t>
  </si>
  <si>
    <t>Trade accounts payable</t>
  </si>
  <si>
    <t>Revenue from subsidy for adders</t>
  </si>
  <si>
    <t>Dividend income</t>
  </si>
  <si>
    <t>- Trade accounts receivable</t>
  </si>
  <si>
    <t>- Trade accounts payable</t>
  </si>
  <si>
    <t>Inventories, net</t>
  </si>
  <si>
    <t>Investments in subsidiaries</t>
  </si>
  <si>
    <t>Property, plant and equipment, net</t>
  </si>
  <si>
    <t>Intangible assets, net</t>
  </si>
  <si>
    <t>Short-term loans from financial institutions</t>
  </si>
  <si>
    <t xml:space="preserve">Current portion of long-term loans from </t>
  </si>
  <si>
    <t>financial institutions, net</t>
  </si>
  <si>
    <t>Current portion of finance lease liabilities, net</t>
  </si>
  <si>
    <t xml:space="preserve">Short-term loans from related parties </t>
  </si>
  <si>
    <t>Income tax payable</t>
  </si>
  <si>
    <t xml:space="preserve">Long-term loans from </t>
  </si>
  <si>
    <t>Retirement benefit obligations</t>
  </si>
  <si>
    <t xml:space="preserve">   at par value of Baht 0.10 per share</t>
  </si>
  <si>
    <t xml:space="preserve">   paid-up at Baht 0.10 per share</t>
  </si>
  <si>
    <t>Legal reserve</t>
  </si>
  <si>
    <t xml:space="preserve">Appropriated </t>
  </si>
  <si>
    <t>- Legal reserve</t>
  </si>
  <si>
    <t>Selling expenses</t>
  </si>
  <si>
    <t>- Owners of the parent</t>
  </si>
  <si>
    <t>- Retirement benefit expenses</t>
  </si>
  <si>
    <t>- Other non-current assets</t>
  </si>
  <si>
    <t xml:space="preserve">Payments for short-term loans to related parties </t>
  </si>
  <si>
    <t>Cash and cash equivalents are made up as follows:</t>
  </si>
  <si>
    <t>- Cash on hand and deposits at financial</t>
  </si>
  <si>
    <t>institutions - maturities within three months</t>
  </si>
  <si>
    <t xml:space="preserve">- 3,730,000,000 ordinary shares </t>
  </si>
  <si>
    <t>- 3,730,000,000 ordinary shares</t>
  </si>
  <si>
    <t>Provision for decommissioning costs</t>
  </si>
  <si>
    <t>Profit before income tax</t>
  </si>
  <si>
    <t>Income tax</t>
  </si>
  <si>
    <t>Interest paid</t>
  </si>
  <si>
    <t>Note</t>
  </si>
  <si>
    <t>to right to use transmission line</t>
  </si>
  <si>
    <t>- Finance costs</t>
  </si>
  <si>
    <t>- Gains on disposal of investment property</t>
  </si>
  <si>
    <t>Other accounts receivable</t>
  </si>
  <si>
    <t>Other accounts payable</t>
  </si>
  <si>
    <t>Retention for constructions</t>
  </si>
  <si>
    <t>Construction payables and payables for</t>
  </si>
  <si>
    <t>purchase of assets</t>
  </si>
  <si>
    <t>- Amortisation of advance receipts for land rental</t>
  </si>
  <si>
    <t>- Other accounts receivable</t>
  </si>
  <si>
    <t>- Other accounts payable</t>
  </si>
  <si>
    <t xml:space="preserve">- Changes in construction payables and </t>
  </si>
  <si>
    <t>payables for purchase of assets</t>
  </si>
  <si>
    <t>Dividend paid</t>
  </si>
  <si>
    <t>- Dividend income</t>
  </si>
  <si>
    <t>Payments for purchase of investment property</t>
  </si>
  <si>
    <t>Deposits at financial institutions used as collateral</t>
  </si>
  <si>
    <t>and equipment</t>
  </si>
  <si>
    <t xml:space="preserve">Payments for purchase of property, plant </t>
  </si>
  <si>
    <t>Payments for purchase of intangible assets</t>
  </si>
  <si>
    <t>Proceeds from dividend income</t>
  </si>
  <si>
    <t>Proceeds from interest income</t>
  </si>
  <si>
    <t>Baht</t>
  </si>
  <si>
    <t>Total comprehensive income for the year</t>
  </si>
  <si>
    <t>Profit for the year</t>
  </si>
  <si>
    <t>Statement of Changes in Equity</t>
  </si>
  <si>
    <t>of equity</t>
  </si>
  <si>
    <t>Changes in equity for the year</t>
  </si>
  <si>
    <t>Total equity</t>
  </si>
  <si>
    <t>Profit before income tax for the year</t>
  </si>
  <si>
    <t>Separate</t>
  </si>
  <si>
    <t>Other components of equity</t>
  </si>
  <si>
    <t>Liabilities and equity</t>
  </si>
  <si>
    <t>Equity</t>
  </si>
  <si>
    <t>Total liabilities and equity</t>
  </si>
  <si>
    <t>Earnings per share</t>
  </si>
  <si>
    <t>Payments for investments in subsidiaries</t>
  </si>
  <si>
    <t>Currency exchange gains (losses), net</t>
  </si>
  <si>
    <r>
      <t xml:space="preserve">Liabilities and equity </t>
    </r>
    <r>
      <rPr>
        <sz val="8"/>
        <rFont val="Arial"/>
        <family val="2"/>
      </rPr>
      <t>(continued)</t>
    </r>
  </si>
  <si>
    <t>Investment in a joint venture</t>
  </si>
  <si>
    <t>from changes</t>
  </si>
  <si>
    <t>Total other</t>
  </si>
  <si>
    <t>components</t>
  </si>
  <si>
    <t>Proceeds from short-term loans to related parties</t>
  </si>
  <si>
    <t>Proceeds from long-term loans to related parties</t>
  </si>
  <si>
    <t>Proceeds from disposals of investment property</t>
  </si>
  <si>
    <t>Payments for finance leases liabilities</t>
  </si>
  <si>
    <t>Net cash receipts from (payments in) financing activities</t>
  </si>
  <si>
    <t>Net cash receipts from (payments in) operating activities</t>
  </si>
  <si>
    <t>Cash generated from (used in) operations</t>
  </si>
  <si>
    <t>comprehensive</t>
  </si>
  <si>
    <t>(Discount)</t>
  </si>
  <si>
    <t>Debentures, net</t>
  </si>
  <si>
    <t xml:space="preserve">Equity attributable to owners </t>
  </si>
  <si>
    <t>in shareholding</t>
  </si>
  <si>
    <t xml:space="preserve"> subsidiaries</t>
  </si>
  <si>
    <t>Share of other</t>
  </si>
  <si>
    <t>a joint venture</t>
  </si>
  <si>
    <t>Advance payment for purchase of investment</t>
  </si>
  <si>
    <t>Surplus</t>
  </si>
  <si>
    <t>Finance costs</t>
  </si>
  <si>
    <t>interests in</t>
  </si>
  <si>
    <t>Opening balance as at 1 January 2018</t>
  </si>
  <si>
    <t>Closing balance as at 31 December 2018</t>
  </si>
  <si>
    <t>Long-term loans to other parties and related parties</t>
  </si>
  <si>
    <t>Other non-current liabilities</t>
  </si>
  <si>
    <t>Revenue from sales and services</t>
  </si>
  <si>
    <t>Accounting gain on a business combination</t>
  </si>
  <si>
    <t>Cost of sales and services</t>
  </si>
  <si>
    <t>profit and loss</t>
  </si>
  <si>
    <t>Other comprehensive income (expense)</t>
  </si>
  <si>
    <t>Currency</t>
  </si>
  <si>
    <t>differences</t>
  </si>
  <si>
    <t>income (expense)</t>
  </si>
  <si>
    <t>Total comprehensive income (expense) for the year</t>
  </si>
  <si>
    <t>Changes in shareholding interests in subsidiaries</t>
  </si>
  <si>
    <t>- Allowance for doubtful receivables</t>
  </si>
  <si>
    <t>- Share-based payments</t>
  </si>
  <si>
    <t>- Accounting gains on a business combination</t>
  </si>
  <si>
    <t>- Unrealised losses (gains) on exchange rates</t>
  </si>
  <si>
    <t>from related parties</t>
  </si>
  <si>
    <t>- Other non-current liabilities</t>
  </si>
  <si>
    <t>Proceeds from short-term loans from related parties</t>
  </si>
  <si>
    <t>Payments for short-term loans from related parties</t>
  </si>
  <si>
    <t>Payments for long-term loans from financial institutions</t>
  </si>
  <si>
    <t>Proceeds from long-term loans from financial institutions</t>
  </si>
  <si>
    <t>Payments for short-term loans from financial institutions</t>
  </si>
  <si>
    <t>Proceeds from short-term loans from financial institutions</t>
  </si>
  <si>
    <t>Proceeds from paid-up common shares of a subsidiary</t>
  </si>
  <si>
    <t>(including retention for constructions)</t>
  </si>
  <si>
    <t>- Decommissioning costs</t>
  </si>
  <si>
    <t>- Transfer cost of construction of high voltage station</t>
  </si>
  <si>
    <t xml:space="preserve">Remeasurements </t>
  </si>
  <si>
    <t>benefit obligations</t>
  </si>
  <si>
    <t xml:space="preserve">of post-employment </t>
  </si>
  <si>
    <t>Short-term loans to other parties and related parties</t>
  </si>
  <si>
    <t xml:space="preserve"> expense</t>
  </si>
  <si>
    <t>Other comprehensive</t>
  </si>
  <si>
    <t xml:space="preserve">- (Reversal) allowance for decrease in value </t>
  </si>
  <si>
    <t>in a joint venture</t>
  </si>
  <si>
    <t>of inventories</t>
  </si>
  <si>
    <t>Payment for short-term loans to other party</t>
  </si>
  <si>
    <t>reserve</t>
  </si>
  <si>
    <t>Legal</t>
  </si>
  <si>
    <t>Goodwill</t>
  </si>
  <si>
    <t>Advance payment for purchase of investment in a joint venture</t>
  </si>
  <si>
    <t xml:space="preserve">- Reclassification of investment in an associate </t>
  </si>
  <si>
    <t>to be a subsidiary</t>
  </si>
  <si>
    <t>- Losses on write-off of equipment</t>
  </si>
  <si>
    <t>Interest paid capitalised in property, plant and equipment</t>
  </si>
  <si>
    <t>Trade accounts receivable, net</t>
  </si>
  <si>
    <t>-</t>
  </si>
  <si>
    <t>- Losses on exchange of assets</t>
  </si>
  <si>
    <t>- Acquisition of assets from exchanges</t>
  </si>
  <si>
    <t>Increased capital of subsidiaries</t>
  </si>
  <si>
    <t>achieved without the transfer of consideration, net</t>
  </si>
  <si>
    <t>from non-controlling interest</t>
  </si>
  <si>
    <t>- Reclassification of advance payment for purchase of</t>
  </si>
  <si>
    <t>Total items that will be reclassified subsequently</t>
  </si>
  <si>
    <t>to profit or loss</t>
  </si>
  <si>
    <t xml:space="preserve">Reclassification of investment on </t>
  </si>
  <si>
    <t xml:space="preserve">Proceeds from a business combination achieved </t>
  </si>
  <si>
    <t>- Income tax on items that will not be reclassified</t>
  </si>
  <si>
    <t xml:space="preserve">   subsequently to profit or loss</t>
  </si>
  <si>
    <t>- Remeasurements of post-employment benefit obligations</t>
  </si>
  <si>
    <t>without the transfer of consideration, net</t>
  </si>
  <si>
    <t>- Income tax on items that will be reclassified</t>
  </si>
  <si>
    <t>As at 31 December 2019</t>
  </si>
  <si>
    <t>For the year ended 31 December 2019</t>
  </si>
  <si>
    <t>Opening balance as at 1 January 2019</t>
  </si>
  <si>
    <t>Closing balance as at 31 December 2019</t>
  </si>
  <si>
    <t>Current portion of debentures, net</t>
  </si>
  <si>
    <t>Other comprehensive expense for the year, net of tax</t>
  </si>
  <si>
    <t xml:space="preserve">Capital contributions by non-controling </t>
  </si>
  <si>
    <t>interests in a subsidiaries</t>
  </si>
  <si>
    <t>Net increase (decrease) in cash and cash equivalents</t>
  </si>
  <si>
    <t>Payment for shares of a subsidiary from non-controlling interest</t>
  </si>
  <si>
    <t>investment to be investment in a joint venture</t>
  </si>
  <si>
    <t>and related parties</t>
  </si>
  <si>
    <t>- Gain on changing in shareholding interest in</t>
  </si>
  <si>
    <t>associates and a joint venture</t>
  </si>
  <si>
    <t>Proceeds from issuing debentures</t>
  </si>
  <si>
    <t>Payments for repayment a debenture</t>
  </si>
  <si>
    <t>Net cash payments in investing activities</t>
  </si>
  <si>
    <t xml:space="preserve">- Share of other comprehensive expense of associates and </t>
  </si>
  <si>
    <t xml:space="preserve">   a joint venture accounted for using the equity method</t>
  </si>
  <si>
    <t>Deferred tax assets</t>
  </si>
  <si>
    <t>Deferred tax liabilities</t>
  </si>
  <si>
    <t xml:space="preserve">Advance receipts for land rental </t>
  </si>
  <si>
    <t>Items that will be reclassified subsequently to profit or loss</t>
  </si>
  <si>
    <t>- Share of loss from investments in associates</t>
  </si>
  <si>
    <t>Payments for investment in associates</t>
  </si>
  <si>
    <t>The notes to the consolidated and separate financial statements on pages 15 to 79 are an integral part of these financial statements.</t>
  </si>
  <si>
    <t>Current portion of long-term loans to other parties</t>
  </si>
  <si>
    <t>Investment in associates</t>
  </si>
  <si>
    <t>Investment property, net</t>
  </si>
  <si>
    <t>Other non-current assets, net</t>
  </si>
  <si>
    <t>and a joint venture</t>
  </si>
  <si>
    <t>of associates and</t>
  </si>
  <si>
    <t>Payments for long-term loans to other party</t>
  </si>
  <si>
    <t>Basic earnings per share</t>
  </si>
  <si>
    <t>Profit (loss) attributable to:</t>
  </si>
  <si>
    <t>Total comprehensive income (expense) attributable to:</t>
  </si>
  <si>
    <t>Currency translation differences</t>
  </si>
  <si>
    <t>Share of loss from investments in associates</t>
  </si>
  <si>
    <t>Finance lease liabilities</t>
  </si>
  <si>
    <t>- Reclassification of currency translation differences to</t>
  </si>
  <si>
    <t>- Currency translation differences</t>
  </si>
  <si>
    <t>translation</t>
  </si>
  <si>
    <t>of consideration, net</t>
  </si>
  <si>
    <t>a business combination without the transfer</t>
  </si>
  <si>
    <t xml:space="preserve">Items that will not be reclassified subsequently </t>
  </si>
  <si>
    <t xml:space="preserve">Total items that will not be reclassified subsequently </t>
  </si>
  <si>
    <t>- Losses (gains) on disposal of machines and equipment</t>
  </si>
  <si>
    <t xml:space="preserve">Proceeds from disposals of machines 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</si>
</sst>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฿&quot;#,##0_);\(&quot;฿&quot;#,##0\)"/>
    <numFmt numFmtId="165" formatCode="&quot;฿&quot;#,##0_);[Red]\(&quot;฿&quot;#,##0\)"/>
    <numFmt numFmtId="166" formatCode="&quot;฿&quot;#,##0.00_);\(&quot;฿&quot;#,##0.00\)"/>
    <numFmt numFmtId="167" formatCode="&quot;฿&quot;#,##0.00_);[Red]\(&quot;฿&quot;#,##0.00\)"/>
    <numFmt numFmtId="168" formatCode="_(&quot;฿&quot;* #,##0_);_(&quot;฿&quot;* \(#,##0\);_(&quot;฿&quot;* &quot;-&quot;_);_(@_)"/>
    <numFmt numFmtId="169" formatCode="_(* #,##0_);_(* \(#,##0\);_(* &quot;-&quot;_);_(@_)"/>
    <numFmt numFmtId="170" formatCode="_(&quot;฿&quot;* #,##0.00_);_(&quot;฿&quot;* \(#,##0.00\);_(&quot;฿&quot;* &quot;-&quot;??_);_(@_)"/>
    <numFmt numFmtId="171" formatCode="_(* #,##0.00_);_(* \(#,##0.00\);_(* &quot;-&quot;??_);_(@_)"/>
    <numFmt numFmtId="172" formatCode="&quot;฿&quot;#,##0;\-&quot;฿&quot;#,##0"/>
    <numFmt numFmtId="173" formatCode="&quot;฿&quot;#,##0;[Red]\-&quot;฿&quot;#,##0"/>
    <numFmt numFmtId="174" formatCode="&quot;฿&quot;#,##0.00;\-&quot;฿&quot;#,##0.00"/>
    <numFmt numFmtId="175" formatCode="&quot;฿&quot;#,##0.00;[Red]\-&quot;฿&quot;#,##0.00"/>
    <numFmt numFmtId="176" formatCode="_-&quot;฿&quot;* #,##0_-;\-&quot;฿&quot;* #,##0_-;_-&quot;฿&quot;* &quot;-&quot;_-;_-@_-"/>
    <numFmt numFmtId="177" formatCode="_-&quot;฿&quot;* #,##0.00_-;\-&quot;฿&quot;* #,##0.00_-;_-&quot;฿&quot;* &quot;-&quot;??_-;_-@_-"/>
    <numFmt numFmtId="178" formatCode="#,##0;\(#,##0\)"/>
    <numFmt numFmtId="179" formatCode="#,##0;\(#,##0\);\-"/>
    <numFmt numFmtId="180" formatCode="#,##0.0;\(#,##0.0\)"/>
    <numFmt numFmtId="181" formatCode="#,##0.00;\(#,##0.00\);\-"/>
    <numFmt numFmtId="182" formatCode="#,##0.000;\(#,##0.000\)"/>
    <numFmt numFmtId="183" formatCode="_-* #,##0.00000_-;\-* #,##0.00000_-;_-* &quot;-&quot;?????_-;_-@_-"/>
    <numFmt numFmtId="184" formatCode="#,##0.0;\(#,##0.0\);\-"/>
    <numFmt numFmtId="185" formatCode="#,##0.000;\(#,##0.000\);\-"/>
    <numFmt numFmtId="186" formatCode="_-* #,##0.0_-;\-* #,##0.0_-;_-* &quot;-&quot;??_-;_-@_-"/>
    <numFmt numFmtId="187" formatCode="_-* #,##0_-;\-* #,##0_-;_-* &quot;-&quot;??_-;_-@_-"/>
    <numFmt numFmtId="188" formatCode="[$-809]dd\ mmmm\ yyyy"/>
    <numFmt numFmtId="189" formatCode="_-* #,##0_-;* \(#,##0\);_-* &quot;-&quot;_-;_-@_-"/>
    <numFmt numFmtId="190" formatCode="#,##0\ ;\(#,##0\);&quot;    -    &quot;"/>
    <numFmt numFmtId="191" formatCode="#,##0.00;\(#,##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(* #,##0_);_(* \(#,##0\);_(* &quot;-&quot;??_);_(@_)"/>
    <numFmt numFmtId="197" formatCode="_(* #,##0.0_);_(* \(#,##0.0\);_(* &quot;-&quot;??_);_(@_)"/>
    <numFmt numFmtId="198" formatCode="_-* #,##0.000_-;\-* #,##0.000_-;_-* &quot;-&quot;??_-;_-@_-"/>
    <numFmt numFmtId="199" formatCode="_-* #,##0.0000_-;\-* #,##0.0000_-;_-* &quot;-&quot;??_-;_-@_-"/>
    <numFmt numFmtId="200" formatCode="_-* #,##0.00000_-;\-* #,##0.00000_-;_-* &quot;-&quot;??_-;_-@_-"/>
    <numFmt numFmtId="201" formatCode="_-* #,##0.000000_-;\-* #,##0.000000_-;_-* &quot;-&quot;??_-;_-@_-"/>
    <numFmt numFmtId="202" formatCode="#,##0_);\(#,##0\);\-"/>
    <numFmt numFmtId="203" formatCode="#,##0.0000;\(#,##0.0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60"/>
      <name val="Calibri"/>
      <family val="2"/>
    </font>
    <font>
      <sz val="11"/>
      <color indexed="17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0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AF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>
      <alignment/>
      <protection/>
    </xf>
  </cellStyleXfs>
  <cellXfs count="200">
    <xf numFmtId="0" fontId="0" fillId="0" borderId="0" xfId="0" applyFont="1" applyAlignment="1">
      <alignment/>
    </xf>
    <xf numFmtId="178" fontId="6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left" vertical="center"/>
    </xf>
    <xf numFmtId="179" fontId="7" fillId="0" borderId="10" xfId="62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vertical="center"/>
    </xf>
    <xf numFmtId="178" fontId="8" fillId="0" borderId="0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7" fillId="0" borderId="0" xfId="64" applyFont="1" applyFill="1" applyAlignment="1">
      <alignment vertical="center"/>
      <protection/>
    </xf>
    <xf numFmtId="178" fontId="7" fillId="0" borderId="10" xfId="0" applyNumberFormat="1" applyFont="1" applyFill="1" applyBorder="1" applyAlignment="1">
      <alignment horizontal="left" vertical="center"/>
    </xf>
    <xf numFmtId="179" fontId="8" fillId="0" borderId="0" xfId="0" applyNumberFormat="1" applyFont="1" applyFill="1" applyBorder="1" applyAlignment="1">
      <alignment horizontal="right" vertical="center"/>
    </xf>
    <xf numFmtId="169" fontId="8" fillId="0" borderId="0" xfId="0" applyNumberFormat="1" applyFont="1" applyFill="1" applyBorder="1" applyAlignment="1">
      <alignment horizontal="right" vertical="center"/>
    </xf>
    <xf numFmtId="179" fontId="8" fillId="0" borderId="0" xfId="60" applyNumberFormat="1" applyFont="1" applyFill="1" applyAlignment="1">
      <alignment horizontal="right" vertical="center"/>
      <protection/>
    </xf>
    <xf numFmtId="179" fontId="8" fillId="0" borderId="10" xfId="60" applyNumberFormat="1" applyFont="1" applyFill="1" applyBorder="1" applyAlignment="1">
      <alignment horizontal="right" vertical="center"/>
      <protection/>
    </xf>
    <xf numFmtId="179" fontId="8" fillId="0" borderId="0" xfId="60" applyNumberFormat="1" applyFont="1" applyFill="1" applyBorder="1" applyAlignment="1">
      <alignment horizontal="right" vertical="center"/>
      <protection/>
    </xf>
    <xf numFmtId="179" fontId="8" fillId="0" borderId="10" xfId="0" applyNumberFormat="1" applyFont="1" applyFill="1" applyBorder="1" applyAlignment="1">
      <alignment horizontal="right" vertical="center"/>
    </xf>
    <xf numFmtId="179" fontId="8" fillId="0" borderId="0" xfId="63" applyNumberFormat="1" applyFont="1" applyFill="1" applyBorder="1" applyAlignment="1">
      <alignment horizontal="right" vertical="center"/>
      <protection/>
    </xf>
    <xf numFmtId="169" fontId="8" fillId="0" borderId="0" xfId="63" applyNumberFormat="1" applyFont="1" applyFill="1" applyBorder="1" applyAlignment="1">
      <alignment horizontal="right" vertical="center"/>
      <protection/>
    </xf>
    <xf numFmtId="178" fontId="8" fillId="0" borderId="0" xfId="63" applyNumberFormat="1" applyFont="1" applyFill="1" applyBorder="1" applyAlignment="1">
      <alignment vertical="center"/>
      <protection/>
    </xf>
    <xf numFmtId="179" fontId="8" fillId="0" borderId="10" xfId="63" applyNumberFormat="1" applyFont="1" applyFill="1" applyBorder="1" applyAlignment="1">
      <alignment horizontal="right" vertical="center"/>
      <protection/>
    </xf>
    <xf numFmtId="169" fontId="8" fillId="0" borderId="0" xfId="63" applyNumberFormat="1" applyFont="1" applyFill="1" applyBorder="1" applyAlignment="1">
      <alignment horizontal="center" vertical="center"/>
      <protection/>
    </xf>
    <xf numFmtId="169" fontId="8" fillId="0" borderId="0" xfId="63" applyNumberFormat="1" applyFont="1" applyFill="1" applyBorder="1" applyAlignment="1">
      <alignment horizontal="left" vertical="center"/>
      <protection/>
    </xf>
    <xf numFmtId="0" fontId="8" fillId="0" borderId="0" xfId="0" applyFont="1" applyFill="1" applyAlignment="1">
      <alignment vertical="center"/>
    </xf>
    <xf numFmtId="196" fontId="8" fillId="0" borderId="0" xfId="45" applyNumberFormat="1" applyFont="1" applyFill="1" applyAlignment="1">
      <alignment vertical="center"/>
    </xf>
    <xf numFmtId="181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5" applyFont="1" applyFill="1" applyBorder="1" applyAlignment="1">
      <alignment vertical="center"/>
      <protection/>
    </xf>
    <xf numFmtId="179" fontId="8" fillId="0" borderId="11" xfId="65" applyNumberFormat="1" applyFont="1" applyFill="1" applyBorder="1" applyAlignment="1">
      <alignment vertical="center"/>
      <protection/>
    </xf>
    <xf numFmtId="181" fontId="8" fillId="0" borderId="0" xfId="61" applyNumberFormat="1" applyFont="1" applyFill="1" applyBorder="1" applyAlignment="1">
      <alignment horizontal="right" vertical="center"/>
      <protection/>
    </xf>
    <xf numFmtId="178" fontId="7" fillId="0" borderId="0" xfId="60" applyNumberFormat="1" applyFont="1" applyFill="1" applyBorder="1" applyAlignment="1">
      <alignment horizontal="left" vertical="center"/>
      <protection/>
    </xf>
    <xf numFmtId="0" fontId="8" fillId="0" borderId="0" xfId="65" applyFont="1" applyFill="1" applyAlignment="1">
      <alignment horizontal="center" vertical="center"/>
      <protection/>
    </xf>
    <xf numFmtId="0" fontId="8" fillId="0" borderId="0" xfId="65" applyFont="1" applyFill="1" applyAlignment="1">
      <alignment horizontal="right" vertical="center"/>
      <protection/>
    </xf>
    <xf numFmtId="179" fontId="8" fillId="0" borderId="0" xfId="65" applyNumberFormat="1" applyFont="1" applyFill="1" applyAlignment="1">
      <alignment horizontal="right" vertical="center"/>
      <protection/>
    </xf>
    <xf numFmtId="0" fontId="8" fillId="0" borderId="0" xfId="65" applyFont="1" applyFill="1" applyAlignment="1">
      <alignment vertical="center"/>
      <protection/>
    </xf>
    <xf numFmtId="179" fontId="7" fillId="0" borderId="0" xfId="65" applyNumberFormat="1" applyFont="1" applyFill="1" applyAlignment="1">
      <alignment horizontal="right" vertical="center"/>
      <protection/>
    </xf>
    <xf numFmtId="0" fontId="8" fillId="0" borderId="10" xfId="65" applyFont="1" applyFill="1" applyBorder="1" applyAlignment="1">
      <alignment horizontal="center" vertical="center"/>
      <protection/>
    </xf>
    <xf numFmtId="0" fontId="8" fillId="0" borderId="10" xfId="65" applyFont="1" applyFill="1" applyBorder="1" applyAlignment="1">
      <alignment horizontal="right" vertical="center"/>
      <protection/>
    </xf>
    <xf numFmtId="179" fontId="8" fillId="0" borderId="10" xfId="65" applyNumberFormat="1" applyFont="1" applyFill="1" applyBorder="1" applyAlignment="1">
      <alignment horizontal="right" vertical="center"/>
      <protection/>
    </xf>
    <xf numFmtId="0" fontId="7" fillId="0" borderId="0" xfId="65" applyFont="1" applyFill="1" applyBorder="1" applyAlignment="1">
      <alignment horizontal="right" vertical="center"/>
      <protection/>
    </xf>
    <xf numFmtId="0" fontId="7" fillId="0" borderId="0" xfId="65" applyFont="1" applyFill="1" applyBorder="1" applyAlignment="1">
      <alignment horizontal="center" vertical="center"/>
      <protection/>
    </xf>
    <xf numFmtId="179" fontId="7" fillId="0" borderId="10" xfId="65" applyNumberFormat="1" applyFont="1" applyFill="1" applyBorder="1" applyAlignment="1">
      <alignment horizontal="right" vertical="center"/>
      <protection/>
    </xf>
    <xf numFmtId="0" fontId="7" fillId="0" borderId="10" xfId="65" applyFont="1" applyFill="1" applyBorder="1" applyAlignment="1">
      <alignment horizontal="right" vertical="center"/>
      <protection/>
    </xf>
    <xf numFmtId="179" fontId="7" fillId="0" borderId="0" xfId="65" applyNumberFormat="1" applyFont="1" applyFill="1" applyBorder="1" applyAlignment="1">
      <alignment horizontal="right" vertical="center"/>
      <protection/>
    </xf>
    <xf numFmtId="0" fontId="7" fillId="0" borderId="0" xfId="65" applyFont="1" applyFill="1" applyAlignment="1">
      <alignment horizontal="center" vertical="center"/>
      <protection/>
    </xf>
    <xf numFmtId="171" fontId="7" fillId="0" borderId="0" xfId="44" applyFont="1" applyFill="1" applyAlignment="1">
      <alignment horizontal="right" vertical="center"/>
    </xf>
    <xf numFmtId="179" fontId="7" fillId="0" borderId="0" xfId="60" applyNumberFormat="1" applyFont="1" applyFill="1" applyBorder="1" applyAlignment="1">
      <alignment horizontal="right" vertical="center"/>
      <protection/>
    </xf>
    <xf numFmtId="171" fontId="7" fillId="0" borderId="0" xfId="44" applyFont="1" applyFill="1" applyAlignment="1">
      <alignment horizontal="right" vertical="center" wrapText="1"/>
    </xf>
    <xf numFmtId="179" fontId="7" fillId="0" borderId="0" xfId="44" applyNumberFormat="1" applyFont="1" applyFill="1" applyAlignment="1">
      <alignment horizontal="right" vertical="center"/>
    </xf>
    <xf numFmtId="178" fontId="7" fillId="0" borderId="10" xfId="60" applyNumberFormat="1" applyFont="1" applyFill="1" applyBorder="1" applyAlignment="1">
      <alignment horizontal="center" vertical="center"/>
      <protection/>
    </xf>
    <xf numFmtId="171" fontId="7" fillId="0" borderId="0" xfId="44" applyFont="1" applyFill="1" applyBorder="1" applyAlignment="1">
      <alignment horizontal="right" vertical="center" wrapText="1"/>
    </xf>
    <xf numFmtId="179" fontId="7" fillId="0" borderId="0" xfId="62" applyNumberFormat="1" applyFont="1" applyFill="1" applyBorder="1" applyAlignment="1">
      <alignment horizontal="right" vertical="center"/>
      <protection/>
    </xf>
    <xf numFmtId="179" fontId="7" fillId="0" borderId="0" xfId="44" applyNumberFormat="1" applyFont="1" applyFill="1" applyBorder="1" applyAlignment="1">
      <alignment horizontal="right" vertical="center" wrapText="1"/>
    </xf>
    <xf numFmtId="179" fontId="8" fillId="0" borderId="0" xfId="65" applyNumberFormat="1" applyFont="1" applyFill="1" applyAlignment="1">
      <alignment vertical="center"/>
      <protection/>
    </xf>
    <xf numFmtId="179" fontId="8" fillId="0" borderId="0" xfId="42" applyNumberFormat="1" applyFont="1" applyFill="1" applyAlignment="1">
      <alignment vertical="center"/>
    </xf>
    <xf numFmtId="178" fontId="8" fillId="0" borderId="0" xfId="60" applyNumberFormat="1" applyFont="1" applyFill="1" applyBorder="1" applyAlignment="1">
      <alignment horizontal="left" vertical="center"/>
      <protection/>
    </xf>
    <xf numFmtId="179" fontId="8" fillId="0" borderId="0" xfId="65" applyNumberFormat="1" applyFont="1" applyFill="1" applyBorder="1" applyAlignment="1">
      <alignment horizontal="right" vertical="center"/>
      <protection/>
    </xf>
    <xf numFmtId="179" fontId="8" fillId="0" borderId="0" xfId="65" applyNumberFormat="1" applyFont="1" applyFill="1" applyBorder="1" applyAlignment="1">
      <alignment vertical="center"/>
      <protection/>
    </xf>
    <xf numFmtId="169" fontId="8" fillId="0" borderId="0" xfId="65" applyNumberFormat="1" applyFont="1" applyFill="1" applyBorder="1" applyAlignment="1">
      <alignment horizontal="right" vertical="center"/>
      <protection/>
    </xf>
    <xf numFmtId="179" fontId="8" fillId="0" borderId="11" xfId="65" applyNumberFormat="1" applyFont="1" applyFill="1" applyBorder="1" applyAlignment="1">
      <alignment horizontal="right" vertical="center"/>
      <protection/>
    </xf>
    <xf numFmtId="179" fontId="8" fillId="0" borderId="10" xfId="42" applyNumberFormat="1" applyFont="1" applyFill="1" applyBorder="1" applyAlignment="1">
      <alignment vertical="center"/>
    </xf>
    <xf numFmtId="179" fontId="8" fillId="0" borderId="10" xfId="65" applyNumberFormat="1" applyFont="1" applyFill="1" applyBorder="1" applyAlignment="1">
      <alignment vertical="center"/>
      <protection/>
    </xf>
    <xf numFmtId="0" fontId="8" fillId="0" borderId="10" xfId="65" applyFont="1" applyFill="1" applyBorder="1" applyAlignment="1">
      <alignment vertical="center"/>
      <protection/>
    </xf>
    <xf numFmtId="179" fontId="8" fillId="0" borderId="10" xfId="44" applyNumberFormat="1" applyFont="1" applyFill="1" applyBorder="1" applyAlignment="1">
      <alignment horizontal="right" vertical="center"/>
    </xf>
    <xf numFmtId="178" fontId="8" fillId="0" borderId="0" xfId="60" applyNumberFormat="1" applyFont="1" applyFill="1" applyBorder="1" applyAlignment="1">
      <alignment horizontal="center" vertical="center"/>
      <protection/>
    </xf>
    <xf numFmtId="178" fontId="8" fillId="0" borderId="0" xfId="60" applyNumberFormat="1" applyFont="1" applyFill="1" applyBorder="1" applyAlignment="1">
      <alignment horizontal="right" vertical="center"/>
      <protection/>
    </xf>
    <xf numFmtId="178" fontId="8" fillId="0" borderId="0" xfId="60" applyNumberFormat="1" applyFont="1" applyFill="1" applyBorder="1" applyAlignment="1">
      <alignment vertical="center"/>
      <protection/>
    </xf>
    <xf numFmtId="178" fontId="7" fillId="0" borderId="10" xfId="60" applyNumberFormat="1" applyFont="1" applyFill="1" applyBorder="1" applyAlignment="1">
      <alignment horizontal="left" vertical="center"/>
      <protection/>
    </xf>
    <xf numFmtId="178" fontId="8" fillId="0" borderId="10" xfId="60" applyNumberFormat="1" applyFont="1" applyFill="1" applyBorder="1" applyAlignment="1">
      <alignment horizontal="center" vertical="center"/>
      <protection/>
    </xf>
    <xf numFmtId="178" fontId="8" fillId="0" borderId="10" xfId="60" applyNumberFormat="1" applyFont="1" applyFill="1" applyBorder="1" applyAlignment="1">
      <alignment horizontal="left" vertical="center"/>
      <protection/>
    </xf>
    <xf numFmtId="178" fontId="8" fillId="0" borderId="10" xfId="60" applyNumberFormat="1" applyFont="1" applyFill="1" applyBorder="1" applyAlignment="1">
      <alignment horizontal="right" vertical="center"/>
      <protection/>
    </xf>
    <xf numFmtId="178" fontId="7" fillId="0" borderId="0" xfId="60" applyNumberFormat="1" applyFont="1" applyFill="1" applyBorder="1" applyAlignment="1">
      <alignment horizontal="center" vertical="center"/>
      <protection/>
    </xf>
    <xf numFmtId="178" fontId="7" fillId="0" borderId="0" xfId="60" applyNumberFormat="1" applyFont="1" applyFill="1" applyBorder="1" applyAlignment="1">
      <alignment horizontal="right" vertical="center"/>
      <protection/>
    </xf>
    <xf numFmtId="179" fontId="7" fillId="0" borderId="10" xfId="62" applyNumberFormat="1" applyFont="1" applyFill="1" applyBorder="1" applyAlignment="1">
      <alignment horizontal="center" vertical="center"/>
      <protection/>
    </xf>
    <xf numFmtId="0" fontId="8" fillId="0" borderId="0" xfId="65" applyFont="1" applyFill="1" applyAlignment="1" quotePrefix="1">
      <alignment vertical="center"/>
      <protection/>
    </xf>
    <xf numFmtId="3" fontId="8" fillId="0" borderId="0" xfId="60" applyNumberFormat="1" applyFont="1" applyFill="1" applyBorder="1" applyAlignment="1">
      <alignment horizontal="right" vertical="center"/>
      <protection/>
    </xf>
    <xf numFmtId="179" fontId="8" fillId="0" borderId="11" xfId="60" applyNumberFormat="1" applyFont="1" applyFill="1" applyBorder="1" applyAlignment="1">
      <alignment horizontal="right" vertical="center"/>
      <protection/>
    </xf>
    <xf numFmtId="178" fontId="8" fillId="0" borderId="10" xfId="60" applyNumberFormat="1" applyFont="1" applyFill="1" applyBorder="1" applyAlignment="1">
      <alignment vertical="center"/>
      <protection/>
    </xf>
    <xf numFmtId="178" fontId="6" fillId="0" borderId="0" xfId="0" applyNumberFormat="1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left" vertical="center"/>
    </xf>
    <xf numFmtId="169" fontId="6" fillId="0" borderId="0" xfId="0" applyNumberFormat="1" applyFont="1" applyFill="1" applyBorder="1" applyAlignment="1">
      <alignment horizontal="left" vertical="center"/>
    </xf>
    <xf numFmtId="169" fontId="6" fillId="0" borderId="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left" vertical="center"/>
    </xf>
    <xf numFmtId="169" fontId="6" fillId="0" borderId="10" xfId="0" applyNumberFormat="1" applyFont="1" applyFill="1" applyBorder="1" applyAlignment="1">
      <alignment horizontal="left" vertical="center"/>
    </xf>
    <xf numFmtId="169" fontId="6" fillId="0" borderId="10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left" vertical="center"/>
    </xf>
    <xf numFmtId="178" fontId="8" fillId="0" borderId="0" xfId="0" applyNumberFormat="1" applyFont="1" applyFill="1" applyBorder="1" applyAlignment="1">
      <alignment horizontal="left" vertical="center"/>
    </xf>
    <xf numFmtId="169" fontId="8" fillId="0" borderId="0" xfId="0" applyNumberFormat="1" applyFont="1" applyFill="1" applyBorder="1" applyAlignment="1">
      <alignment horizontal="left" vertical="center"/>
    </xf>
    <xf numFmtId="169" fontId="8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178" fontId="8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left" vertical="center"/>
    </xf>
    <xf numFmtId="169" fontId="8" fillId="0" borderId="10" xfId="0" applyNumberFormat="1" applyFont="1" applyFill="1" applyBorder="1" applyAlignment="1">
      <alignment horizontal="left" vertical="center"/>
    </xf>
    <xf numFmtId="169" fontId="8" fillId="0" borderId="10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 horizontal="right" vertical="center"/>
    </xf>
    <xf numFmtId="169" fontId="8" fillId="0" borderId="0" xfId="0" applyNumberFormat="1" applyFont="1" applyFill="1" applyAlignment="1">
      <alignment horizontal="right" vertical="center"/>
    </xf>
    <xf numFmtId="178" fontId="8" fillId="0" borderId="0" xfId="0" applyNumberFormat="1" applyFont="1" applyFill="1" applyBorder="1" applyAlignment="1" quotePrefix="1">
      <alignment horizontal="left" vertical="center"/>
    </xf>
    <xf numFmtId="178" fontId="7" fillId="0" borderId="0" xfId="61" applyNumberFormat="1" applyFont="1" applyFill="1" applyBorder="1" applyAlignment="1">
      <alignment horizontal="center" vertical="center"/>
      <protection/>
    </xf>
    <xf numFmtId="178" fontId="7" fillId="0" borderId="0" xfId="61" applyNumberFormat="1" applyFont="1" applyFill="1" applyBorder="1" applyAlignment="1">
      <alignment horizontal="left" vertical="center"/>
      <protection/>
    </xf>
    <xf numFmtId="179" fontId="8" fillId="0" borderId="10" xfId="61" applyNumberFormat="1" applyFont="1" applyFill="1" applyBorder="1" applyAlignment="1">
      <alignment horizontal="right" vertical="center"/>
      <protection/>
    </xf>
    <xf numFmtId="178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178" fontId="7" fillId="0" borderId="10" xfId="0" applyNumberFormat="1" applyFont="1" applyFill="1" applyBorder="1" applyAlignment="1">
      <alignment horizontal="center" vertical="center"/>
    </xf>
    <xf numFmtId="179" fontId="8" fillId="0" borderId="11" xfId="0" applyNumberFormat="1" applyFont="1" applyFill="1" applyBorder="1" applyAlignment="1">
      <alignment horizontal="right" vertical="center"/>
    </xf>
    <xf numFmtId="169" fontId="7" fillId="0" borderId="0" xfId="0" applyNumberFormat="1" applyFont="1" applyFill="1" applyBorder="1" applyAlignment="1">
      <alignment horizontal="left" vertical="center"/>
    </xf>
    <xf numFmtId="169" fontId="7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 quotePrefix="1">
      <alignment horizontal="center" vertical="center"/>
    </xf>
    <xf numFmtId="180" fontId="8" fillId="0" borderId="0" xfId="0" applyNumberFormat="1" applyFont="1" applyFill="1" applyBorder="1" applyAlignment="1" quotePrefix="1">
      <alignment horizontal="center" vertical="center"/>
    </xf>
    <xf numFmtId="179" fontId="7" fillId="0" borderId="0" xfId="61" applyNumberFormat="1" applyFont="1" applyFill="1" applyBorder="1" applyAlignment="1">
      <alignment horizontal="right" vertical="center"/>
      <protection/>
    </xf>
    <xf numFmtId="179" fontId="8" fillId="0" borderId="0" xfId="61" applyNumberFormat="1" applyFont="1" applyFill="1" applyBorder="1" applyAlignment="1">
      <alignment horizontal="right" vertical="center"/>
      <protection/>
    </xf>
    <xf numFmtId="0" fontId="8" fillId="0" borderId="0" xfId="0" applyFont="1" applyFill="1" applyAlignment="1">
      <alignment/>
    </xf>
    <xf numFmtId="179" fontId="8" fillId="0" borderId="11" xfId="61" applyNumberFormat="1" applyFont="1" applyFill="1" applyBorder="1" applyAlignment="1">
      <alignment horizontal="right" vertical="center"/>
      <protection/>
    </xf>
    <xf numFmtId="178" fontId="8" fillId="0" borderId="0" xfId="61" applyNumberFormat="1" applyFont="1" applyFill="1" applyBorder="1" applyAlignment="1">
      <alignment horizontal="left" vertical="center"/>
      <protection/>
    </xf>
    <xf numFmtId="178" fontId="8" fillId="0" borderId="0" xfId="61" applyNumberFormat="1" applyFont="1" applyFill="1" applyBorder="1" applyAlignment="1">
      <alignment horizontal="center" vertical="center"/>
      <protection/>
    </xf>
    <xf numFmtId="178" fontId="5" fillId="0" borderId="0" xfId="60" applyNumberFormat="1" applyFont="1" applyFill="1" applyBorder="1" applyAlignment="1">
      <alignment horizontal="left" vertical="center"/>
      <protection/>
    </xf>
    <xf numFmtId="178" fontId="5" fillId="0" borderId="10" xfId="67" applyNumberFormat="1" applyFont="1" applyFill="1" applyBorder="1" applyAlignment="1">
      <alignment horizontal="left" vertical="center"/>
      <protection/>
    </xf>
    <xf numFmtId="178" fontId="5" fillId="0" borderId="10" xfId="60" applyNumberFormat="1" applyFont="1" applyFill="1" applyBorder="1" applyAlignment="1">
      <alignment horizontal="left" vertical="center"/>
      <protection/>
    </xf>
    <xf numFmtId="179" fontId="8" fillId="0" borderId="0" xfId="60" applyNumberFormat="1" applyFont="1" applyFill="1" applyBorder="1" applyAlignment="1">
      <alignment horizontal="center" vertical="center"/>
      <protection/>
    </xf>
    <xf numFmtId="178" fontId="7" fillId="0" borderId="0" xfId="60" applyNumberFormat="1" applyFont="1" applyFill="1" applyBorder="1" applyAlignment="1" quotePrefix="1">
      <alignment horizontal="right" vertical="center"/>
      <protection/>
    </xf>
    <xf numFmtId="178" fontId="6" fillId="0" borderId="10" xfId="60" applyNumberFormat="1" applyFont="1" applyFill="1" applyBorder="1" applyAlignment="1">
      <alignment horizontal="left" vertical="center"/>
      <protection/>
    </xf>
    <xf numFmtId="0" fontId="5" fillId="0" borderId="0" xfId="65" applyFont="1" applyFill="1" applyAlignment="1">
      <alignment vertical="center"/>
      <protection/>
    </xf>
    <xf numFmtId="0" fontId="5" fillId="0" borderId="10" xfId="65" applyFont="1" applyFill="1" applyBorder="1" applyAlignment="1">
      <alignment vertical="center"/>
      <protection/>
    </xf>
    <xf numFmtId="178" fontId="5" fillId="0" borderId="0" xfId="63" applyNumberFormat="1" applyFont="1" applyFill="1" applyBorder="1" applyAlignment="1">
      <alignment horizontal="left" vertical="center"/>
      <protection/>
    </xf>
    <xf numFmtId="178" fontId="7" fillId="0" borderId="0" xfId="63" applyNumberFormat="1" applyFont="1" applyFill="1" applyBorder="1" applyAlignment="1">
      <alignment horizontal="left" vertical="center"/>
      <protection/>
    </xf>
    <xf numFmtId="178" fontId="8" fillId="0" borderId="0" xfId="63" applyNumberFormat="1" applyFont="1" applyFill="1" applyBorder="1" applyAlignment="1">
      <alignment horizontal="center" vertical="center"/>
      <protection/>
    </xf>
    <xf numFmtId="178" fontId="8" fillId="0" borderId="0" xfId="63" applyNumberFormat="1" applyFont="1" applyFill="1" applyBorder="1" applyAlignment="1">
      <alignment horizontal="left" vertical="center"/>
      <protection/>
    </xf>
    <xf numFmtId="178" fontId="5" fillId="0" borderId="10" xfId="66" applyNumberFormat="1" applyFont="1" applyFill="1" applyBorder="1" applyAlignment="1">
      <alignment horizontal="left" vertical="center"/>
      <protection/>
    </xf>
    <xf numFmtId="178" fontId="7" fillId="0" borderId="10" xfId="63" applyNumberFormat="1" applyFont="1" applyFill="1" applyBorder="1" applyAlignment="1">
      <alignment horizontal="left" vertical="center"/>
      <protection/>
    </xf>
    <xf numFmtId="178" fontId="8" fillId="0" borderId="10" xfId="63" applyNumberFormat="1" applyFont="1" applyFill="1" applyBorder="1" applyAlignment="1">
      <alignment horizontal="center" vertical="center"/>
      <protection/>
    </xf>
    <xf numFmtId="178" fontId="8" fillId="0" borderId="10" xfId="63" applyNumberFormat="1" applyFont="1" applyFill="1" applyBorder="1" applyAlignment="1">
      <alignment horizontal="left" vertical="center"/>
      <protection/>
    </xf>
    <xf numFmtId="169" fontId="8" fillId="0" borderId="10" xfId="63" applyNumberFormat="1" applyFont="1" applyFill="1" applyBorder="1" applyAlignment="1">
      <alignment horizontal="left" vertical="center"/>
      <protection/>
    </xf>
    <xf numFmtId="169" fontId="8" fillId="0" borderId="10" xfId="63" applyNumberFormat="1" applyFont="1" applyFill="1" applyBorder="1" applyAlignment="1">
      <alignment horizontal="center" vertical="center"/>
      <protection/>
    </xf>
    <xf numFmtId="178" fontId="7" fillId="0" borderId="0" xfId="66" applyNumberFormat="1" applyFont="1" applyFill="1" applyBorder="1" applyAlignment="1">
      <alignment horizontal="left" vertical="center"/>
      <protection/>
    </xf>
    <xf numFmtId="180" fontId="8" fillId="0" borderId="0" xfId="63" applyNumberFormat="1" applyFont="1" applyFill="1" applyBorder="1" applyAlignment="1">
      <alignment horizontal="center" vertical="center"/>
      <protection/>
    </xf>
    <xf numFmtId="179" fontId="8" fillId="0" borderId="11" xfId="63" applyNumberFormat="1" applyFont="1" applyFill="1" applyBorder="1" applyAlignment="1">
      <alignment horizontal="right" vertical="center"/>
      <protection/>
    </xf>
    <xf numFmtId="178" fontId="7" fillId="0" borderId="0" xfId="63" applyNumberFormat="1" applyFont="1" applyFill="1" applyBorder="1" applyAlignment="1">
      <alignment vertical="center"/>
      <protection/>
    </xf>
    <xf numFmtId="178" fontId="8" fillId="0" borderId="0" xfId="63" applyNumberFormat="1" applyFont="1" applyFill="1" applyBorder="1" applyAlignment="1" quotePrefix="1">
      <alignment horizontal="left" vertical="center"/>
      <protection/>
    </xf>
    <xf numFmtId="178" fontId="8" fillId="0" borderId="0" xfId="61" applyNumberFormat="1" applyFont="1" applyFill="1" applyBorder="1" applyAlignment="1" quotePrefix="1">
      <alignment horizontal="left" vertical="center"/>
      <protection/>
    </xf>
    <xf numFmtId="181" fontId="8" fillId="0" borderId="0" xfId="61" applyNumberFormat="1" applyFont="1" applyFill="1" applyBorder="1" applyAlignment="1">
      <alignment horizontal="left" vertical="center"/>
      <protection/>
    </xf>
    <xf numFmtId="181" fontId="8" fillId="0" borderId="0" xfId="63" applyNumberFormat="1" applyFont="1" applyFill="1" applyBorder="1" applyAlignment="1">
      <alignment vertical="center"/>
      <protection/>
    </xf>
    <xf numFmtId="196" fontId="7" fillId="0" borderId="0" xfId="45" applyNumberFormat="1" applyFont="1" applyFill="1" applyAlignment="1">
      <alignment vertical="center"/>
    </xf>
    <xf numFmtId="0" fontId="8" fillId="0" borderId="0" xfId="0" applyFont="1" applyFill="1" applyAlignment="1" quotePrefix="1">
      <alignment vertical="center"/>
    </xf>
    <xf numFmtId="179" fontId="7" fillId="0" borderId="0" xfId="44" applyNumberFormat="1" applyFont="1" applyFill="1" applyBorder="1" applyAlignment="1">
      <alignment horizontal="center" vertical="center"/>
    </xf>
    <xf numFmtId="179" fontId="7" fillId="0" borderId="0" xfId="44" applyNumberFormat="1" applyFont="1" applyFill="1" applyBorder="1" applyAlignment="1">
      <alignment horizontal="right" vertical="center"/>
    </xf>
    <xf numFmtId="201" fontId="8" fillId="0" borderId="0" xfId="42" applyNumberFormat="1" applyFont="1" applyFill="1" applyBorder="1" applyAlignment="1">
      <alignment horizontal="right" vertical="center"/>
    </xf>
    <xf numFmtId="178" fontId="7" fillId="0" borderId="0" xfId="60" applyNumberFormat="1" applyFont="1" applyFill="1" applyBorder="1" applyAlignment="1">
      <alignment vertical="center"/>
      <protection/>
    </xf>
    <xf numFmtId="43" fontId="7" fillId="0" borderId="0" xfId="42" applyFont="1" applyFill="1" applyBorder="1" applyAlignment="1">
      <alignment horizontal="center" vertical="center"/>
    </xf>
    <xf numFmtId="178" fontId="7" fillId="0" borderId="10" xfId="60" applyNumberFormat="1" applyFont="1" applyFill="1" applyBorder="1" applyAlignment="1">
      <alignment horizontal="right" vertical="center"/>
      <protection/>
    </xf>
    <xf numFmtId="181" fontId="7" fillId="0" borderId="0" xfId="61" applyNumberFormat="1" applyFont="1" applyFill="1" applyBorder="1" applyAlignment="1">
      <alignment horizontal="right" vertical="center"/>
      <protection/>
    </xf>
    <xf numFmtId="179" fontId="5" fillId="0" borderId="0" xfId="0" applyNumberFormat="1" applyFont="1" applyFill="1" applyBorder="1" applyAlignment="1">
      <alignment horizontal="right" vertical="center"/>
    </xf>
    <xf numFmtId="178" fontId="7" fillId="0" borderId="0" xfId="59" applyNumberFormat="1" applyFont="1" applyFill="1" applyBorder="1" applyAlignment="1">
      <alignment horizontal="right" vertical="center"/>
      <protection/>
    </xf>
    <xf numFmtId="179" fontId="7" fillId="0" borderId="0" xfId="63" applyNumberFormat="1" applyFont="1" applyFill="1" applyBorder="1" applyAlignment="1">
      <alignment horizontal="right" vertical="center"/>
      <protection/>
    </xf>
    <xf numFmtId="0" fontId="8" fillId="0" borderId="0" xfId="45" applyNumberFormat="1" applyFont="1" applyFill="1" applyAlignment="1" quotePrefix="1">
      <alignment vertical="center"/>
    </xf>
    <xf numFmtId="0" fontId="7" fillId="0" borderId="0" xfId="45" applyNumberFormat="1" applyFont="1" applyFill="1" applyAlignment="1">
      <alignment vertical="center"/>
    </xf>
    <xf numFmtId="0" fontId="8" fillId="0" borderId="0" xfId="45" applyNumberFormat="1" applyFont="1" applyFill="1" applyAlignment="1">
      <alignment vertical="center"/>
    </xf>
    <xf numFmtId="179" fontId="8" fillId="33" borderId="0" xfId="0" applyNumberFormat="1" applyFont="1" applyFill="1" applyBorder="1" applyAlignment="1">
      <alignment horizontal="right" vertical="center"/>
    </xf>
    <xf numFmtId="179" fontId="8" fillId="33" borderId="10" xfId="0" applyNumberFormat="1" applyFont="1" applyFill="1" applyBorder="1" applyAlignment="1">
      <alignment horizontal="right" vertical="center"/>
    </xf>
    <xf numFmtId="179" fontId="8" fillId="33" borderId="11" xfId="0" applyNumberFormat="1" applyFont="1" applyFill="1" applyBorder="1" applyAlignment="1">
      <alignment horizontal="right" vertical="center"/>
    </xf>
    <xf numFmtId="179" fontId="7" fillId="33" borderId="0" xfId="0" applyNumberFormat="1" applyFont="1" applyFill="1" applyBorder="1" applyAlignment="1">
      <alignment horizontal="right" vertical="center"/>
    </xf>
    <xf numFmtId="178" fontId="8" fillId="33" borderId="0" xfId="0" applyNumberFormat="1" applyFont="1" applyFill="1" applyBorder="1" applyAlignment="1">
      <alignment vertical="center"/>
    </xf>
    <xf numFmtId="179" fontId="8" fillId="33" borderId="0" xfId="60" applyNumberFormat="1" applyFont="1" applyFill="1" applyAlignment="1">
      <alignment horizontal="right" vertical="center"/>
      <protection/>
    </xf>
    <xf numFmtId="179" fontId="8" fillId="33" borderId="0" xfId="63" applyNumberFormat="1" applyFont="1" applyFill="1" applyBorder="1" applyAlignment="1">
      <alignment horizontal="right" vertical="center"/>
      <protection/>
    </xf>
    <xf numFmtId="179" fontId="8" fillId="33" borderId="10" xfId="63" applyNumberFormat="1" applyFont="1" applyFill="1" applyBorder="1" applyAlignment="1">
      <alignment horizontal="right" vertical="center"/>
      <protection/>
    </xf>
    <xf numFmtId="178" fontId="8" fillId="33" borderId="0" xfId="63" applyNumberFormat="1" applyFont="1" applyFill="1" applyBorder="1" applyAlignment="1">
      <alignment vertical="center"/>
      <protection/>
    </xf>
    <xf numFmtId="179" fontId="8" fillId="33" borderId="11" xfId="63" applyNumberFormat="1" applyFont="1" applyFill="1" applyBorder="1" applyAlignment="1">
      <alignment horizontal="right" vertical="center"/>
      <protection/>
    </xf>
    <xf numFmtId="181" fontId="8" fillId="33" borderId="0" xfId="63" applyNumberFormat="1" applyFont="1" applyFill="1" applyBorder="1" applyAlignment="1">
      <alignment horizontal="right" vertical="center"/>
      <protection/>
    </xf>
    <xf numFmtId="179" fontId="8" fillId="33" borderId="11" xfId="65" applyNumberFormat="1" applyFont="1" applyFill="1" applyBorder="1" applyAlignment="1">
      <alignment vertical="center"/>
      <protection/>
    </xf>
    <xf numFmtId="0" fontId="8" fillId="33" borderId="0" xfId="65" applyFont="1" applyFill="1" applyBorder="1" applyAlignment="1">
      <alignment vertical="center"/>
      <protection/>
    </xf>
    <xf numFmtId="179" fontId="8" fillId="33" borderId="0" xfId="61" applyNumberFormat="1" applyFont="1" applyFill="1" applyBorder="1" applyAlignment="1">
      <alignment horizontal="right" vertical="center"/>
      <protection/>
    </xf>
    <xf numFmtId="181" fontId="8" fillId="33" borderId="0" xfId="61" applyNumberFormat="1" applyFont="1" applyFill="1" applyBorder="1" applyAlignment="1">
      <alignment horizontal="right" vertical="center"/>
      <protection/>
    </xf>
    <xf numFmtId="179" fontId="8" fillId="33" borderId="0" xfId="65" applyNumberFormat="1" applyFont="1" applyFill="1" applyAlignment="1">
      <alignment vertical="center"/>
      <protection/>
    </xf>
    <xf numFmtId="179" fontId="8" fillId="33" borderId="0" xfId="42" applyNumberFormat="1" applyFont="1" applyFill="1" applyAlignment="1">
      <alignment vertical="center"/>
    </xf>
    <xf numFmtId="179" fontId="8" fillId="33" borderId="10" xfId="42" applyNumberFormat="1" applyFont="1" applyFill="1" applyBorder="1" applyAlignment="1">
      <alignment vertical="center"/>
    </xf>
    <xf numFmtId="179" fontId="8" fillId="33" borderId="0" xfId="65" applyNumberFormat="1" applyFont="1" applyFill="1" applyAlignment="1">
      <alignment horizontal="right" vertical="center"/>
      <protection/>
    </xf>
    <xf numFmtId="179" fontId="8" fillId="33" borderId="11" xfId="65" applyNumberFormat="1" applyFont="1" applyFill="1" applyBorder="1" applyAlignment="1">
      <alignment horizontal="right" vertical="center"/>
      <protection/>
    </xf>
    <xf numFmtId="179" fontId="8" fillId="33" borderId="10" xfId="65" applyNumberFormat="1" applyFont="1" applyFill="1" applyBorder="1" applyAlignment="1">
      <alignment vertical="center"/>
      <protection/>
    </xf>
    <xf numFmtId="178" fontId="8" fillId="33" borderId="0" xfId="60" applyNumberFormat="1" applyFont="1" applyFill="1" applyBorder="1" applyAlignment="1">
      <alignment vertical="center"/>
      <protection/>
    </xf>
    <xf numFmtId="179" fontId="8" fillId="33" borderId="0" xfId="60" applyNumberFormat="1" applyFont="1" applyFill="1" applyBorder="1" applyAlignment="1">
      <alignment horizontal="right" vertical="center"/>
      <protection/>
    </xf>
    <xf numFmtId="179" fontId="8" fillId="33" borderId="10" xfId="60" applyNumberFormat="1" applyFont="1" applyFill="1" applyBorder="1" applyAlignment="1">
      <alignment horizontal="right" vertical="center"/>
      <protection/>
    </xf>
    <xf numFmtId="179" fontId="8" fillId="33" borderId="11" xfId="60" applyNumberFormat="1" applyFont="1" applyFill="1" applyBorder="1" applyAlignment="1">
      <alignment horizontal="right" vertical="center"/>
      <protection/>
    </xf>
    <xf numFmtId="179" fontId="8" fillId="33" borderId="0" xfId="0" applyNumberFormat="1" applyFont="1" applyFill="1" applyAlignment="1">
      <alignment horizontal="right" vertical="center"/>
    </xf>
    <xf numFmtId="179" fontId="7" fillId="33" borderId="0" xfId="61" applyNumberFormat="1" applyFont="1" applyFill="1" applyBorder="1" applyAlignment="1">
      <alignment horizontal="right" vertical="center"/>
      <protection/>
    </xf>
    <xf numFmtId="179" fontId="8" fillId="33" borderId="10" xfId="61" applyNumberFormat="1" applyFont="1" applyFill="1" applyBorder="1" applyAlignment="1">
      <alignment horizontal="right" vertical="center"/>
      <protection/>
    </xf>
    <xf numFmtId="179" fontId="8" fillId="33" borderId="11" xfId="61" applyNumberFormat="1" applyFont="1" applyFill="1" applyBorder="1" applyAlignment="1">
      <alignment horizontal="right" vertical="center"/>
      <protection/>
    </xf>
    <xf numFmtId="181" fontId="7" fillId="33" borderId="0" xfId="61" applyNumberFormat="1" applyFont="1" applyFill="1" applyBorder="1" applyAlignment="1">
      <alignment horizontal="right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0" xfId="65" applyFon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10" xfId="65" applyFont="1" applyFill="1" applyBorder="1" applyAlignment="1">
      <alignment horizontal="justify" vertical="center"/>
      <protection/>
    </xf>
    <xf numFmtId="179" fontId="7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justify" vertical="center" wrapText="1"/>
    </xf>
    <xf numFmtId="179" fontId="7" fillId="0" borderId="12" xfId="65" applyNumberFormat="1" applyFont="1" applyFill="1" applyBorder="1" applyAlignment="1">
      <alignment horizontal="center" vertical="center"/>
      <protection/>
    </xf>
    <xf numFmtId="179" fontId="7" fillId="0" borderId="12" xfId="44" applyNumberFormat="1" applyFont="1" applyFill="1" applyBorder="1" applyAlignment="1">
      <alignment horizontal="center" vertical="center"/>
    </xf>
    <xf numFmtId="179" fontId="7" fillId="0" borderId="10" xfId="44" applyNumberFormat="1" applyFont="1" applyFill="1" applyBorder="1" applyAlignment="1">
      <alignment horizontal="center" vertical="center"/>
    </xf>
    <xf numFmtId="178" fontId="7" fillId="0" borderId="10" xfId="60" applyNumberFormat="1" applyFont="1" applyFill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 2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 4" xfId="59"/>
    <cellStyle name="Normal 2 13" xfId="60"/>
    <cellStyle name="Normal 3" xfId="61"/>
    <cellStyle name="Normal 3 2" xfId="62"/>
    <cellStyle name="Normal_EGCO_June10 TE" xfId="63"/>
    <cellStyle name="Normal_Interlink Communication_EQ2_10_Interlink Communication_EQ2_12" xfId="64"/>
    <cellStyle name="Normal_KEGCO_2002" xfId="65"/>
    <cellStyle name="Normal_Sheet5" xfId="66"/>
    <cellStyle name="Normal_Sheet7 2" xfId="67"/>
    <cellStyle name="Note" xfId="68"/>
    <cellStyle name="Output" xfId="69"/>
    <cellStyle name="Percent" xfId="70"/>
    <cellStyle name="Title" xfId="71"/>
    <cellStyle name="Total" xfId="72"/>
    <cellStyle name="Warning Text" xfId="73"/>
    <cellStyle name="ปกติ_USCT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wC Burgundy">
      <a:dk1>
        <a:srgbClr val="000000"/>
      </a:dk1>
      <a:lt1>
        <a:sysClr val="window" lastClr="FFFFFF"/>
      </a:lt1>
      <a:dk2>
        <a:srgbClr val="A32020"/>
      </a:dk2>
      <a:lt2>
        <a:srgbClr val="FFFFFF"/>
      </a:lt2>
      <a:accent1>
        <a:srgbClr val="A32020"/>
      </a:accent1>
      <a:accent2>
        <a:srgbClr val="E0301E"/>
      </a:accent2>
      <a:accent3>
        <a:srgbClr val="602320"/>
      </a:accent3>
      <a:accent4>
        <a:srgbClr val="DB536A"/>
      </a:accent4>
      <a:accent5>
        <a:srgbClr val="DC6900"/>
      </a:accent5>
      <a:accent6>
        <a:srgbClr val="FFB600"/>
      </a:accent6>
      <a:hlink>
        <a:srgbClr val="A32020"/>
      </a:hlink>
      <a:folHlink>
        <a:srgbClr val="A3202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146"/>
  <sheetViews>
    <sheetView zoomScaleSheetLayoutView="130" workbookViewId="0" topLeftCell="A23">
      <selection activeCell="F40" sqref="F40"/>
    </sheetView>
  </sheetViews>
  <sheetFormatPr defaultColWidth="9.140625" defaultRowHeight="16.5" customHeight="1"/>
  <cols>
    <col min="1" max="2" width="1.1484375" style="86" customWidth="1"/>
    <col min="3" max="3" width="33.28125" style="86" customWidth="1"/>
    <col min="4" max="4" width="4.421875" style="7" customWidth="1"/>
    <col min="5" max="5" width="0.71875" style="86" customWidth="1"/>
    <col min="6" max="6" width="11.7109375" style="11" customWidth="1"/>
    <col min="7" max="7" width="0.71875" style="86" customWidth="1"/>
    <col min="8" max="8" width="11.7109375" style="11" customWidth="1"/>
    <col min="9" max="9" width="0.71875" style="7" customWidth="1"/>
    <col min="10" max="10" width="11.7109375" style="11" customWidth="1"/>
    <col min="11" max="11" width="0.71875" style="86" customWidth="1"/>
    <col min="12" max="12" width="11.7109375" style="11" customWidth="1"/>
    <col min="13" max="16384" width="9.140625" style="89" customWidth="1"/>
  </cols>
  <sheetData>
    <row r="1" spans="1:12" ht="16.5" customHeight="1">
      <c r="A1" s="78" t="s">
        <v>56</v>
      </c>
      <c r="B1" s="78"/>
      <c r="C1" s="78"/>
      <c r="L1" s="90"/>
    </row>
    <row r="2" spans="1:3" ht="16.5" customHeight="1">
      <c r="A2" s="78" t="s">
        <v>52</v>
      </c>
      <c r="B2" s="78"/>
      <c r="C2" s="78"/>
    </row>
    <row r="3" spans="1:12" ht="16.5" customHeight="1">
      <c r="A3" s="4" t="s">
        <v>222</v>
      </c>
      <c r="B3" s="4"/>
      <c r="C3" s="4"/>
      <c r="D3" s="91"/>
      <c r="E3" s="92"/>
      <c r="F3" s="16"/>
      <c r="G3" s="92"/>
      <c r="H3" s="16"/>
      <c r="I3" s="91"/>
      <c r="J3" s="16"/>
      <c r="K3" s="92"/>
      <c r="L3" s="16"/>
    </row>
    <row r="6" spans="1:12" ht="15.75" customHeight="1">
      <c r="A6" s="89"/>
      <c r="D6" s="95"/>
      <c r="E6" s="85"/>
      <c r="F6" s="194" t="s">
        <v>44</v>
      </c>
      <c r="G6" s="194"/>
      <c r="H6" s="194"/>
      <c r="I6" s="103"/>
      <c r="J6" s="194" t="s">
        <v>125</v>
      </c>
      <c r="K6" s="194"/>
      <c r="L6" s="194"/>
    </row>
    <row r="7" spans="5:12" ht="15.75" customHeight="1">
      <c r="E7" s="85"/>
      <c r="F7" s="104">
        <v>2019</v>
      </c>
      <c r="G7" s="105"/>
      <c r="H7" s="104">
        <v>2018</v>
      </c>
      <c r="I7" s="105"/>
      <c r="J7" s="104">
        <v>2019</v>
      </c>
      <c r="K7" s="105"/>
      <c r="L7" s="104">
        <v>2018</v>
      </c>
    </row>
    <row r="8" spans="4:12" ht="15.75" customHeight="1">
      <c r="D8" s="106" t="s">
        <v>1</v>
      </c>
      <c r="E8" s="85"/>
      <c r="F8" s="5" t="s">
        <v>117</v>
      </c>
      <c r="G8" s="85"/>
      <c r="H8" s="5" t="s">
        <v>117</v>
      </c>
      <c r="I8" s="85"/>
      <c r="J8" s="5" t="s">
        <v>117</v>
      </c>
      <c r="K8" s="85"/>
      <c r="L8" s="5" t="s">
        <v>117</v>
      </c>
    </row>
    <row r="9" spans="1:11" ht="15.75" customHeight="1">
      <c r="A9" s="85" t="s">
        <v>2</v>
      </c>
      <c r="F9" s="159"/>
      <c r="I9" s="86"/>
      <c r="J9" s="159"/>
      <c r="K9" s="7"/>
    </row>
    <row r="10" spans="1:11" ht="12" customHeight="1">
      <c r="A10" s="85"/>
      <c r="F10" s="159"/>
      <c r="I10" s="86"/>
      <c r="J10" s="159"/>
      <c r="K10" s="7"/>
    </row>
    <row r="11" spans="1:11" ht="15.75" customHeight="1">
      <c r="A11" s="6" t="s">
        <v>3</v>
      </c>
      <c r="F11" s="159"/>
      <c r="G11" s="87"/>
      <c r="I11" s="87"/>
      <c r="J11" s="159"/>
      <c r="K11" s="88"/>
    </row>
    <row r="12" spans="1:11" ht="12" customHeight="1">
      <c r="A12" s="85"/>
      <c r="F12" s="159"/>
      <c r="G12" s="87"/>
      <c r="I12" s="87"/>
      <c r="J12" s="159"/>
      <c r="K12" s="88"/>
    </row>
    <row r="13" spans="1:12" ht="15.75" customHeight="1">
      <c r="A13" s="86" t="s">
        <v>57</v>
      </c>
      <c r="D13" s="7">
        <v>7</v>
      </c>
      <c r="F13" s="159">
        <v>10028951620</v>
      </c>
      <c r="G13" s="12"/>
      <c r="H13" s="11">
        <v>5478570449</v>
      </c>
      <c r="I13" s="12"/>
      <c r="J13" s="159">
        <v>5260281030</v>
      </c>
      <c r="K13" s="11"/>
      <c r="L13" s="11">
        <v>544675310</v>
      </c>
    </row>
    <row r="14" spans="1:12" ht="15.75" customHeight="1">
      <c r="A14" s="86" t="s">
        <v>111</v>
      </c>
      <c r="B14" s="89"/>
      <c r="D14" s="7">
        <v>8</v>
      </c>
      <c r="F14" s="159">
        <v>11534539</v>
      </c>
      <c r="G14" s="12"/>
      <c r="H14" s="11">
        <v>43993427</v>
      </c>
      <c r="I14" s="12"/>
      <c r="J14" s="159">
        <v>0</v>
      </c>
      <c r="K14" s="11"/>
      <c r="L14" s="11">
        <v>0</v>
      </c>
    </row>
    <row r="15" spans="1:12" ht="15.75" customHeight="1">
      <c r="A15" s="86" t="s">
        <v>205</v>
      </c>
      <c r="D15" s="7">
        <v>9</v>
      </c>
      <c r="F15" s="159">
        <v>2665758015</v>
      </c>
      <c r="G15" s="87"/>
      <c r="H15" s="11">
        <v>1650849986</v>
      </c>
      <c r="I15" s="87"/>
      <c r="J15" s="159">
        <v>321655322</v>
      </c>
      <c r="K15" s="11"/>
      <c r="L15" s="11">
        <v>190695815</v>
      </c>
    </row>
    <row r="16" spans="1:12" ht="15.75" customHeight="1">
      <c r="A16" s="86" t="s">
        <v>98</v>
      </c>
      <c r="D16" s="7">
        <v>10</v>
      </c>
      <c r="E16" s="89"/>
      <c r="F16" s="159">
        <v>509510354</v>
      </c>
      <c r="G16" s="87"/>
      <c r="H16" s="11">
        <v>644064022</v>
      </c>
      <c r="I16" s="87"/>
      <c r="J16" s="159">
        <v>248082844</v>
      </c>
      <c r="K16" s="11"/>
      <c r="L16" s="11">
        <v>313274817</v>
      </c>
    </row>
    <row r="17" spans="1:12" ht="15.75" customHeight="1">
      <c r="A17" s="86" t="s">
        <v>190</v>
      </c>
      <c r="B17" s="89"/>
      <c r="D17" s="8"/>
      <c r="E17" s="89"/>
      <c r="F17" s="159">
        <v>3192550</v>
      </c>
      <c r="G17" s="87"/>
      <c r="H17" s="11">
        <v>2692550</v>
      </c>
      <c r="I17" s="87"/>
      <c r="J17" s="159">
        <v>1013817540</v>
      </c>
      <c r="K17" s="11"/>
      <c r="L17" s="11">
        <v>2234142550</v>
      </c>
    </row>
    <row r="18" spans="1:11" ht="15.75" customHeight="1">
      <c r="A18" s="86" t="s">
        <v>248</v>
      </c>
      <c r="B18" s="89"/>
      <c r="D18" s="8"/>
      <c r="E18" s="89"/>
      <c r="F18" s="159"/>
      <c r="G18" s="87"/>
      <c r="I18" s="87"/>
      <c r="J18" s="159"/>
      <c r="K18" s="11"/>
    </row>
    <row r="19" spans="2:12" ht="15.75" customHeight="1">
      <c r="B19" s="89" t="s">
        <v>233</v>
      </c>
      <c r="D19" s="8"/>
      <c r="E19" s="89"/>
      <c r="F19" s="159">
        <v>56250000</v>
      </c>
      <c r="G19" s="87"/>
      <c r="H19" s="11">
        <v>0</v>
      </c>
      <c r="I19" s="87"/>
      <c r="J19" s="159">
        <v>0</v>
      </c>
      <c r="K19" s="11"/>
      <c r="L19" s="11">
        <v>0</v>
      </c>
    </row>
    <row r="20" spans="1:12" ht="15.75" customHeight="1">
      <c r="A20" s="86" t="s">
        <v>63</v>
      </c>
      <c r="D20" s="7">
        <v>11</v>
      </c>
      <c r="F20" s="160">
        <v>757677910</v>
      </c>
      <c r="G20" s="87"/>
      <c r="H20" s="16">
        <v>329962040</v>
      </c>
      <c r="I20" s="87"/>
      <c r="J20" s="160">
        <v>200587215</v>
      </c>
      <c r="K20" s="11"/>
      <c r="L20" s="16">
        <v>127114652</v>
      </c>
    </row>
    <row r="21" spans="6:11" ht="12" customHeight="1">
      <c r="F21" s="159"/>
      <c r="G21" s="87"/>
      <c r="I21" s="87"/>
      <c r="J21" s="159"/>
      <c r="K21" s="88"/>
    </row>
    <row r="22" spans="1:12" ht="15.75" customHeight="1">
      <c r="A22" s="9" t="s">
        <v>4</v>
      </c>
      <c r="F22" s="160">
        <f>SUM(F13:F20)</f>
        <v>14032874988</v>
      </c>
      <c r="G22" s="87"/>
      <c r="H22" s="16">
        <f>SUM(H13:H20)</f>
        <v>8150132474</v>
      </c>
      <c r="I22" s="87"/>
      <c r="J22" s="160">
        <f>SUM(J13:J20)</f>
        <v>7044423951</v>
      </c>
      <c r="K22" s="88"/>
      <c r="L22" s="16">
        <f>SUM(L13:L20)</f>
        <v>3409903144</v>
      </c>
    </row>
    <row r="23" spans="6:11" ht="15.75" customHeight="1">
      <c r="F23" s="159"/>
      <c r="G23" s="87"/>
      <c r="I23" s="87"/>
      <c r="J23" s="159"/>
      <c r="K23" s="88"/>
    </row>
    <row r="24" spans="1:11" ht="15.75" customHeight="1">
      <c r="A24" s="85" t="s">
        <v>5</v>
      </c>
      <c r="F24" s="159"/>
      <c r="G24" s="87"/>
      <c r="I24" s="87"/>
      <c r="J24" s="159"/>
      <c r="K24" s="88"/>
    </row>
    <row r="25" spans="6:11" ht="12" customHeight="1">
      <c r="F25" s="159"/>
      <c r="G25" s="87"/>
      <c r="I25" s="87"/>
      <c r="J25" s="159"/>
      <c r="K25" s="88"/>
    </row>
    <row r="26" spans="1:12" ht="15.75" customHeight="1">
      <c r="A26" s="86" t="s">
        <v>111</v>
      </c>
      <c r="D26" s="7">
        <v>8</v>
      </c>
      <c r="F26" s="159">
        <v>166306110</v>
      </c>
      <c r="G26" s="87"/>
      <c r="H26" s="11">
        <v>129701454</v>
      </c>
      <c r="I26" s="87"/>
      <c r="J26" s="159">
        <v>98128211</v>
      </c>
      <c r="K26" s="11"/>
      <c r="L26" s="11">
        <v>100770954</v>
      </c>
    </row>
    <row r="27" spans="1:11" ht="15.75" customHeight="1">
      <c r="A27" s="86" t="s">
        <v>153</v>
      </c>
      <c r="F27" s="159"/>
      <c r="G27" s="87"/>
      <c r="I27" s="87"/>
      <c r="J27" s="159"/>
      <c r="K27" s="11"/>
    </row>
    <row r="28" spans="2:12" ht="15.75" customHeight="1">
      <c r="B28" s="86" t="s">
        <v>194</v>
      </c>
      <c r="D28" s="8">
        <v>12.1</v>
      </c>
      <c r="F28" s="159">
        <v>0</v>
      </c>
      <c r="G28" s="87"/>
      <c r="H28" s="11">
        <v>34531200</v>
      </c>
      <c r="I28" s="87"/>
      <c r="J28" s="159">
        <v>0</v>
      </c>
      <c r="K28" s="11"/>
      <c r="L28" s="11">
        <v>34531200</v>
      </c>
    </row>
    <row r="29" spans="1:12" ht="15.75" customHeight="1">
      <c r="A29" s="86" t="s">
        <v>64</v>
      </c>
      <c r="D29" s="7">
        <v>12</v>
      </c>
      <c r="F29" s="159">
        <v>1</v>
      </c>
      <c r="G29" s="87"/>
      <c r="H29" s="11">
        <v>1</v>
      </c>
      <c r="I29" s="89"/>
      <c r="J29" s="159">
        <v>24072837448</v>
      </c>
      <c r="K29" s="89"/>
      <c r="L29" s="11">
        <v>22538018916</v>
      </c>
    </row>
    <row r="30" spans="1:12" ht="15.75" customHeight="1">
      <c r="A30" s="86" t="s">
        <v>249</v>
      </c>
      <c r="D30" s="7">
        <v>12</v>
      </c>
      <c r="F30" s="159">
        <v>69530375</v>
      </c>
      <c r="G30" s="87"/>
      <c r="H30" s="11">
        <v>0</v>
      </c>
      <c r="I30" s="87"/>
      <c r="J30" s="159">
        <v>0</v>
      </c>
      <c r="K30" s="11"/>
      <c r="L30" s="11" t="s">
        <v>206</v>
      </c>
    </row>
    <row r="31" spans="1:12" ht="15.75" customHeight="1">
      <c r="A31" s="86" t="s">
        <v>134</v>
      </c>
      <c r="D31" s="7">
        <v>12</v>
      </c>
      <c r="F31" s="159">
        <v>30665924</v>
      </c>
      <c r="G31" s="89"/>
      <c r="H31" s="11">
        <v>0</v>
      </c>
      <c r="I31" s="89"/>
      <c r="J31" s="159">
        <v>43285440</v>
      </c>
      <c r="K31" s="89"/>
      <c r="L31" s="11">
        <v>8754240</v>
      </c>
    </row>
    <row r="32" spans="1:12" ht="15.75" customHeight="1">
      <c r="A32" s="86" t="s">
        <v>159</v>
      </c>
      <c r="D32" s="8">
        <v>35.4</v>
      </c>
      <c r="F32" s="159">
        <v>23596250</v>
      </c>
      <c r="G32" s="87"/>
      <c r="H32" s="11">
        <v>4846250</v>
      </c>
      <c r="I32" s="87"/>
      <c r="J32" s="159">
        <v>13000000000</v>
      </c>
      <c r="K32" s="11"/>
      <c r="L32" s="11">
        <v>0</v>
      </c>
    </row>
    <row r="33" spans="1:12" ht="15" customHeight="1">
      <c r="A33" s="86" t="s">
        <v>250</v>
      </c>
      <c r="D33" s="7">
        <v>13</v>
      </c>
      <c r="F33" s="159">
        <v>69295244</v>
      </c>
      <c r="G33" s="87"/>
      <c r="H33" s="11">
        <v>32604967</v>
      </c>
      <c r="I33" s="87"/>
      <c r="J33" s="159">
        <v>1040945080</v>
      </c>
      <c r="K33" s="11"/>
      <c r="L33" s="11">
        <v>1034895232</v>
      </c>
    </row>
    <row r="34" spans="1:12" ht="15.75" customHeight="1">
      <c r="A34" s="86" t="s">
        <v>65</v>
      </c>
      <c r="D34" s="7">
        <v>14</v>
      </c>
      <c r="F34" s="159">
        <v>51371094887</v>
      </c>
      <c r="G34" s="87"/>
      <c r="H34" s="11">
        <v>47587211932</v>
      </c>
      <c r="I34" s="87"/>
      <c r="J34" s="159">
        <v>379251639</v>
      </c>
      <c r="K34" s="11"/>
      <c r="L34" s="11">
        <v>422987591</v>
      </c>
    </row>
    <row r="35" spans="1:12" ht="15.75" customHeight="1">
      <c r="A35" s="86" t="s">
        <v>199</v>
      </c>
      <c r="D35" s="7">
        <v>15</v>
      </c>
      <c r="F35" s="159">
        <v>889808430</v>
      </c>
      <c r="G35" s="87"/>
      <c r="H35" s="11">
        <v>936523595</v>
      </c>
      <c r="I35" s="87"/>
      <c r="J35" s="159">
        <v>0</v>
      </c>
      <c r="K35" s="11"/>
      <c r="L35" s="11">
        <v>0</v>
      </c>
    </row>
    <row r="36" spans="1:12" ht="15.75" customHeight="1">
      <c r="A36" s="86" t="s">
        <v>66</v>
      </c>
      <c r="D36" s="7">
        <v>16</v>
      </c>
      <c r="F36" s="159">
        <v>2792784053</v>
      </c>
      <c r="G36" s="87"/>
      <c r="H36" s="11">
        <v>1941126718</v>
      </c>
      <c r="I36" s="87"/>
      <c r="J36" s="159">
        <v>11132235</v>
      </c>
      <c r="K36" s="11"/>
      <c r="L36" s="11">
        <v>10707132</v>
      </c>
    </row>
    <row r="37" spans="1:12" ht="15.75" customHeight="1">
      <c r="A37" s="86" t="s">
        <v>241</v>
      </c>
      <c r="D37" s="7">
        <v>17</v>
      </c>
      <c r="F37" s="159">
        <v>75696116</v>
      </c>
      <c r="G37" s="87"/>
      <c r="H37" s="11">
        <v>64706542</v>
      </c>
      <c r="I37" s="87"/>
      <c r="J37" s="159">
        <v>7738279</v>
      </c>
      <c r="K37" s="11"/>
      <c r="L37" s="11">
        <v>8602469</v>
      </c>
    </row>
    <row r="38" spans="1:12" ht="15.75" customHeight="1">
      <c r="A38" s="86" t="s">
        <v>251</v>
      </c>
      <c r="D38" s="7">
        <v>18</v>
      </c>
      <c r="F38" s="160">
        <v>698041765</v>
      </c>
      <c r="G38" s="87"/>
      <c r="H38" s="16">
        <v>326208268</v>
      </c>
      <c r="I38" s="87"/>
      <c r="J38" s="160">
        <v>61763565</v>
      </c>
      <c r="K38" s="88"/>
      <c r="L38" s="16">
        <v>21289682</v>
      </c>
    </row>
    <row r="39" spans="6:11" ht="12" customHeight="1">
      <c r="F39" s="159"/>
      <c r="G39" s="87"/>
      <c r="I39" s="87"/>
      <c r="J39" s="159"/>
      <c r="K39" s="88"/>
    </row>
    <row r="40" spans="1:12" ht="15.75" customHeight="1">
      <c r="A40" s="85" t="s">
        <v>7</v>
      </c>
      <c r="B40" s="89"/>
      <c r="F40" s="160">
        <f>SUM(F26:F38)</f>
        <v>56186819155</v>
      </c>
      <c r="G40" s="87"/>
      <c r="H40" s="16">
        <f>SUM(H26:H38)</f>
        <v>51057460927</v>
      </c>
      <c r="I40" s="87"/>
      <c r="J40" s="160">
        <f>SUM(J26:J38)</f>
        <v>38715081897</v>
      </c>
      <c r="K40" s="88"/>
      <c r="L40" s="16">
        <f>SUM(L26:L38)</f>
        <v>24180557416</v>
      </c>
    </row>
    <row r="41" spans="6:11" ht="12" customHeight="1">
      <c r="F41" s="159"/>
      <c r="G41" s="87"/>
      <c r="I41" s="87"/>
      <c r="J41" s="159"/>
      <c r="K41" s="88"/>
    </row>
    <row r="42" spans="1:12" ht="15.75" customHeight="1" thickBot="1">
      <c r="A42" s="85" t="s">
        <v>13</v>
      </c>
      <c r="F42" s="161">
        <f>F22+F40</f>
        <v>70219694143</v>
      </c>
      <c r="G42" s="87"/>
      <c r="H42" s="107">
        <f>H22+H40</f>
        <v>59207593401</v>
      </c>
      <c r="I42" s="87"/>
      <c r="J42" s="161">
        <f>J22+J40</f>
        <v>45759505848</v>
      </c>
      <c r="K42" s="88"/>
      <c r="L42" s="107">
        <f>L22+L40</f>
        <v>27590460560</v>
      </c>
    </row>
    <row r="43" spans="1:11" ht="15.75" customHeight="1" thickTop="1">
      <c r="A43" s="85"/>
      <c r="G43" s="87"/>
      <c r="I43" s="87"/>
      <c r="K43" s="88"/>
    </row>
    <row r="44" spans="1:11" ht="15.75" customHeight="1">
      <c r="A44" s="85"/>
      <c r="G44" s="87"/>
      <c r="I44" s="88"/>
      <c r="K44" s="87"/>
    </row>
    <row r="45" spans="1:11" ht="19.5" customHeight="1">
      <c r="A45" s="85"/>
      <c r="G45" s="87"/>
      <c r="I45" s="88"/>
      <c r="K45" s="87"/>
    </row>
    <row r="46" spans="1:11" ht="15.75" customHeight="1">
      <c r="A46" s="86" t="s">
        <v>6</v>
      </c>
      <c r="G46" s="87"/>
      <c r="I46" s="88"/>
      <c r="K46" s="87"/>
    </row>
    <row r="47" spans="7:11" ht="15.75" customHeight="1">
      <c r="G47" s="87"/>
      <c r="I47" s="88"/>
      <c r="K47" s="87"/>
    </row>
    <row r="48" spans="7:11" ht="22.5" customHeight="1">
      <c r="G48" s="87"/>
      <c r="I48" s="88"/>
      <c r="K48" s="87"/>
    </row>
    <row r="49" spans="1:12" ht="33" customHeight="1">
      <c r="A49" s="193" t="s">
        <v>247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</row>
    <row r="50" spans="1:12" ht="16.5" customHeight="1">
      <c r="A50" s="78" t="str">
        <f>+A1</f>
        <v>Energy Absolute Public Company Limited</v>
      </c>
      <c r="B50" s="78"/>
      <c r="C50" s="78"/>
      <c r="D50" s="1"/>
      <c r="E50" s="77"/>
      <c r="F50" s="2"/>
      <c r="G50" s="79"/>
      <c r="H50" s="2"/>
      <c r="I50" s="80"/>
      <c r="J50" s="2"/>
      <c r="K50" s="79"/>
      <c r="L50" s="90"/>
    </row>
    <row r="51" spans="1:12" ht="16.5" customHeight="1">
      <c r="A51" s="78" t="str">
        <f>+A2</f>
        <v>Statement of Financial Position </v>
      </c>
      <c r="B51" s="78"/>
      <c r="C51" s="78"/>
      <c r="D51" s="1"/>
      <c r="E51" s="77"/>
      <c r="F51" s="2"/>
      <c r="G51" s="79"/>
      <c r="H51" s="2"/>
      <c r="I51" s="80"/>
      <c r="J51" s="2"/>
      <c r="K51" s="79"/>
      <c r="L51" s="2"/>
    </row>
    <row r="52" spans="1:12" ht="16.5" customHeight="1">
      <c r="A52" s="4" t="str">
        <f>+A3</f>
        <v>As at 31 December 2019</v>
      </c>
      <c r="B52" s="4"/>
      <c r="C52" s="4"/>
      <c r="D52" s="81"/>
      <c r="E52" s="82"/>
      <c r="F52" s="3"/>
      <c r="G52" s="83"/>
      <c r="H52" s="3"/>
      <c r="I52" s="84"/>
      <c r="J52" s="3"/>
      <c r="K52" s="83"/>
      <c r="L52" s="3"/>
    </row>
    <row r="53" spans="7:11" ht="16.5" customHeight="1">
      <c r="G53" s="87"/>
      <c r="I53" s="88"/>
      <c r="K53" s="87"/>
    </row>
    <row r="54" spans="7:11" ht="16.5" customHeight="1">
      <c r="G54" s="87"/>
      <c r="I54" s="88"/>
      <c r="K54" s="87"/>
    </row>
    <row r="55" spans="1:12" ht="16.5" customHeight="1">
      <c r="A55" s="89"/>
      <c r="D55" s="95"/>
      <c r="E55" s="85"/>
      <c r="F55" s="194" t="s">
        <v>44</v>
      </c>
      <c r="G55" s="194"/>
      <c r="H55" s="194"/>
      <c r="I55" s="103"/>
      <c r="J55" s="194" t="s">
        <v>125</v>
      </c>
      <c r="K55" s="194"/>
      <c r="L55" s="194"/>
    </row>
    <row r="56" spans="5:12" ht="16.5" customHeight="1">
      <c r="E56" s="85"/>
      <c r="F56" s="104">
        <v>2019</v>
      </c>
      <c r="G56" s="105"/>
      <c r="H56" s="104">
        <v>2018</v>
      </c>
      <c r="I56" s="105"/>
      <c r="J56" s="104">
        <v>2019</v>
      </c>
      <c r="K56" s="105"/>
      <c r="L56" s="104">
        <v>2018</v>
      </c>
    </row>
    <row r="57" spans="4:12" ht="16.5" customHeight="1">
      <c r="D57" s="106" t="s">
        <v>1</v>
      </c>
      <c r="E57" s="85"/>
      <c r="F57" s="5" t="s">
        <v>117</v>
      </c>
      <c r="G57" s="85"/>
      <c r="H57" s="5" t="s">
        <v>117</v>
      </c>
      <c r="I57" s="85"/>
      <c r="J57" s="5" t="s">
        <v>117</v>
      </c>
      <c r="K57" s="85"/>
      <c r="L57" s="5" t="s">
        <v>117</v>
      </c>
    </row>
    <row r="58" spans="4:12" ht="16.5" customHeight="1">
      <c r="D58" s="96"/>
      <c r="E58" s="85"/>
      <c r="F58" s="162"/>
      <c r="G58" s="108"/>
      <c r="H58" s="90"/>
      <c r="I58" s="108"/>
      <c r="J58" s="162"/>
      <c r="K58" s="109"/>
      <c r="L58" s="90"/>
    </row>
    <row r="59" spans="1:11" ht="16.5" customHeight="1">
      <c r="A59" s="85" t="s">
        <v>127</v>
      </c>
      <c r="F59" s="159"/>
      <c r="G59" s="87"/>
      <c r="I59" s="87"/>
      <c r="J59" s="159"/>
      <c r="K59" s="88"/>
    </row>
    <row r="60" spans="1:11" ht="16.5" customHeight="1">
      <c r="A60" s="85"/>
      <c r="F60" s="159"/>
      <c r="G60" s="87"/>
      <c r="I60" s="87"/>
      <c r="J60" s="159"/>
      <c r="K60" s="88"/>
    </row>
    <row r="61" spans="1:11" ht="16.5" customHeight="1">
      <c r="A61" s="85" t="s">
        <v>8</v>
      </c>
      <c r="F61" s="159"/>
      <c r="G61" s="87"/>
      <c r="I61" s="87"/>
      <c r="J61" s="159"/>
      <c r="K61" s="88"/>
    </row>
    <row r="62" spans="1:11" ht="16.5" customHeight="1">
      <c r="A62" s="85"/>
      <c r="F62" s="159"/>
      <c r="G62" s="87"/>
      <c r="I62" s="87"/>
      <c r="J62" s="159"/>
      <c r="K62" s="88"/>
    </row>
    <row r="63" spans="1:12" ht="16.5" customHeight="1">
      <c r="A63" s="86" t="s">
        <v>67</v>
      </c>
      <c r="D63" s="7">
        <v>19</v>
      </c>
      <c r="F63" s="159">
        <v>659862469</v>
      </c>
      <c r="G63" s="12"/>
      <c r="H63" s="11">
        <v>1817015028</v>
      </c>
      <c r="I63" s="12"/>
      <c r="J63" s="159">
        <v>482886986</v>
      </c>
      <c r="K63" s="13"/>
      <c r="L63" s="11">
        <v>1814602635</v>
      </c>
    </row>
    <row r="64" spans="1:12" ht="16.5" customHeight="1">
      <c r="A64" s="86" t="s">
        <v>58</v>
      </c>
      <c r="F64" s="159">
        <v>285293648</v>
      </c>
      <c r="G64" s="12"/>
      <c r="H64" s="11">
        <v>150180319</v>
      </c>
      <c r="I64" s="12"/>
      <c r="J64" s="159">
        <v>239149989</v>
      </c>
      <c r="K64" s="13"/>
      <c r="L64" s="11">
        <v>71819649</v>
      </c>
    </row>
    <row r="65" spans="1:12" ht="16.5" customHeight="1">
      <c r="A65" s="86" t="s">
        <v>99</v>
      </c>
      <c r="D65" s="7">
        <v>20</v>
      </c>
      <c r="F65" s="159">
        <v>735741309</v>
      </c>
      <c r="G65" s="12"/>
      <c r="H65" s="11">
        <v>460548765</v>
      </c>
      <c r="I65" s="12"/>
      <c r="J65" s="159">
        <v>376612774</v>
      </c>
      <c r="K65" s="13"/>
      <c r="L65" s="11">
        <v>143096418</v>
      </c>
    </row>
    <row r="66" spans="1:11" ht="16.5" customHeight="1">
      <c r="A66" s="86" t="s">
        <v>101</v>
      </c>
      <c r="F66" s="159"/>
      <c r="G66" s="12"/>
      <c r="I66" s="12"/>
      <c r="J66" s="159"/>
      <c r="K66" s="13"/>
    </row>
    <row r="67" spans="3:12" ht="16.5" customHeight="1">
      <c r="C67" s="86" t="s">
        <v>102</v>
      </c>
      <c r="F67" s="159">
        <v>62158264</v>
      </c>
      <c r="G67" s="12"/>
      <c r="H67" s="11">
        <v>8781472635</v>
      </c>
      <c r="I67" s="12"/>
      <c r="J67" s="159">
        <v>0</v>
      </c>
      <c r="K67" s="13"/>
      <c r="L67" s="11">
        <v>0</v>
      </c>
    </row>
    <row r="68" spans="1:12" ht="16.5" customHeight="1">
      <c r="A68" s="86" t="s">
        <v>71</v>
      </c>
      <c r="D68" s="8">
        <v>35.5</v>
      </c>
      <c r="F68" s="159">
        <v>0</v>
      </c>
      <c r="G68" s="12"/>
      <c r="H68" s="11">
        <v>0</v>
      </c>
      <c r="I68" s="12"/>
      <c r="J68" s="159">
        <v>2536710000</v>
      </c>
      <c r="K68" s="13"/>
      <c r="L68" s="11">
        <v>494000000</v>
      </c>
    </row>
    <row r="69" spans="1:11" ht="16.5" customHeight="1">
      <c r="A69" s="86" t="s">
        <v>68</v>
      </c>
      <c r="F69" s="159"/>
      <c r="G69" s="12"/>
      <c r="I69" s="12"/>
      <c r="J69" s="159"/>
      <c r="K69" s="13"/>
    </row>
    <row r="70" spans="3:12" ht="16.5" customHeight="1">
      <c r="C70" s="86" t="s">
        <v>69</v>
      </c>
      <c r="D70" s="7">
        <v>21</v>
      </c>
      <c r="F70" s="159">
        <v>1307686226</v>
      </c>
      <c r="G70" s="12"/>
      <c r="H70" s="11">
        <v>264048006</v>
      </c>
      <c r="I70" s="12"/>
      <c r="J70" s="159">
        <v>0</v>
      </c>
      <c r="K70" s="13"/>
      <c r="L70" s="11">
        <v>0</v>
      </c>
    </row>
    <row r="71" spans="1:12" ht="16.5" customHeight="1">
      <c r="A71" s="86" t="s">
        <v>70</v>
      </c>
      <c r="F71" s="159">
        <v>1061644</v>
      </c>
      <c r="G71" s="12"/>
      <c r="H71" s="11">
        <v>622074</v>
      </c>
      <c r="I71" s="12"/>
      <c r="J71" s="159">
        <v>0</v>
      </c>
      <c r="K71" s="13"/>
      <c r="L71" s="11">
        <v>0</v>
      </c>
    </row>
    <row r="72" spans="1:12" ht="16.5" customHeight="1">
      <c r="A72" s="86" t="s">
        <v>226</v>
      </c>
      <c r="D72" s="7">
        <v>22</v>
      </c>
      <c r="F72" s="159">
        <v>2999498444</v>
      </c>
      <c r="G72" s="12"/>
      <c r="H72" s="11">
        <v>999777628</v>
      </c>
      <c r="I72" s="12"/>
      <c r="J72" s="159">
        <v>2999498444</v>
      </c>
      <c r="K72" s="13"/>
      <c r="L72" s="11">
        <v>999777628</v>
      </c>
    </row>
    <row r="73" spans="1:12" ht="16.5" customHeight="1">
      <c r="A73" s="86" t="s">
        <v>72</v>
      </c>
      <c r="F73" s="159">
        <v>5656670</v>
      </c>
      <c r="G73" s="12"/>
      <c r="H73" s="11">
        <v>28647591</v>
      </c>
      <c r="I73" s="12"/>
      <c r="J73" s="159">
        <v>0</v>
      </c>
      <c r="K73" s="13"/>
      <c r="L73" s="11">
        <v>0</v>
      </c>
    </row>
    <row r="74" spans="1:12" ht="16.5" customHeight="1">
      <c r="A74" s="86" t="s">
        <v>100</v>
      </c>
      <c r="D74" s="8"/>
      <c r="F74" s="160">
        <v>13218448</v>
      </c>
      <c r="G74" s="12"/>
      <c r="H74" s="16">
        <v>258365</v>
      </c>
      <c r="I74" s="12"/>
      <c r="J74" s="160">
        <v>0</v>
      </c>
      <c r="K74" s="15"/>
      <c r="L74" s="16">
        <v>0</v>
      </c>
    </row>
    <row r="75" spans="4:11" ht="9" customHeight="1">
      <c r="D75" s="8"/>
      <c r="F75" s="159"/>
      <c r="G75" s="12"/>
      <c r="I75" s="12"/>
      <c r="J75" s="159"/>
      <c r="K75" s="15"/>
    </row>
    <row r="76" spans="1:12" ht="16.5" customHeight="1">
      <c r="A76" s="85" t="s">
        <v>9</v>
      </c>
      <c r="B76" s="89"/>
      <c r="F76" s="160">
        <f>SUM(F63:F74)</f>
        <v>6070177122</v>
      </c>
      <c r="G76" s="87"/>
      <c r="H76" s="16">
        <f>SUM(H63:H74)</f>
        <v>12502570411</v>
      </c>
      <c r="I76" s="87"/>
      <c r="J76" s="160">
        <f>SUM(J63:J74)</f>
        <v>6634858193</v>
      </c>
      <c r="K76" s="88"/>
      <c r="L76" s="16">
        <f>SUM(L63:L74)</f>
        <v>3523296330</v>
      </c>
    </row>
    <row r="77" spans="6:11" ht="16.5" customHeight="1">
      <c r="F77" s="159"/>
      <c r="G77" s="87"/>
      <c r="I77" s="87"/>
      <c r="J77" s="159"/>
      <c r="K77" s="88"/>
    </row>
    <row r="78" spans="1:11" ht="16.5" customHeight="1">
      <c r="A78" s="85" t="s">
        <v>10</v>
      </c>
      <c r="F78" s="159"/>
      <c r="G78" s="87"/>
      <c r="I78" s="87"/>
      <c r="J78" s="159"/>
      <c r="K78" s="88"/>
    </row>
    <row r="79" spans="1:11" ht="16.5" customHeight="1">
      <c r="A79" s="85"/>
      <c r="F79" s="159"/>
      <c r="G79" s="87"/>
      <c r="I79" s="87"/>
      <c r="J79" s="159"/>
      <c r="K79" s="88"/>
    </row>
    <row r="80" spans="1:12" ht="16.5" customHeight="1">
      <c r="A80" s="86" t="s">
        <v>73</v>
      </c>
      <c r="D80" s="89"/>
      <c r="F80" s="163"/>
      <c r="G80" s="89"/>
      <c r="H80" s="89"/>
      <c r="I80" s="89"/>
      <c r="J80" s="163"/>
      <c r="K80" s="89"/>
      <c r="L80" s="89"/>
    </row>
    <row r="81" spans="2:12" ht="16.5" customHeight="1">
      <c r="B81" s="86" t="s">
        <v>69</v>
      </c>
      <c r="D81" s="110">
        <v>21</v>
      </c>
      <c r="F81" s="159">
        <v>22985990896</v>
      </c>
      <c r="G81" s="87"/>
      <c r="H81" s="11">
        <v>19142473951</v>
      </c>
      <c r="I81" s="87"/>
      <c r="J81" s="159">
        <v>5677470188</v>
      </c>
      <c r="K81" s="13"/>
      <c r="L81" s="11">
        <v>789875817</v>
      </c>
    </row>
    <row r="82" spans="1:12" ht="16.5" customHeight="1">
      <c r="A82" s="86" t="s">
        <v>147</v>
      </c>
      <c r="D82" s="110">
        <v>22</v>
      </c>
      <c r="F82" s="159">
        <v>13991362918</v>
      </c>
      <c r="G82" s="87"/>
      <c r="H82" s="11">
        <v>6996144829</v>
      </c>
      <c r="I82" s="87"/>
      <c r="J82" s="159">
        <v>13991362918</v>
      </c>
      <c r="K82" s="13"/>
      <c r="L82" s="11">
        <v>6996144829</v>
      </c>
    </row>
    <row r="83" spans="1:12" ht="16.5" customHeight="1">
      <c r="A83" s="86" t="s">
        <v>100</v>
      </c>
      <c r="D83" s="110"/>
      <c r="F83" s="159">
        <v>15919789</v>
      </c>
      <c r="G83" s="87"/>
      <c r="H83" s="11">
        <v>5165508</v>
      </c>
      <c r="I83" s="87"/>
      <c r="J83" s="164">
        <v>0</v>
      </c>
      <c r="K83" s="13"/>
      <c r="L83" s="13">
        <v>0</v>
      </c>
    </row>
    <row r="84" spans="1:12" ht="16.5" customHeight="1">
      <c r="A84" s="86" t="s">
        <v>260</v>
      </c>
      <c r="D84" s="110"/>
      <c r="F84" s="163">
        <v>2282934</v>
      </c>
      <c r="G84" s="89"/>
      <c r="H84" s="89">
        <v>6401676</v>
      </c>
      <c r="I84" s="89"/>
      <c r="J84" s="164">
        <v>0</v>
      </c>
      <c r="K84" s="13"/>
      <c r="L84" s="13">
        <v>0</v>
      </c>
    </row>
    <row r="85" spans="1:12" ht="16.5" customHeight="1">
      <c r="A85" s="86" t="s">
        <v>242</v>
      </c>
      <c r="D85" s="110">
        <v>17</v>
      </c>
      <c r="F85" s="163">
        <v>180227772</v>
      </c>
      <c r="G85" s="89"/>
      <c r="H85" s="89">
        <v>200531424</v>
      </c>
      <c r="I85" s="89"/>
      <c r="J85" s="164">
        <v>0</v>
      </c>
      <c r="K85" s="13"/>
      <c r="L85" s="13">
        <v>0</v>
      </c>
    </row>
    <row r="86" spans="1:12" ht="16.5" customHeight="1">
      <c r="A86" s="86" t="s">
        <v>74</v>
      </c>
      <c r="D86" s="110"/>
      <c r="F86" s="159">
        <v>49947884</v>
      </c>
      <c r="G86" s="87"/>
      <c r="H86" s="11">
        <v>33888357</v>
      </c>
      <c r="I86" s="87"/>
      <c r="J86" s="159">
        <v>44725300</v>
      </c>
      <c r="K86" s="13"/>
      <c r="L86" s="11">
        <v>30913050</v>
      </c>
    </row>
    <row r="87" spans="1:11" ht="16.5" customHeight="1">
      <c r="A87" s="86" t="s">
        <v>243</v>
      </c>
      <c r="D87" s="110"/>
      <c r="F87" s="159"/>
      <c r="G87" s="87"/>
      <c r="I87" s="87"/>
      <c r="J87" s="159"/>
      <c r="K87" s="13"/>
    </row>
    <row r="88" spans="3:12" ht="16.5" customHeight="1">
      <c r="C88" s="86" t="s">
        <v>175</v>
      </c>
      <c r="D88" s="111">
        <v>35.6</v>
      </c>
      <c r="F88" s="159">
        <v>0</v>
      </c>
      <c r="G88" s="87"/>
      <c r="H88" s="11">
        <v>0</v>
      </c>
      <c r="I88" s="87"/>
      <c r="J88" s="159">
        <v>733568777</v>
      </c>
      <c r="K88" s="13"/>
      <c r="L88" s="11">
        <v>546158723</v>
      </c>
    </row>
    <row r="89" spans="1:12" ht="16.5" customHeight="1">
      <c r="A89" s="86" t="s">
        <v>90</v>
      </c>
      <c r="D89" s="7">
        <v>23</v>
      </c>
      <c r="F89" s="159">
        <v>2056008666</v>
      </c>
      <c r="G89" s="87"/>
      <c r="H89" s="11">
        <v>799685112</v>
      </c>
      <c r="I89" s="87"/>
      <c r="J89" s="159">
        <v>1592750</v>
      </c>
      <c r="K89" s="88"/>
      <c r="L89" s="11">
        <v>1592750</v>
      </c>
    </row>
    <row r="90" spans="1:12" ht="16.5" customHeight="1">
      <c r="A90" s="86" t="s">
        <v>160</v>
      </c>
      <c r="F90" s="160">
        <v>1316711</v>
      </c>
      <c r="G90" s="87"/>
      <c r="H90" s="16">
        <v>3106747</v>
      </c>
      <c r="I90" s="87"/>
      <c r="J90" s="160">
        <v>1488131</v>
      </c>
      <c r="K90" s="88"/>
      <c r="L90" s="16">
        <v>1546401</v>
      </c>
    </row>
    <row r="91" spans="6:11" ht="10.5" customHeight="1">
      <c r="F91" s="159"/>
      <c r="G91" s="87"/>
      <c r="I91" s="87"/>
      <c r="J91" s="159"/>
      <c r="K91" s="12"/>
    </row>
    <row r="92" spans="1:12" ht="16.5" customHeight="1">
      <c r="A92" s="85" t="s">
        <v>11</v>
      </c>
      <c r="B92" s="89"/>
      <c r="F92" s="160">
        <f>SUM(F81:F90)</f>
        <v>39283057570</v>
      </c>
      <c r="G92" s="87"/>
      <c r="H92" s="16">
        <f>SUM(H81:H90)</f>
        <v>27187397604</v>
      </c>
      <c r="I92" s="87"/>
      <c r="J92" s="160">
        <f>SUM(J81:J90)</f>
        <v>20450208064</v>
      </c>
      <c r="K92" s="88"/>
      <c r="L92" s="16">
        <f>SUM(L81:L90)</f>
        <v>8366231570</v>
      </c>
    </row>
    <row r="93" spans="1:11" ht="16.5" customHeight="1">
      <c r="A93" s="85"/>
      <c r="F93" s="159"/>
      <c r="G93" s="87"/>
      <c r="I93" s="87"/>
      <c r="J93" s="159"/>
      <c r="K93" s="88"/>
    </row>
    <row r="94" spans="1:12" ht="16.5" customHeight="1">
      <c r="A94" s="85" t="s">
        <v>12</v>
      </c>
      <c r="B94" s="85"/>
      <c r="F94" s="160">
        <f>F76+F92</f>
        <v>45353234692</v>
      </c>
      <c r="G94" s="87"/>
      <c r="H94" s="16">
        <f>H76+H92</f>
        <v>39689968015</v>
      </c>
      <c r="I94" s="87"/>
      <c r="J94" s="160">
        <f>J76+J92</f>
        <v>27085066257</v>
      </c>
      <c r="K94" s="88"/>
      <c r="L94" s="16">
        <f>L76+L92</f>
        <v>11889527900</v>
      </c>
    </row>
    <row r="95" spans="1:11" ht="16.5" customHeight="1">
      <c r="A95" s="85"/>
      <c r="B95" s="85"/>
      <c r="G95" s="87"/>
      <c r="I95" s="87"/>
      <c r="K95" s="88"/>
    </row>
    <row r="96" spans="1:11" ht="15" customHeight="1">
      <c r="A96" s="85"/>
      <c r="B96" s="85"/>
      <c r="G96" s="87"/>
      <c r="I96" s="87"/>
      <c r="K96" s="88"/>
    </row>
    <row r="97" spans="1:12" ht="33" customHeight="1">
      <c r="A97" s="193" t="str">
        <f>A49</f>
        <v>The notes to the consolidated and separate financial statements on pages 15 to 79 are an integral part of these financial statements.</v>
      </c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</row>
    <row r="98" spans="1:12" ht="16.5" customHeight="1">
      <c r="A98" s="78" t="str">
        <f>+A1</f>
        <v>Energy Absolute Public Company Limited</v>
      </c>
      <c r="B98" s="78"/>
      <c r="C98" s="78"/>
      <c r="D98" s="1"/>
      <c r="E98" s="77"/>
      <c r="F98" s="2"/>
      <c r="G98" s="79"/>
      <c r="H98" s="2"/>
      <c r="I98" s="80"/>
      <c r="J98" s="2"/>
      <c r="K98" s="79"/>
      <c r="L98" s="90"/>
    </row>
    <row r="99" spans="1:11" ht="16.5" customHeight="1">
      <c r="A99" s="78" t="str">
        <f>+A2</f>
        <v>Statement of Financial Position </v>
      </c>
      <c r="B99" s="78"/>
      <c r="C99" s="78"/>
      <c r="D99" s="1"/>
      <c r="E99" s="77"/>
      <c r="F99" s="2"/>
      <c r="G99" s="79"/>
      <c r="H99" s="2"/>
      <c r="I99" s="80"/>
      <c r="J99" s="2"/>
      <c r="K99" s="79"/>
    </row>
    <row r="100" spans="1:12" ht="16.5" customHeight="1">
      <c r="A100" s="4" t="str">
        <f>+A3</f>
        <v>As at 31 December 2019</v>
      </c>
      <c r="B100" s="4"/>
      <c r="C100" s="4"/>
      <c r="D100" s="81"/>
      <c r="E100" s="82"/>
      <c r="F100" s="3"/>
      <c r="G100" s="83"/>
      <c r="H100" s="3"/>
      <c r="I100" s="84"/>
      <c r="J100" s="3"/>
      <c r="K100" s="83"/>
      <c r="L100" s="3"/>
    </row>
    <row r="101" spans="7:11" ht="16.5" customHeight="1">
      <c r="G101" s="87"/>
      <c r="I101" s="88"/>
      <c r="K101" s="87"/>
    </row>
    <row r="102" spans="7:11" ht="16.5" customHeight="1">
      <c r="G102" s="87"/>
      <c r="I102" s="88"/>
      <c r="K102" s="87"/>
    </row>
    <row r="103" spans="1:12" ht="16.5" customHeight="1">
      <c r="A103" s="89"/>
      <c r="D103" s="95"/>
      <c r="E103" s="85"/>
      <c r="F103" s="194" t="s">
        <v>44</v>
      </c>
      <c r="G103" s="194"/>
      <c r="H103" s="194"/>
      <c r="I103" s="103"/>
      <c r="J103" s="194" t="s">
        <v>125</v>
      </c>
      <c r="K103" s="194"/>
      <c r="L103" s="194"/>
    </row>
    <row r="104" spans="5:12" ht="16.5" customHeight="1">
      <c r="E104" s="85"/>
      <c r="F104" s="104">
        <v>2019</v>
      </c>
      <c r="G104" s="105"/>
      <c r="H104" s="104">
        <v>2018</v>
      </c>
      <c r="I104" s="105"/>
      <c r="J104" s="104">
        <v>2019</v>
      </c>
      <c r="K104" s="105"/>
      <c r="L104" s="104">
        <v>2018</v>
      </c>
    </row>
    <row r="105" spans="4:12" ht="16.5" customHeight="1">
      <c r="D105" s="106" t="s">
        <v>94</v>
      </c>
      <c r="E105" s="85"/>
      <c r="F105" s="5" t="s">
        <v>117</v>
      </c>
      <c r="G105" s="85"/>
      <c r="H105" s="5" t="s">
        <v>117</v>
      </c>
      <c r="I105" s="85"/>
      <c r="J105" s="5" t="s">
        <v>117</v>
      </c>
      <c r="K105" s="85"/>
      <c r="L105" s="5" t="s">
        <v>117</v>
      </c>
    </row>
    <row r="106" spans="4:12" ht="16.5" customHeight="1">
      <c r="D106" s="96"/>
      <c r="E106" s="85"/>
      <c r="F106" s="162"/>
      <c r="G106" s="108"/>
      <c r="H106" s="90"/>
      <c r="I106" s="108"/>
      <c r="J106" s="162"/>
      <c r="K106" s="109"/>
      <c r="L106" s="90"/>
    </row>
    <row r="107" spans="1:11" ht="16.5" customHeight="1">
      <c r="A107" s="85" t="s">
        <v>133</v>
      </c>
      <c r="F107" s="159"/>
      <c r="G107" s="87"/>
      <c r="I107" s="87"/>
      <c r="J107" s="159"/>
      <c r="K107" s="88"/>
    </row>
    <row r="108" spans="1:11" ht="16.5" customHeight="1">
      <c r="A108" s="85"/>
      <c r="F108" s="159"/>
      <c r="G108" s="87"/>
      <c r="I108" s="87"/>
      <c r="J108" s="159"/>
      <c r="K108" s="88"/>
    </row>
    <row r="109" spans="1:11" ht="16.5" customHeight="1">
      <c r="A109" s="85" t="s">
        <v>128</v>
      </c>
      <c r="F109" s="159"/>
      <c r="G109" s="87"/>
      <c r="I109" s="87"/>
      <c r="J109" s="159"/>
      <c r="K109" s="88"/>
    </row>
    <row r="110" spans="1:11" ht="16.5" customHeight="1">
      <c r="A110" s="85"/>
      <c r="F110" s="159"/>
      <c r="G110" s="87"/>
      <c r="I110" s="87"/>
      <c r="J110" s="159"/>
      <c r="K110" s="88"/>
    </row>
    <row r="111" spans="1:11" ht="16.5" customHeight="1">
      <c r="A111" s="86" t="s">
        <v>14</v>
      </c>
      <c r="F111" s="159"/>
      <c r="G111" s="87"/>
      <c r="I111" s="87"/>
      <c r="J111" s="159"/>
      <c r="K111" s="88"/>
    </row>
    <row r="112" spans="2:12" ht="16.5" customHeight="1">
      <c r="B112" s="86" t="s">
        <v>35</v>
      </c>
      <c r="F112" s="163"/>
      <c r="G112" s="89"/>
      <c r="H112" s="89"/>
      <c r="I112" s="89"/>
      <c r="J112" s="163"/>
      <c r="K112" s="89"/>
      <c r="L112" s="89"/>
    </row>
    <row r="113" spans="3:12" ht="16.5" customHeight="1">
      <c r="C113" s="99" t="s">
        <v>88</v>
      </c>
      <c r="F113" s="163"/>
      <c r="G113" s="89"/>
      <c r="H113" s="89"/>
      <c r="I113" s="89"/>
      <c r="J113" s="163"/>
      <c r="K113" s="89"/>
      <c r="L113" s="89"/>
    </row>
    <row r="114" spans="3:12" ht="16.5" customHeight="1" thickBot="1">
      <c r="C114" s="86" t="s">
        <v>75</v>
      </c>
      <c r="F114" s="161">
        <v>373000000</v>
      </c>
      <c r="G114" s="87"/>
      <c r="H114" s="107">
        <v>373000000</v>
      </c>
      <c r="I114" s="87"/>
      <c r="J114" s="161">
        <v>373000000</v>
      </c>
      <c r="K114" s="88"/>
      <c r="L114" s="107">
        <v>373000000</v>
      </c>
    </row>
    <row r="115" spans="1:11" ht="6.75" customHeight="1" thickTop="1">
      <c r="A115" s="85"/>
      <c r="F115" s="159"/>
      <c r="G115" s="87"/>
      <c r="I115" s="87"/>
      <c r="J115" s="159"/>
      <c r="K115" s="88"/>
    </row>
    <row r="116" spans="2:12" ht="16.5" customHeight="1">
      <c r="B116" s="86" t="s">
        <v>15</v>
      </c>
      <c r="F116" s="163"/>
      <c r="G116" s="89"/>
      <c r="H116" s="89"/>
      <c r="I116" s="89"/>
      <c r="J116" s="163"/>
      <c r="K116" s="89"/>
      <c r="L116" s="89"/>
    </row>
    <row r="117" spans="2:12" ht="16.5" customHeight="1">
      <c r="B117" s="99"/>
      <c r="C117" s="99" t="s">
        <v>89</v>
      </c>
      <c r="F117" s="164"/>
      <c r="G117" s="87"/>
      <c r="H117" s="13"/>
      <c r="I117" s="87"/>
      <c r="J117" s="164"/>
      <c r="K117" s="13"/>
      <c r="L117" s="13"/>
    </row>
    <row r="118" spans="2:12" ht="16.5" customHeight="1">
      <c r="B118" s="99"/>
      <c r="C118" s="86" t="s">
        <v>76</v>
      </c>
      <c r="F118" s="164">
        <f>'11'!F28</f>
        <v>373000000</v>
      </c>
      <c r="G118" s="87"/>
      <c r="H118" s="13">
        <v>373000000</v>
      </c>
      <c r="I118" s="87"/>
      <c r="J118" s="164">
        <f>'11'!F28</f>
        <v>373000000</v>
      </c>
      <c r="K118" s="13"/>
      <c r="L118" s="13">
        <v>373000000</v>
      </c>
    </row>
    <row r="119" spans="1:12" ht="16.5" customHeight="1">
      <c r="A119" s="86" t="s">
        <v>16</v>
      </c>
      <c r="F119" s="164">
        <v>3680616000</v>
      </c>
      <c r="G119" s="87"/>
      <c r="H119" s="13">
        <v>3680616000</v>
      </c>
      <c r="I119" s="87"/>
      <c r="J119" s="164">
        <f>'11'!H28</f>
        <v>3680616000</v>
      </c>
      <c r="K119" s="13"/>
      <c r="L119" s="13">
        <v>3680616000</v>
      </c>
    </row>
    <row r="120" spans="1:11" ht="16.5" customHeight="1">
      <c r="A120" s="86" t="s">
        <v>17</v>
      </c>
      <c r="F120" s="159"/>
      <c r="G120" s="87"/>
      <c r="I120" s="87"/>
      <c r="J120" s="159"/>
      <c r="K120" s="88"/>
    </row>
    <row r="121" spans="2:11" ht="16.5" customHeight="1">
      <c r="B121" s="86" t="s">
        <v>78</v>
      </c>
      <c r="F121" s="159"/>
      <c r="G121" s="87"/>
      <c r="I121" s="87"/>
      <c r="J121" s="159"/>
      <c r="K121" s="89"/>
    </row>
    <row r="122" spans="2:12" ht="16.5" customHeight="1">
      <c r="B122" s="99"/>
      <c r="C122" s="99" t="s">
        <v>79</v>
      </c>
      <c r="D122" s="7">
        <v>24</v>
      </c>
      <c r="F122" s="164">
        <v>37300000</v>
      </c>
      <c r="G122" s="87"/>
      <c r="H122" s="13">
        <v>37300000</v>
      </c>
      <c r="I122" s="87"/>
      <c r="J122" s="164">
        <f>'11'!J28</f>
        <v>37300000</v>
      </c>
      <c r="K122" s="15"/>
      <c r="L122" s="13">
        <v>37300000</v>
      </c>
    </row>
    <row r="123" spans="2:12" ht="16.5" customHeight="1">
      <c r="B123" s="86" t="s">
        <v>18</v>
      </c>
      <c r="F123" s="159">
        <f>'10'!K41</f>
        <v>20148089424</v>
      </c>
      <c r="G123" s="87"/>
      <c r="H123" s="11">
        <v>14998970882</v>
      </c>
      <c r="I123" s="87"/>
      <c r="J123" s="159">
        <f>'11'!L28</f>
        <v>14601906893</v>
      </c>
      <c r="K123" s="15"/>
      <c r="L123" s="11">
        <v>11626023769</v>
      </c>
    </row>
    <row r="124" spans="1:12" ht="16.5" customHeight="1">
      <c r="A124" s="86" t="s">
        <v>126</v>
      </c>
      <c r="B124" s="89"/>
      <c r="F124" s="160">
        <f>'10'!U41</f>
        <v>-874498543</v>
      </c>
      <c r="G124" s="87"/>
      <c r="H124" s="16">
        <v>-778892873</v>
      </c>
      <c r="I124" s="87"/>
      <c r="J124" s="160">
        <f>'11'!P28</f>
        <v>-18383302</v>
      </c>
      <c r="K124" s="15"/>
      <c r="L124" s="16">
        <v>-16007109</v>
      </c>
    </row>
    <row r="125" spans="1:11" ht="16.5" customHeight="1">
      <c r="A125" s="85"/>
      <c r="F125" s="159"/>
      <c r="G125" s="87"/>
      <c r="I125" s="87"/>
      <c r="J125" s="159"/>
      <c r="K125" s="88"/>
    </row>
    <row r="126" spans="1:12" ht="16.5" customHeight="1">
      <c r="A126" s="85" t="s">
        <v>148</v>
      </c>
      <c r="B126" s="85"/>
      <c r="C126" s="85"/>
      <c r="F126" s="163"/>
      <c r="G126" s="89"/>
      <c r="H126" s="89"/>
      <c r="I126" s="89"/>
      <c r="J126" s="163"/>
      <c r="K126" s="89"/>
      <c r="L126" s="89"/>
    </row>
    <row r="127" spans="1:12" ht="16.5" customHeight="1">
      <c r="A127" s="85"/>
      <c r="B127" s="85" t="s">
        <v>41</v>
      </c>
      <c r="C127" s="85"/>
      <c r="F127" s="159">
        <f>SUM(F118:F124)</f>
        <v>23364506881</v>
      </c>
      <c r="G127" s="11"/>
      <c r="H127" s="11">
        <f>SUM(H118:H124)</f>
        <v>18310994009</v>
      </c>
      <c r="I127" s="11"/>
      <c r="J127" s="159">
        <f>SUM(J118:J124)</f>
        <v>18674439591</v>
      </c>
      <c r="K127" s="11"/>
      <c r="L127" s="11">
        <f>SUM(L118:L124)</f>
        <v>15700932660</v>
      </c>
    </row>
    <row r="128" spans="1:12" ht="16.5" customHeight="1">
      <c r="A128" s="86" t="s">
        <v>19</v>
      </c>
      <c r="F128" s="160">
        <f>'10'!Y41</f>
        <v>1501952570</v>
      </c>
      <c r="G128" s="12"/>
      <c r="H128" s="16">
        <v>1206631377</v>
      </c>
      <c r="I128" s="12"/>
      <c r="J128" s="160">
        <v>0</v>
      </c>
      <c r="K128" s="11"/>
      <c r="L128" s="16">
        <v>0</v>
      </c>
    </row>
    <row r="129" spans="1:11" ht="16.5" customHeight="1">
      <c r="A129" s="85"/>
      <c r="F129" s="159"/>
      <c r="G129" s="87"/>
      <c r="I129" s="87"/>
      <c r="J129" s="159"/>
      <c r="K129" s="88"/>
    </row>
    <row r="130" spans="1:12" ht="16.5" customHeight="1">
      <c r="A130" s="85" t="s">
        <v>123</v>
      </c>
      <c r="B130" s="85"/>
      <c r="F130" s="160">
        <f>SUM(F127:F128)</f>
        <v>24866459451</v>
      </c>
      <c r="G130" s="12"/>
      <c r="H130" s="16">
        <f>SUM(H127:H128)</f>
        <v>19517625386</v>
      </c>
      <c r="I130" s="12"/>
      <c r="J130" s="160">
        <f>SUM(J127:J128)</f>
        <v>18674439591</v>
      </c>
      <c r="K130" s="12"/>
      <c r="L130" s="16">
        <f>SUM(L127:L128)</f>
        <v>15700932660</v>
      </c>
    </row>
    <row r="131" spans="1:11" ht="16.5" customHeight="1">
      <c r="A131" s="85"/>
      <c r="F131" s="159"/>
      <c r="G131" s="87"/>
      <c r="I131" s="87"/>
      <c r="J131" s="159"/>
      <c r="K131" s="88"/>
    </row>
    <row r="132" spans="1:12" ht="16.5" customHeight="1" thickBot="1">
      <c r="A132" s="85" t="s">
        <v>129</v>
      </c>
      <c r="F132" s="161">
        <f>F94+F130</f>
        <v>70219694143</v>
      </c>
      <c r="G132" s="87"/>
      <c r="H132" s="107">
        <f>H94+H130</f>
        <v>59207593401</v>
      </c>
      <c r="I132" s="87"/>
      <c r="J132" s="161">
        <f>J94+J130</f>
        <v>45759505848</v>
      </c>
      <c r="K132" s="87"/>
      <c r="L132" s="107">
        <f>L94+L130</f>
        <v>27590460560</v>
      </c>
    </row>
    <row r="133" spans="1:12" ht="16.5" customHeight="1" thickTop="1">
      <c r="A133" s="85"/>
      <c r="F133" s="148"/>
      <c r="G133" s="148"/>
      <c r="H133" s="148"/>
      <c r="I133" s="87"/>
      <c r="J133" s="148"/>
      <c r="K133" s="87"/>
      <c r="L133" s="148"/>
    </row>
    <row r="134" spans="1:11" ht="16.5" customHeight="1">
      <c r="A134" s="85"/>
      <c r="G134" s="11"/>
      <c r="I134" s="11"/>
      <c r="K134" s="11"/>
    </row>
    <row r="135" spans="1:11" ht="16.5" customHeight="1">
      <c r="A135" s="85"/>
      <c r="G135" s="11"/>
      <c r="I135" s="11"/>
      <c r="K135" s="11"/>
    </row>
    <row r="136" spans="1:11" ht="16.5" customHeight="1">
      <c r="A136" s="85"/>
      <c r="G136" s="11"/>
      <c r="I136" s="11"/>
      <c r="K136" s="11"/>
    </row>
    <row r="137" spans="1:11" ht="16.5" customHeight="1">
      <c r="A137" s="85"/>
      <c r="G137" s="87"/>
      <c r="I137" s="87"/>
      <c r="K137" s="87"/>
    </row>
    <row r="138" spans="7:11" ht="16.5" customHeight="1">
      <c r="G138" s="11"/>
      <c r="I138" s="11"/>
      <c r="K138" s="11"/>
    </row>
    <row r="139" spans="7:11" ht="16.5" customHeight="1">
      <c r="G139" s="11"/>
      <c r="I139" s="11"/>
      <c r="K139" s="11"/>
    </row>
    <row r="140" spans="7:11" ht="16.5" customHeight="1">
      <c r="G140" s="11"/>
      <c r="I140" s="11"/>
      <c r="K140" s="11"/>
    </row>
    <row r="141" spans="7:11" ht="16.5" customHeight="1">
      <c r="G141" s="11"/>
      <c r="I141" s="11"/>
      <c r="K141" s="11"/>
    </row>
    <row r="142" spans="7:11" ht="16.5" customHeight="1">
      <c r="G142" s="11"/>
      <c r="I142" s="11"/>
      <c r="K142" s="11"/>
    </row>
    <row r="143" spans="7:11" ht="16.5" customHeight="1">
      <c r="G143" s="11"/>
      <c r="I143" s="11"/>
      <c r="K143" s="11"/>
    </row>
    <row r="144" spans="7:11" ht="16.5" customHeight="1" hidden="1">
      <c r="G144" s="87"/>
      <c r="I144" s="88"/>
      <c r="K144" s="87"/>
    </row>
    <row r="145" spans="7:11" ht="10.5" customHeight="1">
      <c r="G145" s="87"/>
      <c r="I145" s="88"/>
      <c r="K145" s="87"/>
    </row>
    <row r="146" spans="1:12" ht="33" customHeight="1">
      <c r="A146" s="193" t="str">
        <f>+A97</f>
        <v>The notes to the consolidated and separate financial statements on pages 15 to 79 are an integral part of these financial statements.</v>
      </c>
      <c r="B146" s="193"/>
      <c r="C146" s="193"/>
      <c r="D146" s="193"/>
      <c r="E146" s="193"/>
      <c r="F146" s="193"/>
      <c r="G146" s="193"/>
      <c r="H146" s="193"/>
      <c r="I146" s="193"/>
      <c r="J146" s="193"/>
      <c r="K146" s="193"/>
      <c r="L146" s="193"/>
    </row>
  </sheetData>
  <sheetProtection/>
  <mergeCells count="9">
    <mergeCell ref="A49:L49"/>
    <mergeCell ref="A146:L146"/>
    <mergeCell ref="A97:L97"/>
    <mergeCell ref="F6:H6"/>
    <mergeCell ref="J6:L6"/>
    <mergeCell ref="F55:H55"/>
    <mergeCell ref="J55:L55"/>
    <mergeCell ref="F103:H103"/>
    <mergeCell ref="J103:L103"/>
  </mergeCells>
  <printOptions/>
  <pageMargins left="0.8" right="0.5" top="0.5" bottom="0.6" header="0.49" footer="0.4"/>
  <pageSetup firstPageNumber="5" useFirstPageNumber="1" fitToHeight="0" horizontalDpi="1200" verticalDpi="1200" orientation="portrait" paperSize="9" r:id="rId1"/>
  <headerFooter>
    <oddFooter>&amp;R&amp;"Arial,Regular"&amp;9&amp;P</oddFooter>
  </headerFooter>
  <rowBreaks count="2" manualBreakCount="2">
    <brk id="49" max="255" man="1"/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98"/>
  <sheetViews>
    <sheetView zoomScale="90" zoomScaleNormal="90" zoomScaleSheetLayoutView="160" workbookViewId="0" topLeftCell="A22">
      <selection activeCell="C31" sqref="C31"/>
    </sheetView>
  </sheetViews>
  <sheetFormatPr defaultColWidth="6.8515625" defaultRowHeight="16.5" customHeight="1"/>
  <cols>
    <col min="1" max="2" width="1.1484375" style="129" customWidth="1"/>
    <col min="3" max="3" width="37.7109375" style="129" customWidth="1"/>
    <col min="4" max="4" width="5.28125" style="128" customWidth="1"/>
    <col min="5" max="5" width="0.5625" style="129" customWidth="1"/>
    <col min="6" max="6" width="11.7109375" style="17" customWidth="1"/>
    <col min="7" max="7" width="0.5625" style="129" customWidth="1"/>
    <col min="8" max="8" width="11.7109375" style="17" customWidth="1"/>
    <col min="9" max="9" width="0.5625" style="128" customWidth="1"/>
    <col min="10" max="10" width="11.7109375" style="17" customWidth="1"/>
    <col min="11" max="11" width="0.5625" style="129" customWidth="1"/>
    <col min="12" max="12" width="11.7109375" style="17" customWidth="1"/>
    <col min="13" max="16384" width="6.8515625" style="19" customWidth="1"/>
  </cols>
  <sheetData>
    <row r="1" spans="1:12" ht="16.5" customHeight="1">
      <c r="A1" s="126" t="str">
        <f>'5-7'!A1</f>
        <v>Energy Absolute Public Company Limited</v>
      </c>
      <c r="B1" s="127"/>
      <c r="C1" s="127"/>
      <c r="G1" s="22"/>
      <c r="I1" s="21"/>
      <c r="K1" s="22"/>
      <c r="L1" s="155"/>
    </row>
    <row r="2" spans="1:11" ht="16.5" customHeight="1">
      <c r="A2" s="126" t="s">
        <v>53</v>
      </c>
      <c r="B2" s="127"/>
      <c r="C2" s="127"/>
      <c r="G2" s="22"/>
      <c r="I2" s="21"/>
      <c r="K2" s="22"/>
    </row>
    <row r="3" spans="1:12" ht="16.5" customHeight="1">
      <c r="A3" s="130" t="s">
        <v>223</v>
      </c>
      <c r="B3" s="131"/>
      <c r="C3" s="131"/>
      <c r="D3" s="132"/>
      <c r="E3" s="133"/>
      <c r="F3" s="20"/>
      <c r="G3" s="134"/>
      <c r="H3" s="20"/>
      <c r="I3" s="135"/>
      <c r="J3" s="20"/>
      <c r="K3" s="134"/>
      <c r="L3" s="20"/>
    </row>
    <row r="4" spans="1:11" ht="16.5" customHeight="1">
      <c r="A4" s="136"/>
      <c r="B4" s="127"/>
      <c r="C4" s="127"/>
      <c r="G4" s="22"/>
      <c r="I4" s="21"/>
      <c r="K4" s="22"/>
    </row>
    <row r="5" spans="2:12" s="89" customFormat="1" ht="16.5" customHeight="1">
      <c r="B5" s="86"/>
      <c r="C5" s="86"/>
      <c r="D5" s="95"/>
      <c r="E5" s="85"/>
      <c r="F5" s="194" t="s">
        <v>44</v>
      </c>
      <c r="G5" s="194"/>
      <c r="H5" s="194"/>
      <c r="I5" s="103"/>
      <c r="J5" s="194" t="s">
        <v>125</v>
      </c>
      <c r="K5" s="194"/>
      <c r="L5" s="194"/>
    </row>
    <row r="6" spans="1:12" s="89" customFormat="1" ht="16.5" customHeight="1">
      <c r="A6" s="86"/>
      <c r="B6" s="86"/>
      <c r="C6" s="86"/>
      <c r="D6" s="7"/>
      <c r="E6" s="85"/>
      <c r="F6" s="104">
        <v>2019</v>
      </c>
      <c r="G6" s="105"/>
      <c r="H6" s="104">
        <v>2018</v>
      </c>
      <c r="I6" s="105"/>
      <c r="J6" s="104">
        <v>2019</v>
      </c>
      <c r="K6" s="105"/>
      <c r="L6" s="104">
        <v>2018</v>
      </c>
    </row>
    <row r="7" spans="1:12" s="89" customFormat="1" ht="16.5" customHeight="1">
      <c r="A7" s="86"/>
      <c r="B7" s="86"/>
      <c r="C7" s="86"/>
      <c r="D7" s="106" t="s">
        <v>1</v>
      </c>
      <c r="E7" s="85"/>
      <c r="F7" s="5" t="s">
        <v>117</v>
      </c>
      <c r="G7" s="85"/>
      <c r="H7" s="5" t="s">
        <v>117</v>
      </c>
      <c r="I7" s="85"/>
      <c r="J7" s="5" t="s">
        <v>117</v>
      </c>
      <c r="K7" s="85"/>
      <c r="L7" s="5" t="s">
        <v>117</v>
      </c>
    </row>
    <row r="8" spans="6:11" ht="16.5" customHeight="1">
      <c r="F8" s="165"/>
      <c r="G8" s="18"/>
      <c r="I8" s="18"/>
      <c r="J8" s="165"/>
      <c r="K8" s="18"/>
    </row>
    <row r="9" spans="1:12" ht="16.5" customHeight="1">
      <c r="A9" s="129" t="s">
        <v>161</v>
      </c>
      <c r="D9" s="128">
        <v>25</v>
      </c>
      <c r="F9" s="165">
        <v>8122513384</v>
      </c>
      <c r="G9" s="18"/>
      <c r="H9" s="17">
        <v>6607725110</v>
      </c>
      <c r="I9" s="18"/>
      <c r="J9" s="165">
        <v>3672669881</v>
      </c>
      <c r="K9" s="18"/>
      <c r="L9" s="17">
        <v>3511078025</v>
      </c>
    </row>
    <row r="10" spans="1:12" ht="16.5" customHeight="1">
      <c r="A10" s="129" t="s">
        <v>59</v>
      </c>
      <c r="D10" s="128">
        <v>26</v>
      </c>
      <c r="F10" s="165">
        <v>6764353399</v>
      </c>
      <c r="G10" s="18"/>
      <c r="H10" s="17">
        <v>4944224099</v>
      </c>
      <c r="I10" s="18"/>
      <c r="J10" s="165">
        <v>0</v>
      </c>
      <c r="K10" s="19"/>
      <c r="L10" s="17">
        <v>0</v>
      </c>
    </row>
    <row r="11" spans="1:12" ht="16.5" customHeight="1">
      <c r="A11" s="129" t="s">
        <v>60</v>
      </c>
      <c r="D11" s="137">
        <v>12.2</v>
      </c>
      <c r="F11" s="165">
        <v>0</v>
      </c>
      <c r="G11" s="18"/>
      <c r="H11" s="17">
        <v>0</v>
      </c>
      <c r="I11" s="18"/>
      <c r="J11" s="165">
        <v>4745364506</v>
      </c>
      <c r="K11" s="18"/>
      <c r="L11" s="17">
        <v>3934463266</v>
      </c>
    </row>
    <row r="12" spans="1:12" ht="16.5" customHeight="1">
      <c r="A12" s="129" t="s">
        <v>20</v>
      </c>
      <c r="D12" s="128">
        <v>27</v>
      </c>
      <c r="F12" s="165">
        <v>67673775</v>
      </c>
      <c r="G12" s="18"/>
      <c r="H12" s="17">
        <v>43693177</v>
      </c>
      <c r="I12" s="18"/>
      <c r="J12" s="165">
        <v>393940806</v>
      </c>
      <c r="K12" s="18"/>
      <c r="L12" s="17">
        <v>125192598</v>
      </c>
    </row>
    <row r="13" spans="1:11" ht="16.5" customHeight="1">
      <c r="A13" s="129" t="s">
        <v>162</v>
      </c>
      <c r="F13" s="165"/>
      <c r="G13" s="18"/>
      <c r="I13" s="18"/>
      <c r="J13" s="165"/>
      <c r="K13" s="18"/>
    </row>
    <row r="14" spans="2:12" ht="16.5" customHeight="1">
      <c r="B14" s="129" t="s">
        <v>210</v>
      </c>
      <c r="F14" s="166">
        <v>0</v>
      </c>
      <c r="G14" s="18"/>
      <c r="H14" s="20">
        <v>894576989</v>
      </c>
      <c r="I14" s="18"/>
      <c r="J14" s="166">
        <v>0</v>
      </c>
      <c r="K14" s="18"/>
      <c r="L14" s="20">
        <v>0</v>
      </c>
    </row>
    <row r="15" spans="6:11" ht="16.5" customHeight="1">
      <c r="F15" s="165"/>
      <c r="G15" s="18"/>
      <c r="I15" s="18"/>
      <c r="J15" s="165"/>
      <c r="K15" s="18"/>
    </row>
    <row r="16" spans="1:12" ht="16.5" customHeight="1">
      <c r="A16" s="127" t="s">
        <v>54</v>
      </c>
      <c r="F16" s="166">
        <f>SUM(F9:F14)</f>
        <v>14954540558</v>
      </c>
      <c r="G16" s="18"/>
      <c r="H16" s="20">
        <f>SUM(H9:H14)</f>
        <v>12490219375</v>
      </c>
      <c r="I16" s="18"/>
      <c r="J16" s="166">
        <f>SUM(J9:J14)</f>
        <v>8811975193</v>
      </c>
      <c r="K16" s="18"/>
      <c r="L16" s="20">
        <f>SUM(L9:L14)</f>
        <v>7570733889</v>
      </c>
    </row>
    <row r="17" spans="6:11" ht="16.5" customHeight="1">
      <c r="F17" s="165"/>
      <c r="G17" s="18"/>
      <c r="I17" s="18"/>
      <c r="J17" s="165"/>
      <c r="K17" s="18"/>
    </row>
    <row r="18" spans="1:12" ht="16.5" customHeight="1">
      <c r="A18" s="129" t="s">
        <v>163</v>
      </c>
      <c r="D18" s="137"/>
      <c r="F18" s="165">
        <v>-6752387011</v>
      </c>
      <c r="G18" s="22"/>
      <c r="H18" s="17">
        <v>-5668289723</v>
      </c>
      <c r="I18" s="22"/>
      <c r="J18" s="165">
        <v>-3626500617</v>
      </c>
      <c r="K18" s="21"/>
      <c r="L18" s="17">
        <v>-3299443226</v>
      </c>
    </row>
    <row r="19" spans="1:12" ht="16.5" customHeight="1">
      <c r="A19" s="129" t="s">
        <v>80</v>
      </c>
      <c r="E19" s="18"/>
      <c r="F19" s="165">
        <v>-81287742</v>
      </c>
      <c r="G19" s="18"/>
      <c r="H19" s="17">
        <v>-69194642</v>
      </c>
      <c r="I19" s="18"/>
      <c r="J19" s="165">
        <v>-64804386</v>
      </c>
      <c r="K19" s="18"/>
      <c r="L19" s="17">
        <v>-54645427</v>
      </c>
    </row>
    <row r="20" spans="1:12" ht="16.5" customHeight="1">
      <c r="A20" s="129" t="s">
        <v>21</v>
      </c>
      <c r="E20" s="18"/>
      <c r="F20" s="165">
        <v>-864551560</v>
      </c>
      <c r="G20" s="18"/>
      <c r="H20" s="17">
        <v>-735345044</v>
      </c>
      <c r="I20" s="18"/>
      <c r="J20" s="165">
        <v>-534212418</v>
      </c>
      <c r="K20" s="18"/>
      <c r="L20" s="17">
        <v>-402196332</v>
      </c>
    </row>
    <row r="21" spans="1:12" ht="16.5" customHeight="1">
      <c r="A21" s="129" t="s">
        <v>132</v>
      </c>
      <c r="E21" s="18"/>
      <c r="F21" s="165">
        <v>160076461</v>
      </c>
      <c r="G21" s="18"/>
      <c r="H21" s="17">
        <v>166076971</v>
      </c>
      <c r="I21" s="18"/>
      <c r="J21" s="165">
        <v>-9221990</v>
      </c>
      <c r="K21" s="18"/>
      <c r="L21" s="17">
        <v>-7910701</v>
      </c>
    </row>
    <row r="22" spans="1:12" ht="16.5" customHeight="1">
      <c r="A22" s="129" t="s">
        <v>155</v>
      </c>
      <c r="D22" s="128">
        <v>28</v>
      </c>
      <c r="E22" s="18"/>
      <c r="F22" s="166">
        <v>-1386265878</v>
      </c>
      <c r="G22" s="18"/>
      <c r="H22" s="20">
        <v>-1086431430</v>
      </c>
      <c r="I22" s="18"/>
      <c r="J22" s="166">
        <v>-667988468</v>
      </c>
      <c r="K22" s="18"/>
      <c r="L22" s="20">
        <v>-320880701</v>
      </c>
    </row>
    <row r="23" spans="6:11" ht="16.5" customHeight="1">
      <c r="F23" s="165"/>
      <c r="G23" s="18"/>
      <c r="I23" s="18"/>
      <c r="J23" s="165"/>
      <c r="K23" s="18"/>
    </row>
    <row r="24" spans="1:12" ht="16.5" customHeight="1">
      <c r="A24" s="127" t="s">
        <v>55</v>
      </c>
      <c r="E24" s="18"/>
      <c r="F24" s="166">
        <f>SUM(F18:F22)</f>
        <v>-8924415730</v>
      </c>
      <c r="G24" s="18"/>
      <c r="H24" s="20">
        <f>SUM(H18:H22)</f>
        <v>-7393183868</v>
      </c>
      <c r="I24" s="18"/>
      <c r="J24" s="166">
        <f>SUM(J18:J22)</f>
        <v>-4902727879</v>
      </c>
      <c r="K24" s="18"/>
      <c r="L24" s="20">
        <f>SUM(L18:L22)</f>
        <v>-4085076387</v>
      </c>
    </row>
    <row r="25" spans="1:11" ht="16.5" customHeight="1">
      <c r="A25" s="127"/>
      <c r="E25" s="18"/>
      <c r="F25" s="165"/>
      <c r="G25" s="18"/>
      <c r="I25" s="18"/>
      <c r="J25" s="165"/>
      <c r="K25" s="18"/>
    </row>
    <row r="26" spans="1:11" ht="16.5" customHeight="1">
      <c r="A26" s="129" t="s">
        <v>259</v>
      </c>
      <c r="E26" s="18"/>
      <c r="F26" s="165"/>
      <c r="G26" s="18"/>
      <c r="I26" s="18"/>
      <c r="J26" s="165"/>
      <c r="K26" s="18"/>
    </row>
    <row r="27" spans="2:12" ht="16.5" customHeight="1">
      <c r="B27" s="129" t="s">
        <v>252</v>
      </c>
      <c r="D27" s="128">
        <v>12</v>
      </c>
      <c r="E27" s="18"/>
      <c r="F27" s="166">
        <v>-14259073</v>
      </c>
      <c r="G27" s="18"/>
      <c r="H27" s="20">
        <v>-6306673</v>
      </c>
      <c r="I27" s="18"/>
      <c r="J27" s="166">
        <v>0</v>
      </c>
      <c r="K27" s="18"/>
      <c r="L27" s="20">
        <v>0</v>
      </c>
    </row>
    <row r="28" spans="1:11" ht="16.5" customHeight="1">
      <c r="A28" s="127"/>
      <c r="E28" s="18"/>
      <c r="F28" s="165"/>
      <c r="G28" s="18"/>
      <c r="I28" s="18"/>
      <c r="J28" s="165"/>
      <c r="K28" s="18"/>
    </row>
    <row r="29" spans="1:12" ht="16.5" customHeight="1">
      <c r="A29" s="127" t="s">
        <v>91</v>
      </c>
      <c r="F29" s="165">
        <f>F16+F24+F27</f>
        <v>6015865755</v>
      </c>
      <c r="G29" s="17"/>
      <c r="H29" s="17">
        <f>H16+H24+H27</f>
        <v>5090728834</v>
      </c>
      <c r="I29" s="17"/>
      <c r="J29" s="165">
        <f>J16+J24+J26</f>
        <v>3909247314</v>
      </c>
      <c r="K29" s="17"/>
      <c r="L29" s="17">
        <f>L16+L24+L26</f>
        <v>3485657502</v>
      </c>
    </row>
    <row r="30" spans="1:12" ht="16.5" customHeight="1">
      <c r="A30" s="129" t="s">
        <v>92</v>
      </c>
      <c r="D30" s="128">
        <v>30</v>
      </c>
      <c r="F30" s="166">
        <v>10752519</v>
      </c>
      <c r="G30" s="18"/>
      <c r="H30" s="20">
        <v>-29352467</v>
      </c>
      <c r="I30" s="18"/>
      <c r="J30" s="166">
        <v>-864190</v>
      </c>
      <c r="K30" s="18"/>
      <c r="L30" s="20">
        <v>637793</v>
      </c>
    </row>
    <row r="31" spans="6:11" ht="16.5" customHeight="1">
      <c r="F31" s="165"/>
      <c r="G31" s="18"/>
      <c r="I31" s="18"/>
      <c r="J31" s="165"/>
      <c r="K31" s="18"/>
    </row>
    <row r="32" spans="1:12" ht="16.5" customHeight="1">
      <c r="A32" s="127" t="s">
        <v>119</v>
      </c>
      <c r="F32" s="166">
        <f>SUM(F29:F30)</f>
        <v>6026618274</v>
      </c>
      <c r="G32" s="18"/>
      <c r="H32" s="20">
        <f>SUM(H29:H30)</f>
        <v>5061376367</v>
      </c>
      <c r="I32" s="18"/>
      <c r="J32" s="166">
        <f>SUM(J29:J30)</f>
        <v>3908383124</v>
      </c>
      <c r="K32" s="18"/>
      <c r="L32" s="20">
        <f>SUM(L29:L30)</f>
        <v>3486295295</v>
      </c>
    </row>
    <row r="33" spans="6:11" ht="16.5" customHeight="1">
      <c r="F33" s="165"/>
      <c r="G33" s="17"/>
      <c r="I33" s="17"/>
      <c r="J33" s="165"/>
      <c r="K33" s="17"/>
    </row>
    <row r="34" spans="1:11" ht="16.5" customHeight="1">
      <c r="A34" s="127" t="s">
        <v>165</v>
      </c>
      <c r="F34" s="165"/>
      <c r="G34" s="17"/>
      <c r="I34" s="17"/>
      <c r="J34" s="165"/>
      <c r="K34" s="17"/>
    </row>
    <row r="35" spans="1:11" ht="16.5" customHeight="1">
      <c r="A35" s="23" t="s">
        <v>266</v>
      </c>
      <c r="B35" s="144"/>
      <c r="C35" s="144"/>
      <c r="D35" s="24"/>
      <c r="F35" s="165"/>
      <c r="G35" s="17"/>
      <c r="I35" s="17"/>
      <c r="J35" s="165"/>
      <c r="K35" s="17"/>
    </row>
    <row r="36" spans="1:11" ht="16.5" customHeight="1">
      <c r="A36" s="23"/>
      <c r="B36" s="23" t="s">
        <v>214</v>
      </c>
      <c r="C36" s="144"/>
      <c r="D36" s="24"/>
      <c r="F36" s="165"/>
      <c r="G36" s="17"/>
      <c r="I36" s="17"/>
      <c r="J36" s="165"/>
      <c r="K36" s="17"/>
    </row>
    <row r="37" spans="1:12" ht="16.5" customHeight="1">
      <c r="A37" s="6"/>
      <c r="B37" s="156" t="s">
        <v>219</v>
      </c>
      <c r="C37" s="144"/>
      <c r="D37" s="24"/>
      <c r="F37" s="165">
        <v>-1018339</v>
      </c>
      <c r="G37" s="17"/>
      <c r="H37" s="17">
        <v>-19622933</v>
      </c>
      <c r="I37" s="17"/>
      <c r="J37" s="165">
        <v>-2376193</v>
      </c>
      <c r="K37" s="17"/>
      <c r="L37" s="17">
        <v>-20008887</v>
      </c>
    </row>
    <row r="38" spans="1:12" ht="16.5" customHeight="1">
      <c r="A38" s="6"/>
      <c r="B38" s="156" t="s">
        <v>217</v>
      </c>
      <c r="C38" s="144"/>
      <c r="D38" s="24"/>
      <c r="F38" s="167"/>
      <c r="G38" s="19"/>
      <c r="H38" s="19"/>
      <c r="I38" s="19"/>
      <c r="J38" s="167"/>
      <c r="K38" s="19"/>
      <c r="L38" s="19"/>
    </row>
    <row r="39" spans="1:12" ht="16.5" customHeight="1">
      <c r="A39" s="6"/>
      <c r="B39" s="156"/>
      <c r="C39" s="24" t="s">
        <v>218</v>
      </c>
      <c r="D39" s="24"/>
      <c r="F39" s="166">
        <v>0</v>
      </c>
      <c r="G39" s="17"/>
      <c r="H39" s="20">
        <v>3758242</v>
      </c>
      <c r="I39" s="17"/>
      <c r="J39" s="166">
        <v>0</v>
      </c>
      <c r="K39" s="17"/>
      <c r="L39" s="20">
        <v>4001778</v>
      </c>
    </row>
    <row r="40" spans="1:11" ht="16.5" customHeight="1">
      <c r="A40" s="6"/>
      <c r="B40" s="157"/>
      <c r="C40" s="144"/>
      <c r="D40" s="24"/>
      <c r="F40" s="165"/>
      <c r="G40" s="17"/>
      <c r="I40" s="17"/>
      <c r="J40" s="165"/>
      <c r="K40" s="17"/>
    </row>
    <row r="41" spans="1:12" ht="16.5" customHeight="1">
      <c r="A41" s="23" t="s">
        <v>267</v>
      </c>
      <c r="B41" s="157"/>
      <c r="C41" s="144"/>
      <c r="D41" s="24"/>
      <c r="F41" s="167"/>
      <c r="G41" s="19"/>
      <c r="H41" s="19"/>
      <c r="I41" s="19"/>
      <c r="J41" s="167"/>
      <c r="K41" s="19"/>
      <c r="L41" s="19"/>
    </row>
    <row r="42" spans="1:12" ht="16.5" customHeight="1">
      <c r="A42" s="6"/>
      <c r="B42" s="158" t="s">
        <v>214</v>
      </c>
      <c r="C42" s="144"/>
      <c r="D42" s="24"/>
      <c r="F42" s="166">
        <f>SUM(F37:F40)</f>
        <v>-1018339</v>
      </c>
      <c r="G42" s="17"/>
      <c r="H42" s="20">
        <f>SUM(H37:H40)</f>
        <v>-15864691</v>
      </c>
      <c r="I42" s="17"/>
      <c r="J42" s="166">
        <f>SUM(J37:J40)</f>
        <v>-2376193</v>
      </c>
      <c r="K42" s="17"/>
      <c r="L42" s="20">
        <f>SUM(L37:L40)</f>
        <v>-16007109</v>
      </c>
    </row>
    <row r="43" spans="1:11" ht="16.5" customHeight="1">
      <c r="A43" s="6"/>
      <c r="B43" s="157"/>
      <c r="C43" s="144"/>
      <c r="D43" s="24"/>
      <c r="G43" s="17"/>
      <c r="I43" s="17"/>
      <c r="K43" s="17"/>
    </row>
    <row r="44" spans="1:11" ht="16.5" customHeight="1">
      <c r="A44" s="6"/>
      <c r="B44" s="157"/>
      <c r="C44" s="144"/>
      <c r="D44" s="24"/>
      <c r="G44" s="17"/>
      <c r="I44" s="17"/>
      <c r="K44" s="17"/>
    </row>
    <row r="45" spans="1:11" ht="16.5" customHeight="1">
      <c r="A45" s="6"/>
      <c r="B45" s="157"/>
      <c r="C45" s="144"/>
      <c r="D45" s="24"/>
      <c r="G45" s="17"/>
      <c r="I45" s="17"/>
      <c r="K45" s="17"/>
    </row>
    <row r="46" spans="1:11" ht="16.5" customHeight="1">
      <c r="A46" s="6"/>
      <c r="B46" s="157"/>
      <c r="C46" s="144"/>
      <c r="D46" s="24"/>
      <c r="G46" s="17"/>
      <c r="I46" s="17"/>
      <c r="K46" s="17"/>
    </row>
    <row r="47" spans="1:11" ht="16.5" customHeight="1">
      <c r="A47" s="6"/>
      <c r="B47" s="157"/>
      <c r="C47" s="144"/>
      <c r="D47" s="24"/>
      <c r="G47" s="17"/>
      <c r="I47" s="17"/>
      <c r="K47" s="17"/>
    </row>
    <row r="48" spans="1:11" ht="28.5" customHeight="1">
      <c r="A48" s="6"/>
      <c r="B48" s="157"/>
      <c r="C48" s="144"/>
      <c r="D48" s="24"/>
      <c r="G48" s="17"/>
      <c r="I48" s="17"/>
      <c r="K48" s="17"/>
    </row>
    <row r="49" spans="1:12" ht="33" customHeight="1">
      <c r="A49" s="195" t="str">
        <f>+'5-7'!A49:L49</f>
        <v>The notes to the consolidated and separate financial statements on pages 15 to 79 are an integral part of these financial statements.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</row>
    <row r="50" spans="1:12" ht="16.5" customHeight="1">
      <c r="A50" s="126" t="str">
        <f>+A1</f>
        <v>Energy Absolute Public Company Limited</v>
      </c>
      <c r="B50" s="127"/>
      <c r="C50" s="127"/>
      <c r="G50" s="22"/>
      <c r="I50" s="21"/>
      <c r="K50" s="22"/>
      <c r="L50" s="155"/>
    </row>
    <row r="51" spans="1:11" ht="16.5" customHeight="1">
      <c r="A51" s="126" t="s">
        <v>53</v>
      </c>
      <c r="B51" s="127"/>
      <c r="C51" s="127"/>
      <c r="G51" s="22"/>
      <c r="I51" s="21"/>
      <c r="K51" s="22"/>
    </row>
    <row r="52" spans="1:12" ht="16.5" customHeight="1">
      <c r="A52" s="130" t="s">
        <v>223</v>
      </c>
      <c r="B52" s="131"/>
      <c r="C52" s="131"/>
      <c r="D52" s="132"/>
      <c r="E52" s="133"/>
      <c r="F52" s="20"/>
      <c r="G52" s="134"/>
      <c r="H52" s="20"/>
      <c r="I52" s="135"/>
      <c r="J52" s="20"/>
      <c r="K52" s="134"/>
      <c r="L52" s="20"/>
    </row>
    <row r="53" spans="1:11" ht="16.5" customHeight="1">
      <c r="A53" s="136"/>
      <c r="B53" s="127"/>
      <c r="C53" s="127"/>
      <c r="G53" s="22"/>
      <c r="I53" s="21"/>
      <c r="K53" s="22"/>
    </row>
    <row r="54" spans="2:12" s="89" customFormat="1" ht="16.5" customHeight="1">
      <c r="B54" s="86"/>
      <c r="C54" s="86"/>
      <c r="D54" s="95"/>
      <c r="E54" s="85"/>
      <c r="F54" s="194" t="s">
        <v>44</v>
      </c>
      <c r="G54" s="194"/>
      <c r="H54" s="194"/>
      <c r="I54" s="103"/>
      <c r="J54" s="194" t="s">
        <v>125</v>
      </c>
      <c r="K54" s="194"/>
      <c r="L54" s="194"/>
    </row>
    <row r="55" spans="1:12" s="89" customFormat="1" ht="16.5" customHeight="1">
      <c r="A55" s="86"/>
      <c r="B55" s="86"/>
      <c r="C55" s="86"/>
      <c r="D55" s="7"/>
      <c r="E55" s="85"/>
      <c r="F55" s="104">
        <v>2019</v>
      </c>
      <c r="G55" s="105"/>
      <c r="H55" s="104">
        <v>2018</v>
      </c>
      <c r="I55" s="105"/>
      <c r="J55" s="104">
        <v>2019</v>
      </c>
      <c r="K55" s="105"/>
      <c r="L55" s="104">
        <v>2018</v>
      </c>
    </row>
    <row r="56" spans="1:12" s="89" customFormat="1" ht="16.5" customHeight="1">
      <c r="A56" s="86"/>
      <c r="B56" s="86"/>
      <c r="C56" s="86"/>
      <c r="D56" s="106" t="s">
        <v>1</v>
      </c>
      <c r="E56" s="85"/>
      <c r="F56" s="5" t="s">
        <v>117</v>
      </c>
      <c r="G56" s="85"/>
      <c r="H56" s="5" t="s">
        <v>117</v>
      </c>
      <c r="I56" s="85"/>
      <c r="J56" s="5" t="s">
        <v>117</v>
      </c>
      <c r="K56" s="85"/>
      <c r="L56" s="5" t="s">
        <v>117</v>
      </c>
    </row>
    <row r="57" spans="6:11" ht="16.5" customHeight="1">
      <c r="F57" s="165"/>
      <c r="G57" s="18"/>
      <c r="I57" s="18"/>
      <c r="J57" s="165"/>
      <c r="K57" s="18"/>
    </row>
    <row r="58" spans="1:11" ht="16.5" customHeight="1">
      <c r="A58" s="23" t="s">
        <v>244</v>
      </c>
      <c r="B58" s="157"/>
      <c r="C58" s="144"/>
      <c r="D58" s="24"/>
      <c r="F58" s="165"/>
      <c r="G58" s="17"/>
      <c r="I58" s="17"/>
      <c r="J58" s="165"/>
      <c r="K58" s="17"/>
    </row>
    <row r="59" spans="1:11" ht="16.5" customHeight="1">
      <c r="A59" s="23"/>
      <c r="B59" s="156" t="s">
        <v>239</v>
      </c>
      <c r="C59" s="144"/>
      <c r="D59" s="24"/>
      <c r="F59" s="165"/>
      <c r="G59" s="17"/>
      <c r="I59" s="17"/>
      <c r="J59" s="165"/>
      <c r="K59" s="17"/>
    </row>
    <row r="60" spans="1:12" ht="16.5" customHeight="1">
      <c r="A60" s="23"/>
      <c r="B60" s="157"/>
      <c r="C60" s="24" t="s">
        <v>240</v>
      </c>
      <c r="D60" s="24"/>
      <c r="F60" s="165">
        <v>-1578129</v>
      </c>
      <c r="G60" s="17"/>
      <c r="H60" s="17">
        <v>0</v>
      </c>
      <c r="I60" s="17"/>
      <c r="J60" s="165">
        <v>0</v>
      </c>
      <c r="K60" s="17"/>
      <c r="L60" s="17">
        <v>0</v>
      </c>
    </row>
    <row r="61" spans="1:12" ht="16.5" customHeight="1">
      <c r="A61" s="24"/>
      <c r="B61" s="145" t="s">
        <v>262</v>
      </c>
      <c r="C61" s="19"/>
      <c r="F61" s="165">
        <v>-140115938</v>
      </c>
      <c r="G61" s="17"/>
      <c r="H61" s="17">
        <v>-95051482</v>
      </c>
      <c r="I61" s="17"/>
      <c r="J61" s="165">
        <v>0</v>
      </c>
      <c r="K61" s="17"/>
      <c r="L61" s="17">
        <v>0</v>
      </c>
    </row>
    <row r="62" spans="1:11" ht="16.5" customHeight="1">
      <c r="A62" s="24"/>
      <c r="B62" s="145" t="s">
        <v>261</v>
      </c>
      <c r="C62" s="19"/>
      <c r="F62" s="165"/>
      <c r="G62" s="17"/>
      <c r="I62" s="17"/>
      <c r="J62" s="165"/>
      <c r="K62" s="17"/>
    </row>
    <row r="63" spans="1:12" ht="16.5" customHeight="1">
      <c r="A63" s="24"/>
      <c r="B63" s="145"/>
      <c r="C63" s="19" t="s">
        <v>164</v>
      </c>
      <c r="F63" s="165">
        <v>0</v>
      </c>
      <c r="G63" s="17"/>
      <c r="H63" s="17">
        <v>15983407</v>
      </c>
      <c r="I63" s="17"/>
      <c r="J63" s="165">
        <v>0</v>
      </c>
      <c r="K63" s="17"/>
      <c r="L63" s="17">
        <v>0</v>
      </c>
    </row>
    <row r="64" spans="1:11" ht="16.5" customHeight="1">
      <c r="A64" s="24"/>
      <c r="B64" s="156" t="s">
        <v>221</v>
      </c>
      <c r="C64" s="19"/>
      <c r="F64" s="165"/>
      <c r="G64" s="17"/>
      <c r="I64" s="17"/>
      <c r="J64" s="165"/>
      <c r="K64" s="17"/>
    </row>
    <row r="65" spans="1:12" ht="16.5" customHeight="1">
      <c r="A65" s="24"/>
      <c r="B65" s="145"/>
      <c r="C65" s="24" t="s">
        <v>218</v>
      </c>
      <c r="F65" s="166">
        <v>0</v>
      </c>
      <c r="G65" s="17"/>
      <c r="H65" s="20" t="s">
        <v>206</v>
      </c>
      <c r="I65" s="17"/>
      <c r="J65" s="166">
        <v>0</v>
      </c>
      <c r="K65" s="17"/>
      <c r="L65" s="20" t="s">
        <v>206</v>
      </c>
    </row>
    <row r="66" spans="1:11" ht="16.5" customHeight="1">
      <c r="A66" s="24"/>
      <c r="B66" s="145"/>
      <c r="C66" s="19"/>
      <c r="F66" s="165"/>
      <c r="G66" s="17"/>
      <c r="I66" s="17"/>
      <c r="J66" s="165"/>
      <c r="K66" s="17"/>
    </row>
    <row r="67" spans="1:12" ht="16.5" customHeight="1">
      <c r="A67" s="158" t="s">
        <v>213</v>
      </c>
      <c r="B67" s="145"/>
      <c r="C67" s="19"/>
      <c r="F67" s="167"/>
      <c r="G67" s="19"/>
      <c r="H67" s="19"/>
      <c r="I67" s="19"/>
      <c r="J67" s="167"/>
      <c r="K67" s="19"/>
      <c r="L67" s="19"/>
    </row>
    <row r="68" spans="1:12" ht="16.5" customHeight="1">
      <c r="A68" s="158"/>
      <c r="B68" s="19" t="s">
        <v>214</v>
      </c>
      <c r="C68" s="19"/>
      <c r="F68" s="166">
        <f>SUM(F60:F66)</f>
        <v>-141694067</v>
      </c>
      <c r="G68" s="17"/>
      <c r="H68" s="20">
        <f>SUM(H60:H66)</f>
        <v>-79068075</v>
      </c>
      <c r="I68" s="17"/>
      <c r="J68" s="166">
        <f>SUM(J60:J66)</f>
        <v>0</v>
      </c>
      <c r="K68" s="17"/>
      <c r="L68" s="20">
        <f>SUM(L60:L66)</f>
        <v>0</v>
      </c>
    </row>
    <row r="69" spans="1:11" ht="16.5" customHeight="1">
      <c r="A69" s="157"/>
      <c r="B69" s="145"/>
      <c r="C69" s="19"/>
      <c r="F69" s="165"/>
      <c r="G69" s="17"/>
      <c r="I69" s="17"/>
      <c r="J69" s="165"/>
      <c r="K69" s="17"/>
    </row>
    <row r="70" spans="1:12" ht="16.5" customHeight="1">
      <c r="A70" s="139" t="s">
        <v>227</v>
      </c>
      <c r="B70" s="19"/>
      <c r="C70" s="139"/>
      <c r="D70" s="139"/>
      <c r="F70" s="166">
        <f>SUM(F68,F42)</f>
        <v>-142712406</v>
      </c>
      <c r="G70" s="17"/>
      <c r="H70" s="20">
        <f>SUM(H68,H42)</f>
        <v>-94932766</v>
      </c>
      <c r="I70" s="17"/>
      <c r="J70" s="166">
        <f>SUM(J42:J63)</f>
        <v>-2374174</v>
      </c>
      <c r="K70" s="17"/>
      <c r="L70" s="20">
        <f>SUM(L42:L63)</f>
        <v>-16005091</v>
      </c>
    </row>
    <row r="71" spans="1:11" ht="16.5" customHeight="1">
      <c r="A71" s="19"/>
      <c r="B71" s="19"/>
      <c r="C71" s="19"/>
      <c r="F71" s="165"/>
      <c r="G71" s="17"/>
      <c r="I71" s="17"/>
      <c r="J71" s="165"/>
      <c r="K71" s="17"/>
    </row>
    <row r="72" spans="1:12" ht="16.5" customHeight="1" thickBot="1">
      <c r="A72" s="139" t="s">
        <v>118</v>
      </c>
      <c r="F72" s="168">
        <f>+F32+F70</f>
        <v>5883905868</v>
      </c>
      <c r="G72" s="17"/>
      <c r="H72" s="138">
        <f>+H32+H70</f>
        <v>4966443601</v>
      </c>
      <c r="I72" s="17"/>
      <c r="J72" s="168">
        <f>+J32+J70</f>
        <v>3906008950</v>
      </c>
      <c r="K72" s="17"/>
      <c r="L72" s="138">
        <f>+L32+L70</f>
        <v>3470290204</v>
      </c>
    </row>
    <row r="73" spans="6:11" ht="16.5" customHeight="1" thickTop="1">
      <c r="F73" s="165"/>
      <c r="G73" s="17"/>
      <c r="I73" s="17"/>
      <c r="J73" s="165"/>
      <c r="K73" s="17"/>
    </row>
    <row r="74" spans="1:11" ht="16.5" customHeight="1">
      <c r="A74" s="127" t="s">
        <v>256</v>
      </c>
      <c r="F74" s="165"/>
      <c r="G74" s="22"/>
      <c r="I74" s="22"/>
      <c r="J74" s="165"/>
      <c r="K74" s="21"/>
    </row>
    <row r="75" spans="1:12" ht="16.5" customHeight="1">
      <c r="A75" s="19"/>
      <c r="B75" s="140" t="s">
        <v>81</v>
      </c>
      <c r="F75" s="165">
        <v>6081618542</v>
      </c>
      <c r="G75" s="25"/>
      <c r="H75" s="17">
        <v>5147541839</v>
      </c>
      <c r="I75" s="25"/>
      <c r="J75" s="165">
        <f>J32</f>
        <v>3908383124</v>
      </c>
      <c r="K75" s="25"/>
      <c r="L75" s="17">
        <f>L32</f>
        <v>3486295295</v>
      </c>
    </row>
    <row r="76" spans="1:12" ht="16.5" customHeight="1">
      <c r="A76" s="19"/>
      <c r="B76" s="141" t="s">
        <v>22</v>
      </c>
      <c r="F76" s="166">
        <v>-55000268</v>
      </c>
      <c r="G76" s="25"/>
      <c r="H76" s="20">
        <v>-86165472</v>
      </c>
      <c r="I76" s="25"/>
      <c r="J76" s="166">
        <v>0</v>
      </c>
      <c r="K76" s="25"/>
      <c r="L76" s="20">
        <v>0</v>
      </c>
    </row>
    <row r="77" spans="1:12" ht="16.5" customHeight="1">
      <c r="A77" s="116"/>
      <c r="F77" s="169"/>
      <c r="G77" s="25"/>
      <c r="H77" s="25"/>
      <c r="I77" s="25"/>
      <c r="J77" s="169"/>
      <c r="K77" s="25"/>
      <c r="L77" s="25"/>
    </row>
    <row r="78" spans="1:12" ht="16.5" customHeight="1" thickBot="1">
      <c r="A78" s="116"/>
      <c r="C78" s="26"/>
      <c r="D78" s="26"/>
      <c r="E78" s="26"/>
      <c r="F78" s="170">
        <f>F32</f>
        <v>6026618274</v>
      </c>
      <c r="G78" s="26"/>
      <c r="H78" s="27">
        <f>H32</f>
        <v>5061376367</v>
      </c>
      <c r="I78" s="26"/>
      <c r="J78" s="170">
        <f>SUM(J75:J77)</f>
        <v>3908383124</v>
      </c>
      <c r="K78" s="26"/>
      <c r="L78" s="27">
        <f>SUM(L75:L77)</f>
        <v>3486295295</v>
      </c>
    </row>
    <row r="79" spans="1:12" ht="16.5" customHeight="1" thickTop="1">
      <c r="A79" s="116"/>
      <c r="C79" s="26"/>
      <c r="D79" s="26"/>
      <c r="E79" s="26"/>
      <c r="F79" s="171"/>
      <c r="G79" s="26"/>
      <c r="H79" s="26"/>
      <c r="I79" s="26"/>
      <c r="J79" s="171"/>
      <c r="K79" s="26"/>
      <c r="L79" s="26"/>
    </row>
    <row r="80" spans="1:12" ht="16.5" customHeight="1">
      <c r="A80" s="101" t="s">
        <v>257</v>
      </c>
      <c r="F80" s="169"/>
      <c r="G80" s="25"/>
      <c r="H80" s="25"/>
      <c r="I80" s="25"/>
      <c r="J80" s="169"/>
      <c r="K80" s="25"/>
      <c r="L80" s="25"/>
    </row>
    <row r="81" spans="1:12" ht="16.5" customHeight="1">
      <c r="A81" s="19"/>
      <c r="B81" s="140" t="s">
        <v>81</v>
      </c>
      <c r="F81" s="165">
        <v>5977697656</v>
      </c>
      <c r="G81" s="25"/>
      <c r="H81" s="17">
        <v>5084297256</v>
      </c>
      <c r="I81" s="25"/>
      <c r="J81" s="165">
        <f>J84-J82</f>
        <v>3906008950</v>
      </c>
      <c r="K81" s="25"/>
      <c r="L81" s="17">
        <v>3470288186</v>
      </c>
    </row>
    <row r="82" spans="1:12" ht="16.5" customHeight="1">
      <c r="A82" s="19"/>
      <c r="B82" s="141" t="s">
        <v>22</v>
      </c>
      <c r="F82" s="166">
        <v>-93791788</v>
      </c>
      <c r="G82" s="25"/>
      <c r="H82" s="20">
        <v>-117853655</v>
      </c>
      <c r="I82" s="25"/>
      <c r="J82" s="166">
        <v>0</v>
      </c>
      <c r="K82" s="25"/>
      <c r="L82" s="20">
        <v>0</v>
      </c>
    </row>
    <row r="83" spans="1:12" ht="16.5" customHeight="1">
      <c r="A83" s="116"/>
      <c r="F83" s="169"/>
      <c r="G83" s="25"/>
      <c r="H83" s="25"/>
      <c r="I83" s="25"/>
      <c r="J83" s="169"/>
      <c r="K83" s="25"/>
      <c r="L83" s="25"/>
    </row>
    <row r="84" spans="1:12" ht="16.5" customHeight="1" thickBot="1">
      <c r="A84" s="116"/>
      <c r="F84" s="168">
        <f>F72</f>
        <v>5883905868</v>
      </c>
      <c r="G84" s="25"/>
      <c r="H84" s="138">
        <f>H72</f>
        <v>4966443601</v>
      </c>
      <c r="I84" s="25"/>
      <c r="J84" s="168">
        <f>J72</f>
        <v>3906008950</v>
      </c>
      <c r="K84" s="25"/>
      <c r="L84" s="138">
        <f>SUM(L81:L83)</f>
        <v>3470288186</v>
      </c>
    </row>
    <row r="85" spans="1:11" ht="16.5" customHeight="1" thickTop="1">
      <c r="A85" s="116"/>
      <c r="F85" s="165"/>
      <c r="G85" s="25"/>
      <c r="I85" s="25"/>
      <c r="J85" s="165"/>
      <c r="K85" s="25"/>
    </row>
    <row r="86" spans="1:12" ht="16.5" customHeight="1">
      <c r="A86" s="101" t="s">
        <v>130</v>
      </c>
      <c r="B86" s="116"/>
      <c r="C86" s="116"/>
      <c r="D86" s="117"/>
      <c r="E86" s="113"/>
      <c r="F86" s="172"/>
      <c r="G86" s="113"/>
      <c r="H86" s="113"/>
      <c r="I86" s="113"/>
      <c r="J86" s="172"/>
      <c r="K86" s="113"/>
      <c r="L86" s="113"/>
    </row>
    <row r="87" spans="1:12" ht="16.5" customHeight="1">
      <c r="A87" s="101"/>
      <c r="B87" s="116" t="s">
        <v>255</v>
      </c>
      <c r="C87" s="116"/>
      <c r="D87" s="117">
        <v>31</v>
      </c>
      <c r="E87" s="116"/>
      <c r="F87" s="173">
        <f>F75/3730000000</f>
        <v>1.6304607351206435</v>
      </c>
      <c r="G87" s="142"/>
      <c r="H87" s="28">
        <v>1.33</v>
      </c>
      <c r="I87" s="142"/>
      <c r="J87" s="173">
        <f>J75/3730000000</f>
        <v>1.04782389383378</v>
      </c>
      <c r="K87" s="143"/>
      <c r="L87" s="28">
        <f>L75/3730000000</f>
        <v>0.9346636179624664</v>
      </c>
    </row>
    <row r="88" spans="1:12" ht="16.5" customHeight="1">
      <c r="A88" s="101"/>
      <c r="B88" s="116"/>
      <c r="C88" s="116"/>
      <c r="D88" s="117"/>
      <c r="E88" s="116"/>
      <c r="F88" s="28"/>
      <c r="G88" s="142"/>
      <c r="H88" s="28"/>
      <c r="I88" s="142"/>
      <c r="J88" s="28"/>
      <c r="K88" s="143"/>
      <c r="L88" s="28"/>
    </row>
    <row r="89" spans="1:12" ht="16.5" customHeight="1">
      <c r="A89" s="101"/>
      <c r="B89" s="116"/>
      <c r="C89" s="116"/>
      <c r="D89" s="117"/>
      <c r="E89" s="116"/>
      <c r="F89" s="28"/>
      <c r="G89" s="142"/>
      <c r="H89" s="28"/>
      <c r="I89" s="142"/>
      <c r="J89" s="28"/>
      <c r="K89" s="143"/>
      <c r="L89" s="28"/>
    </row>
    <row r="90" spans="1:12" ht="16.5" customHeight="1">
      <c r="A90" s="101"/>
      <c r="B90" s="116"/>
      <c r="C90" s="116"/>
      <c r="D90" s="117"/>
      <c r="E90" s="116"/>
      <c r="F90" s="28"/>
      <c r="G90" s="142"/>
      <c r="H90" s="28"/>
      <c r="I90" s="142"/>
      <c r="J90" s="28"/>
      <c r="K90" s="143"/>
      <c r="L90" s="28"/>
    </row>
    <row r="91" spans="1:12" ht="16.5" customHeight="1">
      <c r="A91" s="101"/>
      <c r="B91" s="116"/>
      <c r="C91" s="116"/>
      <c r="D91" s="117"/>
      <c r="E91" s="116"/>
      <c r="F91" s="28"/>
      <c r="G91" s="142"/>
      <c r="H91" s="28"/>
      <c r="I91" s="142"/>
      <c r="J91" s="28"/>
      <c r="K91" s="143"/>
      <c r="L91" s="28"/>
    </row>
    <row r="92" spans="1:12" ht="16.5" customHeight="1">
      <c r="A92" s="101"/>
      <c r="B92" s="116"/>
      <c r="C92" s="116"/>
      <c r="D92" s="117"/>
      <c r="E92" s="116"/>
      <c r="F92" s="28"/>
      <c r="G92" s="142"/>
      <c r="H92" s="28"/>
      <c r="I92" s="142"/>
      <c r="J92" s="28"/>
      <c r="K92" s="143"/>
      <c r="L92" s="28"/>
    </row>
    <row r="93" spans="1:12" ht="16.5" customHeight="1">
      <c r="A93" s="101"/>
      <c r="B93" s="116"/>
      <c r="C93" s="116"/>
      <c r="D93" s="117"/>
      <c r="E93" s="116"/>
      <c r="F93" s="28"/>
      <c r="G93" s="142"/>
      <c r="H93" s="28"/>
      <c r="I93" s="142"/>
      <c r="J93" s="28"/>
      <c r="K93" s="143"/>
      <c r="L93" s="28"/>
    </row>
    <row r="94" spans="1:12" ht="16.5" customHeight="1">
      <c r="A94" s="101"/>
      <c r="B94" s="116"/>
      <c r="C94" s="116"/>
      <c r="D94" s="117"/>
      <c r="E94" s="116"/>
      <c r="F94" s="28"/>
      <c r="G94" s="142"/>
      <c r="H94" s="28"/>
      <c r="I94" s="142"/>
      <c r="J94" s="28"/>
      <c r="K94" s="143"/>
      <c r="L94" s="28"/>
    </row>
    <row r="95" spans="1:12" ht="16.5" customHeight="1">
      <c r="A95" s="101"/>
      <c r="B95" s="116"/>
      <c r="C95" s="116"/>
      <c r="D95" s="117"/>
      <c r="E95" s="116"/>
      <c r="F95" s="28"/>
      <c r="G95" s="142"/>
      <c r="H95" s="28"/>
      <c r="I95" s="142"/>
      <c r="J95" s="28"/>
      <c r="K95" s="143"/>
      <c r="L95" s="28"/>
    </row>
    <row r="96" spans="1:12" ht="16.5" customHeight="1">
      <c r="A96" s="101"/>
      <c r="B96" s="116"/>
      <c r="C96" s="116"/>
      <c r="D96" s="117"/>
      <c r="E96" s="116"/>
      <c r="F96" s="28"/>
      <c r="G96" s="142"/>
      <c r="H96" s="28"/>
      <c r="I96" s="142"/>
      <c r="J96" s="28"/>
      <c r="K96" s="143"/>
      <c r="L96" s="28"/>
    </row>
    <row r="97" spans="1:12" ht="27.75" customHeight="1">
      <c r="A97" s="101"/>
      <c r="B97" s="116"/>
      <c r="C97" s="116"/>
      <c r="D97" s="117"/>
      <c r="E97" s="116"/>
      <c r="F97" s="28"/>
      <c r="G97" s="142"/>
      <c r="H97" s="28"/>
      <c r="I97" s="142"/>
      <c r="J97" s="28"/>
      <c r="K97" s="143"/>
      <c r="L97" s="28"/>
    </row>
    <row r="98" spans="1:12" s="89" customFormat="1" ht="33" customHeight="1">
      <c r="A98" s="193" t="str">
        <f>+'5-7'!A49:L49</f>
        <v>The notes to the consolidated and separate financial statements on pages 15 to 79 are an integral part of these financial statements.</v>
      </c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</row>
  </sheetData>
  <sheetProtection/>
  <mergeCells count="6">
    <mergeCell ref="A98:L98"/>
    <mergeCell ref="F5:H5"/>
    <mergeCell ref="J5:L5"/>
    <mergeCell ref="A49:L49"/>
    <mergeCell ref="F54:H54"/>
    <mergeCell ref="J54:L54"/>
  </mergeCells>
  <printOptions/>
  <pageMargins left="0.8" right="0.5" top="0.5" bottom="0.6" header="0.49" footer="0.4"/>
  <pageSetup firstPageNumber="8" useFirstPageNumber="1" fitToHeight="0" horizontalDpi="1200" verticalDpi="1200" orientation="portrait" paperSize="9" scale="95" r:id="rId1"/>
  <headerFooter>
    <oddFooter>&amp;R&amp;"Arial,Regular"&amp;9&amp;P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AA46"/>
  <sheetViews>
    <sheetView zoomScale="85" zoomScaleNormal="85" zoomScaleSheetLayoutView="130" workbookViewId="0" topLeftCell="L1">
      <selection activeCell="Q24" sqref="Q24"/>
    </sheetView>
  </sheetViews>
  <sheetFormatPr defaultColWidth="9.140625" defaultRowHeight="16.5" customHeight="1"/>
  <cols>
    <col min="1" max="1" width="1.1484375" style="33" customWidth="1"/>
    <col min="2" max="2" width="34.140625" style="33" customWidth="1"/>
    <col min="3" max="3" width="5.00390625" style="30" customWidth="1"/>
    <col min="4" max="4" width="0.85546875" style="31" customWidth="1"/>
    <col min="5" max="5" width="10.8515625" style="32" customWidth="1"/>
    <col min="6" max="6" width="0.85546875" style="31" customWidth="1"/>
    <col min="7" max="7" width="10.00390625" style="32" customWidth="1"/>
    <col min="8" max="8" width="0.85546875" style="31" customWidth="1"/>
    <col min="9" max="9" width="9.140625" style="32" customWidth="1"/>
    <col min="10" max="10" width="0.85546875" style="31" customWidth="1"/>
    <col min="11" max="11" width="11.8515625" style="32" customWidth="1"/>
    <col min="12" max="12" width="0.85546875" style="31" customWidth="1"/>
    <col min="13" max="13" width="13.7109375" style="31" customWidth="1"/>
    <col min="14" max="14" width="0.85546875" style="31" customWidth="1"/>
    <col min="15" max="15" width="18.140625" style="31" customWidth="1"/>
    <col min="16" max="16" width="0.85546875" style="31" customWidth="1"/>
    <col min="17" max="17" width="11.8515625" style="31" customWidth="1"/>
    <col min="18" max="18" width="0.85546875" style="31" customWidth="1"/>
    <col min="19" max="19" width="17.8515625" style="31" customWidth="1"/>
    <col min="20" max="20" width="0.85546875" style="31" customWidth="1"/>
    <col min="21" max="21" width="10.8515625" style="31" customWidth="1"/>
    <col min="22" max="22" width="0.85546875" style="31" customWidth="1"/>
    <col min="23" max="23" width="12.140625" style="31" customWidth="1"/>
    <col min="24" max="24" width="0.85546875" style="31" customWidth="1"/>
    <col min="25" max="25" width="13.00390625" style="32" customWidth="1"/>
    <col min="26" max="26" width="0.85546875" style="31" customWidth="1"/>
    <col min="27" max="27" width="12.28125" style="32" customWidth="1"/>
    <col min="28" max="16384" width="9.140625" style="33" customWidth="1"/>
  </cols>
  <sheetData>
    <row r="1" spans="1:27" ht="16.5" customHeight="1">
      <c r="A1" s="118" t="str">
        <f>'5-7'!A1</f>
        <v>Energy Absolute Public Company Limited</v>
      </c>
      <c r="B1" s="124"/>
      <c r="AA1" s="154"/>
    </row>
    <row r="2" spans="1:27" ht="16.5" customHeight="1">
      <c r="A2" s="118" t="s">
        <v>120</v>
      </c>
      <c r="B2" s="124"/>
      <c r="AA2" s="34"/>
    </row>
    <row r="3" spans="1:27" ht="16.5" customHeight="1">
      <c r="A3" s="119" t="str">
        <f>'8 - 9'!A3</f>
        <v>For the year ended 31 December 2019</v>
      </c>
      <c r="B3" s="125"/>
      <c r="C3" s="35"/>
      <c r="D3" s="36"/>
      <c r="E3" s="37"/>
      <c r="F3" s="36"/>
      <c r="G3" s="37"/>
      <c r="H3" s="36"/>
      <c r="I3" s="37"/>
      <c r="J3" s="36"/>
      <c r="K3" s="37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7"/>
      <c r="Z3" s="36"/>
      <c r="AA3" s="37"/>
    </row>
    <row r="6" spans="1:27" ht="16.5" customHeight="1">
      <c r="A6" s="26"/>
      <c r="B6" s="38"/>
      <c r="C6" s="39"/>
      <c r="D6" s="38"/>
      <c r="E6" s="40"/>
      <c r="F6" s="41"/>
      <c r="G6" s="40"/>
      <c r="H6" s="41"/>
      <c r="I6" s="40"/>
      <c r="J6" s="41"/>
      <c r="K6" s="40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0"/>
      <c r="Z6" s="41"/>
      <c r="AA6" s="40" t="s">
        <v>44</v>
      </c>
    </row>
    <row r="7" spans="1:27" ht="16.5" customHeight="1">
      <c r="A7" s="26"/>
      <c r="B7" s="38"/>
      <c r="C7" s="39"/>
      <c r="D7" s="38"/>
      <c r="E7" s="196" t="s">
        <v>23</v>
      </c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38"/>
      <c r="Y7" s="42"/>
      <c r="Z7" s="38"/>
      <c r="AA7" s="42"/>
    </row>
    <row r="8" spans="1:27" ht="16.5" customHeight="1">
      <c r="A8" s="26"/>
      <c r="B8" s="38"/>
      <c r="C8" s="39"/>
      <c r="D8" s="38"/>
      <c r="E8" s="42"/>
      <c r="F8" s="38"/>
      <c r="G8" s="42"/>
      <c r="H8" s="38"/>
      <c r="L8" s="39"/>
      <c r="M8" s="197" t="s">
        <v>126</v>
      </c>
      <c r="N8" s="197"/>
      <c r="O8" s="197"/>
      <c r="P8" s="197"/>
      <c r="Q8" s="197"/>
      <c r="R8" s="197"/>
      <c r="S8" s="197"/>
      <c r="T8" s="197"/>
      <c r="U8" s="197"/>
      <c r="V8" s="38"/>
      <c r="W8" s="38"/>
      <c r="X8" s="38"/>
      <c r="Y8" s="42"/>
      <c r="Z8" s="38"/>
      <c r="AA8" s="42"/>
    </row>
    <row r="9" spans="1:27" ht="16.5" customHeight="1">
      <c r="A9" s="26"/>
      <c r="B9" s="38"/>
      <c r="C9" s="39"/>
      <c r="D9" s="38"/>
      <c r="E9" s="42"/>
      <c r="F9" s="38"/>
      <c r="G9" s="42"/>
      <c r="H9" s="38"/>
      <c r="I9" s="146"/>
      <c r="J9" s="146"/>
      <c r="K9" s="146"/>
      <c r="L9" s="39"/>
      <c r="M9" s="146"/>
      <c r="N9" s="146"/>
      <c r="O9" s="197" t="s">
        <v>165</v>
      </c>
      <c r="P9" s="197"/>
      <c r="Q9" s="197"/>
      <c r="R9" s="197"/>
      <c r="S9" s="197"/>
      <c r="T9" s="146"/>
      <c r="U9" s="146"/>
      <c r="V9" s="38"/>
      <c r="W9" s="38"/>
      <c r="X9" s="38"/>
      <c r="Y9" s="42"/>
      <c r="Z9" s="38"/>
      <c r="AA9" s="42"/>
    </row>
    <row r="10" spans="3:27" ht="16.5" customHeight="1">
      <c r="C10" s="43"/>
      <c r="D10" s="44"/>
      <c r="E10" s="33"/>
      <c r="F10" s="44"/>
      <c r="G10" s="45"/>
      <c r="H10" s="44"/>
      <c r="I10" s="33"/>
      <c r="J10" s="33"/>
      <c r="K10" s="33"/>
      <c r="L10" s="44"/>
      <c r="M10" s="47" t="s">
        <v>154</v>
      </c>
      <c r="N10" s="47"/>
      <c r="O10" s="147"/>
      <c r="P10" s="47"/>
      <c r="Q10" s="147"/>
      <c r="R10" s="47"/>
      <c r="S10" s="147"/>
      <c r="T10" s="46"/>
      <c r="U10" s="44"/>
      <c r="V10" s="44"/>
      <c r="W10" s="33"/>
      <c r="X10" s="44"/>
      <c r="Y10" s="47"/>
      <c r="Z10" s="44"/>
      <c r="AA10" s="47"/>
    </row>
    <row r="11" spans="3:27" ht="16.5" customHeight="1">
      <c r="C11" s="43"/>
      <c r="D11" s="44"/>
      <c r="E11" s="33"/>
      <c r="F11" s="44"/>
      <c r="G11" s="45"/>
      <c r="H11" s="44"/>
      <c r="I11" s="45"/>
      <c r="J11" s="44"/>
      <c r="K11" s="47"/>
      <c r="L11" s="44"/>
      <c r="M11" s="47" t="s">
        <v>146</v>
      </c>
      <c r="N11" s="46"/>
      <c r="O11" s="49"/>
      <c r="P11" s="49"/>
      <c r="Q11" s="49"/>
      <c r="R11" s="49"/>
      <c r="S11" s="49" t="s">
        <v>151</v>
      </c>
      <c r="T11" s="46"/>
      <c r="U11" s="44"/>
      <c r="V11" s="44"/>
      <c r="W11" s="47"/>
      <c r="X11" s="44"/>
      <c r="Y11" s="47"/>
      <c r="Z11" s="44"/>
      <c r="AA11" s="47"/>
    </row>
    <row r="12" spans="3:27" ht="16.5" customHeight="1">
      <c r="C12" s="43"/>
      <c r="D12" s="44"/>
      <c r="E12" s="33"/>
      <c r="F12" s="44"/>
      <c r="G12" s="45"/>
      <c r="H12" s="44"/>
      <c r="I12" s="45"/>
      <c r="J12" s="44"/>
      <c r="K12" s="47"/>
      <c r="L12" s="44"/>
      <c r="M12" s="47" t="s">
        <v>135</v>
      </c>
      <c r="N12" s="46"/>
      <c r="O12" s="46"/>
      <c r="P12" s="46"/>
      <c r="R12" s="46"/>
      <c r="S12" s="46" t="s">
        <v>145</v>
      </c>
      <c r="T12" s="46"/>
      <c r="U12" s="44"/>
      <c r="V12" s="44"/>
      <c r="W12" s="47"/>
      <c r="X12" s="44"/>
      <c r="Y12" s="47"/>
      <c r="Z12" s="44"/>
      <c r="AA12" s="47"/>
    </row>
    <row r="13" spans="3:27" ht="16.5" customHeight="1">
      <c r="C13" s="43"/>
      <c r="D13" s="44"/>
      <c r="E13" s="47" t="s">
        <v>37</v>
      </c>
      <c r="F13" s="44"/>
      <c r="G13" s="45"/>
      <c r="H13" s="44"/>
      <c r="I13" s="198" t="s">
        <v>45</v>
      </c>
      <c r="J13" s="198"/>
      <c r="K13" s="198"/>
      <c r="L13" s="44"/>
      <c r="M13" s="47" t="s">
        <v>149</v>
      </c>
      <c r="N13" s="46"/>
      <c r="O13" s="46" t="s">
        <v>187</v>
      </c>
      <c r="P13" s="46"/>
      <c r="Q13" s="46" t="s">
        <v>166</v>
      </c>
      <c r="R13" s="46"/>
      <c r="S13" s="46" t="s">
        <v>168</v>
      </c>
      <c r="T13" s="46"/>
      <c r="U13" s="44" t="s">
        <v>136</v>
      </c>
      <c r="V13" s="44"/>
      <c r="W13" s="33"/>
      <c r="X13" s="33"/>
      <c r="Y13" s="33"/>
      <c r="Z13" s="44"/>
      <c r="AA13" s="47"/>
    </row>
    <row r="14" spans="3:27" ht="16.5" customHeight="1">
      <c r="C14" s="43"/>
      <c r="D14" s="44"/>
      <c r="E14" s="45" t="s">
        <v>36</v>
      </c>
      <c r="F14" s="44"/>
      <c r="G14" s="45" t="s">
        <v>39</v>
      </c>
      <c r="H14" s="44"/>
      <c r="I14" s="34" t="s">
        <v>198</v>
      </c>
      <c r="L14" s="44"/>
      <c r="M14" s="46" t="s">
        <v>156</v>
      </c>
      <c r="N14" s="46"/>
      <c r="O14" s="44" t="s">
        <v>189</v>
      </c>
      <c r="P14" s="46"/>
      <c r="Q14" s="46" t="s">
        <v>263</v>
      </c>
      <c r="R14" s="46"/>
      <c r="S14" s="46" t="s">
        <v>253</v>
      </c>
      <c r="T14" s="46"/>
      <c r="U14" s="47" t="s">
        <v>137</v>
      </c>
      <c r="V14" s="44"/>
      <c r="W14" s="47" t="s">
        <v>40</v>
      </c>
      <c r="X14" s="44"/>
      <c r="Y14" s="47" t="s">
        <v>25</v>
      </c>
      <c r="Z14" s="44"/>
      <c r="AA14" s="47"/>
    </row>
    <row r="15" spans="3:27" ht="16.5" customHeight="1">
      <c r="C15" s="43"/>
      <c r="D15" s="44"/>
      <c r="E15" s="34" t="s">
        <v>24</v>
      </c>
      <c r="F15" s="44"/>
      <c r="G15" s="45" t="s">
        <v>38</v>
      </c>
      <c r="H15" s="44"/>
      <c r="I15" s="45" t="s">
        <v>197</v>
      </c>
      <c r="J15" s="44"/>
      <c r="K15" s="47" t="s">
        <v>18</v>
      </c>
      <c r="L15" s="44"/>
      <c r="M15" s="46" t="s">
        <v>150</v>
      </c>
      <c r="N15" s="46"/>
      <c r="O15" s="46" t="s">
        <v>188</v>
      </c>
      <c r="P15" s="46"/>
      <c r="Q15" s="46" t="s">
        <v>167</v>
      </c>
      <c r="R15" s="46"/>
      <c r="S15" s="46" t="s">
        <v>152</v>
      </c>
      <c r="T15" s="46"/>
      <c r="U15" s="47" t="s">
        <v>121</v>
      </c>
      <c r="V15" s="44"/>
      <c r="W15" s="47" t="s">
        <v>41</v>
      </c>
      <c r="X15" s="44"/>
      <c r="Y15" s="47" t="s">
        <v>26</v>
      </c>
      <c r="Z15" s="44"/>
      <c r="AA15" s="47" t="s">
        <v>123</v>
      </c>
    </row>
    <row r="16" spans="3:27" ht="16.5" customHeight="1">
      <c r="C16" s="48" t="s">
        <v>1</v>
      </c>
      <c r="D16" s="44"/>
      <c r="E16" s="5" t="s">
        <v>117</v>
      </c>
      <c r="F16" s="49"/>
      <c r="G16" s="5" t="s">
        <v>117</v>
      </c>
      <c r="H16" s="44"/>
      <c r="I16" s="5" t="s">
        <v>117</v>
      </c>
      <c r="J16" s="49"/>
      <c r="K16" s="5" t="s">
        <v>117</v>
      </c>
      <c r="L16" s="44"/>
      <c r="M16" s="5" t="s">
        <v>117</v>
      </c>
      <c r="N16" s="50"/>
      <c r="O16" s="5" t="s">
        <v>117</v>
      </c>
      <c r="P16" s="50"/>
      <c r="Q16" s="5" t="s">
        <v>117</v>
      </c>
      <c r="R16" s="50"/>
      <c r="S16" s="5" t="s">
        <v>117</v>
      </c>
      <c r="T16" s="50"/>
      <c r="U16" s="5" t="s">
        <v>117</v>
      </c>
      <c r="V16" s="44"/>
      <c r="W16" s="5" t="s">
        <v>117</v>
      </c>
      <c r="X16" s="44"/>
      <c r="Y16" s="5" t="s">
        <v>117</v>
      </c>
      <c r="Z16" s="44"/>
      <c r="AA16" s="5" t="s">
        <v>117</v>
      </c>
    </row>
    <row r="17" spans="3:27" ht="16.5" customHeight="1">
      <c r="C17" s="43"/>
      <c r="D17" s="44"/>
      <c r="E17" s="51"/>
      <c r="F17" s="49"/>
      <c r="G17" s="51"/>
      <c r="H17" s="44"/>
      <c r="I17" s="51"/>
      <c r="J17" s="49"/>
      <c r="K17" s="51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51"/>
      <c r="Z17" s="44"/>
      <c r="AA17" s="51"/>
    </row>
    <row r="18" spans="1:27" ht="16.5" customHeight="1">
      <c r="A18" s="29" t="s">
        <v>157</v>
      </c>
      <c r="D18" s="32"/>
      <c r="E18" s="52">
        <v>373000000</v>
      </c>
      <c r="F18" s="52"/>
      <c r="G18" s="52">
        <v>3680616000</v>
      </c>
      <c r="H18" s="52"/>
      <c r="I18" s="52">
        <v>37300000</v>
      </c>
      <c r="J18" s="52"/>
      <c r="K18" s="52">
        <v>10597429043</v>
      </c>
      <c r="L18" s="52"/>
      <c r="M18" s="52">
        <v>-6944922</v>
      </c>
      <c r="N18" s="52"/>
      <c r="O18" s="52">
        <v>0</v>
      </c>
      <c r="P18" s="52"/>
      <c r="Q18" s="52">
        <v>0</v>
      </c>
      <c r="R18" s="52"/>
      <c r="S18" s="52">
        <v>-13801297</v>
      </c>
      <c r="T18" s="52"/>
      <c r="U18" s="52">
        <f>SUM(M18:S18)</f>
        <v>-20746219</v>
      </c>
      <c r="V18" s="52"/>
      <c r="W18" s="52">
        <f>SUM(E18:K18,U18)</f>
        <v>14667598824</v>
      </c>
      <c r="X18" s="52"/>
      <c r="Y18" s="52">
        <v>76021917</v>
      </c>
      <c r="Z18" s="52"/>
      <c r="AA18" s="52">
        <f>SUM(W18:Y18)</f>
        <v>14743620741</v>
      </c>
    </row>
    <row r="19" spans="1:27" ht="16.5" customHeight="1">
      <c r="A19" s="29" t="s">
        <v>122</v>
      </c>
      <c r="D19" s="32"/>
      <c r="E19" s="53"/>
      <c r="F19" s="53"/>
      <c r="G19" s="53"/>
      <c r="H19" s="53"/>
      <c r="I19" s="53"/>
      <c r="J19" s="53"/>
      <c r="K19" s="53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3"/>
      <c r="Z19" s="53"/>
      <c r="AA19" s="53"/>
    </row>
    <row r="20" spans="1:27" ht="16.5" customHeight="1">
      <c r="A20" s="54" t="s">
        <v>170</v>
      </c>
      <c r="D20" s="32"/>
      <c r="E20" s="53">
        <v>0</v>
      </c>
      <c r="F20" s="53"/>
      <c r="G20" s="53">
        <v>0</v>
      </c>
      <c r="H20" s="53"/>
      <c r="I20" s="53">
        <v>0</v>
      </c>
      <c r="J20" s="53"/>
      <c r="K20" s="53">
        <v>0</v>
      </c>
      <c r="L20" s="52"/>
      <c r="M20" s="52">
        <v>-519105409</v>
      </c>
      <c r="N20" s="52"/>
      <c r="O20" s="52">
        <v>0</v>
      </c>
      <c r="P20" s="52"/>
      <c r="Q20" s="52">
        <v>0</v>
      </c>
      <c r="R20" s="52"/>
      <c r="S20" s="52">
        <v>0</v>
      </c>
      <c r="T20" s="52"/>
      <c r="U20" s="52">
        <f>SUM(M20:S20)</f>
        <v>-519105409</v>
      </c>
      <c r="V20" s="52"/>
      <c r="W20" s="52">
        <f>SUM(E20:K20,U20)</f>
        <v>-519105409</v>
      </c>
      <c r="X20" s="52"/>
      <c r="Y20" s="53">
        <v>45989758</v>
      </c>
      <c r="Z20" s="53"/>
      <c r="AA20" s="53">
        <f>SUM(W20:Y20)</f>
        <v>-473115651</v>
      </c>
    </row>
    <row r="21" spans="1:27" ht="16.5" customHeight="1">
      <c r="A21" s="54" t="s">
        <v>209</v>
      </c>
      <c r="D21" s="32"/>
      <c r="E21" s="53">
        <v>0</v>
      </c>
      <c r="F21" s="53"/>
      <c r="G21" s="53">
        <v>0</v>
      </c>
      <c r="H21" s="53"/>
      <c r="I21" s="53">
        <v>0</v>
      </c>
      <c r="J21" s="53"/>
      <c r="K21" s="53">
        <v>0</v>
      </c>
      <c r="L21" s="52"/>
      <c r="M21" s="52">
        <v>-175796662</v>
      </c>
      <c r="N21" s="52"/>
      <c r="O21" s="52">
        <v>0</v>
      </c>
      <c r="P21" s="52"/>
      <c r="Q21" s="52">
        <v>0</v>
      </c>
      <c r="R21" s="52"/>
      <c r="S21" s="52">
        <v>0</v>
      </c>
      <c r="T21" s="52"/>
      <c r="U21" s="52">
        <f>SUM(M21:S21)</f>
        <v>-175796662</v>
      </c>
      <c r="V21" s="52"/>
      <c r="W21" s="52">
        <f>SUM(E21:K21,U21)</f>
        <v>-175796662</v>
      </c>
      <c r="X21" s="52"/>
      <c r="Y21" s="53">
        <v>345902850</v>
      </c>
      <c r="Z21" s="53"/>
      <c r="AA21" s="53">
        <f>SUM(W21:Y21)</f>
        <v>170106188</v>
      </c>
    </row>
    <row r="22" spans="1:27" ht="16.5" customHeight="1">
      <c r="A22" s="54" t="s">
        <v>228</v>
      </c>
      <c r="D22" s="32"/>
      <c r="E22" s="53"/>
      <c r="F22" s="53"/>
      <c r="G22" s="53"/>
      <c r="H22" s="53"/>
      <c r="I22" s="53"/>
      <c r="J22" s="53"/>
      <c r="K22" s="53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3"/>
      <c r="Z22" s="53"/>
      <c r="AA22" s="53"/>
    </row>
    <row r="23" spans="1:27" ht="16.5" customHeight="1">
      <c r="A23" s="54"/>
      <c r="B23" s="33" t="s">
        <v>229</v>
      </c>
      <c r="D23" s="32"/>
      <c r="E23" s="53">
        <v>0</v>
      </c>
      <c r="F23" s="53"/>
      <c r="G23" s="53">
        <v>0</v>
      </c>
      <c r="H23" s="53"/>
      <c r="I23" s="53">
        <v>0</v>
      </c>
      <c r="J23" s="53"/>
      <c r="K23" s="53">
        <v>0</v>
      </c>
      <c r="L23" s="52"/>
      <c r="M23" s="52">
        <v>0</v>
      </c>
      <c r="N23" s="52"/>
      <c r="O23" s="52">
        <v>0</v>
      </c>
      <c r="P23" s="52"/>
      <c r="Q23" s="52">
        <v>0</v>
      </c>
      <c r="R23" s="52"/>
      <c r="S23" s="52">
        <v>0</v>
      </c>
      <c r="T23" s="52"/>
      <c r="U23" s="52">
        <f>SUM(M23:S23)</f>
        <v>0</v>
      </c>
      <c r="V23" s="52"/>
      <c r="W23" s="52">
        <f>SUM(E23:K23,U23)</f>
        <v>0</v>
      </c>
      <c r="X23" s="52"/>
      <c r="Y23" s="53">
        <v>20810949</v>
      </c>
      <c r="Z23" s="53"/>
      <c r="AA23" s="53">
        <f>SUM(W23:Y23)</f>
        <v>20810949</v>
      </c>
    </row>
    <row r="24" spans="1:27" ht="16.5" customHeight="1">
      <c r="A24" s="54" t="s">
        <v>215</v>
      </c>
      <c r="D24" s="32"/>
      <c r="E24" s="53"/>
      <c r="F24" s="53"/>
      <c r="G24" s="53"/>
      <c r="H24" s="53"/>
      <c r="I24" s="53"/>
      <c r="J24" s="53"/>
      <c r="K24" s="53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3"/>
      <c r="Z24" s="53"/>
      <c r="AA24" s="53"/>
    </row>
    <row r="25" spans="1:27" ht="16.5" customHeight="1">
      <c r="A25" s="54"/>
      <c r="B25" s="33" t="s">
        <v>265</v>
      </c>
      <c r="D25" s="32"/>
      <c r="E25" s="53"/>
      <c r="F25" s="53"/>
      <c r="G25" s="53"/>
      <c r="H25" s="53"/>
      <c r="I25" s="53"/>
      <c r="J25" s="53"/>
      <c r="K25" s="53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3"/>
      <c r="Z25" s="53"/>
      <c r="AA25" s="53"/>
    </row>
    <row r="26" spans="1:27" ht="16.5" customHeight="1">
      <c r="A26" s="54"/>
      <c r="B26" s="33" t="s">
        <v>264</v>
      </c>
      <c r="D26" s="32"/>
      <c r="E26" s="53">
        <v>0</v>
      </c>
      <c r="F26" s="53"/>
      <c r="G26" s="53">
        <v>0</v>
      </c>
      <c r="H26" s="53"/>
      <c r="I26" s="53">
        <v>0</v>
      </c>
      <c r="J26" s="53"/>
      <c r="K26" s="53">
        <v>0</v>
      </c>
      <c r="L26" s="52"/>
      <c r="M26" s="52">
        <v>0</v>
      </c>
      <c r="N26" s="52"/>
      <c r="O26" s="52">
        <v>0</v>
      </c>
      <c r="P26" s="52"/>
      <c r="Q26" s="52">
        <v>0</v>
      </c>
      <c r="R26" s="52"/>
      <c r="S26" s="52">
        <v>0</v>
      </c>
      <c r="T26" s="52"/>
      <c r="U26" s="52">
        <f>SUM(M26:S26)</f>
        <v>0</v>
      </c>
      <c r="V26" s="52"/>
      <c r="W26" s="52">
        <f>SUM(E26:K26,U26)</f>
        <v>0</v>
      </c>
      <c r="X26" s="52"/>
      <c r="Y26" s="53">
        <v>835759558</v>
      </c>
      <c r="Z26" s="53"/>
      <c r="AA26" s="53">
        <f>SUM(W26:Y26)</f>
        <v>835759558</v>
      </c>
    </row>
    <row r="27" spans="1:27" ht="16.5" customHeight="1">
      <c r="A27" s="54" t="s">
        <v>108</v>
      </c>
      <c r="C27" s="30">
        <v>32</v>
      </c>
      <c r="D27" s="32"/>
      <c r="E27" s="53">
        <v>0</v>
      </c>
      <c r="F27" s="53"/>
      <c r="G27" s="53">
        <v>0</v>
      </c>
      <c r="H27" s="53"/>
      <c r="I27" s="53">
        <v>0</v>
      </c>
      <c r="J27" s="53"/>
      <c r="K27" s="53">
        <v>-746000000</v>
      </c>
      <c r="L27" s="52"/>
      <c r="M27" s="52">
        <v>0</v>
      </c>
      <c r="N27" s="52"/>
      <c r="O27" s="52">
        <v>0</v>
      </c>
      <c r="P27" s="52"/>
      <c r="Q27" s="52">
        <v>0</v>
      </c>
      <c r="R27" s="52"/>
      <c r="S27" s="52">
        <v>0</v>
      </c>
      <c r="T27" s="52"/>
      <c r="U27" s="52">
        <f>SUM(M27:S27)</f>
        <v>0</v>
      </c>
      <c r="V27" s="52"/>
      <c r="W27" s="52">
        <f>SUM(E27:K27,U27)</f>
        <v>-746000000</v>
      </c>
      <c r="X27" s="52"/>
      <c r="Y27" s="53">
        <v>0</v>
      </c>
      <c r="Z27" s="53"/>
      <c r="AA27" s="53">
        <f>SUM(W27:Y27)</f>
        <v>-746000000</v>
      </c>
    </row>
    <row r="28" spans="1:27" ht="16.5" customHeight="1">
      <c r="A28" s="54" t="s">
        <v>169</v>
      </c>
      <c r="D28" s="32"/>
      <c r="E28" s="59">
        <v>0</v>
      </c>
      <c r="F28" s="53"/>
      <c r="G28" s="59">
        <v>0</v>
      </c>
      <c r="H28" s="53"/>
      <c r="I28" s="59">
        <v>0</v>
      </c>
      <c r="J28" s="53"/>
      <c r="K28" s="59">
        <v>5147541839</v>
      </c>
      <c r="L28" s="52"/>
      <c r="M28" s="60">
        <v>0</v>
      </c>
      <c r="N28" s="56"/>
      <c r="O28" s="60">
        <v>-15699109</v>
      </c>
      <c r="P28" s="56"/>
      <c r="Q28" s="60">
        <v>-63358100</v>
      </c>
      <c r="R28" s="56"/>
      <c r="S28" s="60">
        <v>15812626</v>
      </c>
      <c r="T28" s="56"/>
      <c r="U28" s="60">
        <f>SUM(M28:S28)</f>
        <v>-63244583</v>
      </c>
      <c r="V28" s="52"/>
      <c r="W28" s="59">
        <f>SUM(E28:K28,U28)</f>
        <v>5084297256</v>
      </c>
      <c r="X28" s="52"/>
      <c r="Y28" s="59">
        <v>-117853655</v>
      </c>
      <c r="Z28" s="53"/>
      <c r="AA28" s="59">
        <f>SUM(W28:Y28)</f>
        <v>4966443601</v>
      </c>
    </row>
    <row r="29" spans="1:26" ht="16.5" customHeight="1">
      <c r="A29" s="54"/>
      <c r="D29" s="32"/>
      <c r="F29" s="32"/>
      <c r="H29" s="32"/>
      <c r="J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Z29" s="32"/>
    </row>
    <row r="30" spans="1:27" ht="16.5" customHeight="1" thickBot="1">
      <c r="A30" s="29" t="s">
        <v>158</v>
      </c>
      <c r="D30" s="57"/>
      <c r="E30" s="58">
        <f>SUM(E18:E28)</f>
        <v>373000000</v>
      </c>
      <c r="F30" s="32"/>
      <c r="G30" s="58">
        <f>SUM(G18:G28)</f>
        <v>3680616000</v>
      </c>
      <c r="H30" s="32"/>
      <c r="I30" s="58">
        <f>SUM(I18:I28)</f>
        <v>37300000</v>
      </c>
      <c r="J30" s="32"/>
      <c r="K30" s="58">
        <f>SUM(K18:K28)</f>
        <v>14998970882</v>
      </c>
      <c r="L30" s="32"/>
      <c r="M30" s="58">
        <f>SUM(M18:M28)</f>
        <v>-701846993</v>
      </c>
      <c r="N30" s="55"/>
      <c r="O30" s="58">
        <f>SUM(O18:O28)</f>
        <v>-15699109</v>
      </c>
      <c r="P30" s="55"/>
      <c r="Q30" s="58">
        <f>SUM(Q18:Q28)</f>
        <v>-63358100</v>
      </c>
      <c r="R30" s="55"/>
      <c r="S30" s="58">
        <f>SUM(S18:S28)</f>
        <v>2011329</v>
      </c>
      <c r="T30" s="55"/>
      <c r="U30" s="58">
        <f>SUM(U18:U28)</f>
        <v>-778892873</v>
      </c>
      <c r="V30" s="32"/>
      <c r="W30" s="58">
        <f>SUM(W18:W28)</f>
        <v>18310994009</v>
      </c>
      <c r="X30" s="32"/>
      <c r="Y30" s="58">
        <f>SUM(Y18:Y28)</f>
        <v>1206631377</v>
      </c>
      <c r="Z30" s="32"/>
      <c r="AA30" s="58">
        <f>SUM(W30:Y30)</f>
        <v>19517625386</v>
      </c>
    </row>
    <row r="31" spans="1:27" ht="16.5" customHeight="1" thickTop="1">
      <c r="A31" s="29"/>
      <c r="D31" s="57"/>
      <c r="E31" s="55"/>
      <c r="F31" s="32"/>
      <c r="G31" s="55"/>
      <c r="H31" s="32"/>
      <c r="I31" s="55"/>
      <c r="J31" s="32"/>
      <c r="K31" s="55"/>
      <c r="L31" s="32"/>
      <c r="M31" s="55"/>
      <c r="N31" s="55"/>
      <c r="O31" s="55"/>
      <c r="P31" s="55"/>
      <c r="Q31" s="55"/>
      <c r="R31" s="55"/>
      <c r="S31" s="55"/>
      <c r="T31" s="55"/>
      <c r="U31" s="55"/>
      <c r="V31" s="32"/>
      <c r="W31" s="55"/>
      <c r="X31" s="32"/>
      <c r="Y31" s="55"/>
      <c r="Z31" s="32"/>
      <c r="AA31" s="55"/>
    </row>
    <row r="32" spans="1:27" ht="16.5" customHeight="1">
      <c r="A32" s="29"/>
      <c r="D32" s="57"/>
      <c r="E32" s="55"/>
      <c r="F32" s="32"/>
      <c r="G32" s="55"/>
      <c r="H32" s="32"/>
      <c r="I32" s="55"/>
      <c r="J32" s="32"/>
      <c r="K32" s="55"/>
      <c r="L32" s="32"/>
      <c r="M32" s="55"/>
      <c r="N32" s="55"/>
      <c r="O32" s="55"/>
      <c r="P32" s="55"/>
      <c r="Q32" s="55"/>
      <c r="R32" s="55"/>
      <c r="S32" s="55"/>
      <c r="T32" s="55"/>
      <c r="U32" s="55"/>
      <c r="V32" s="32"/>
      <c r="W32" s="55"/>
      <c r="X32" s="32"/>
      <c r="Y32" s="55"/>
      <c r="Z32" s="32"/>
      <c r="AA32" s="55"/>
    </row>
    <row r="33" spans="1:27" ht="16.5" customHeight="1">
      <c r="A33" s="29" t="s">
        <v>224</v>
      </c>
      <c r="D33" s="32"/>
      <c r="E33" s="174">
        <f>E30</f>
        <v>373000000</v>
      </c>
      <c r="F33" s="52"/>
      <c r="G33" s="174">
        <f>G30</f>
        <v>3680616000</v>
      </c>
      <c r="H33" s="52"/>
      <c r="I33" s="174">
        <f>I30</f>
        <v>37300000</v>
      </c>
      <c r="J33" s="52"/>
      <c r="K33" s="174">
        <f>K30</f>
        <v>14998970882</v>
      </c>
      <c r="L33" s="52"/>
      <c r="M33" s="174">
        <f>M30</f>
        <v>-701846993</v>
      </c>
      <c r="N33" s="52"/>
      <c r="O33" s="174">
        <f>O30</f>
        <v>-15699109</v>
      </c>
      <c r="P33" s="52"/>
      <c r="Q33" s="174">
        <f>Q30</f>
        <v>-63358100</v>
      </c>
      <c r="R33" s="52"/>
      <c r="S33" s="174">
        <f>S30</f>
        <v>2011329</v>
      </c>
      <c r="T33" s="52"/>
      <c r="U33" s="174">
        <f>SUM(M33:S33)</f>
        <v>-778892873</v>
      </c>
      <c r="V33" s="52"/>
      <c r="W33" s="174">
        <f>SUM(E33:K33,U33)</f>
        <v>18310994009</v>
      </c>
      <c r="X33" s="52"/>
      <c r="Y33" s="174">
        <f>Y30</f>
        <v>1206631377</v>
      </c>
      <c r="Z33" s="52"/>
      <c r="AA33" s="174">
        <f>SUM(W33:Y33)</f>
        <v>19517625386</v>
      </c>
    </row>
    <row r="34" spans="1:27" ht="16.5" customHeight="1">
      <c r="A34" s="29" t="s">
        <v>122</v>
      </c>
      <c r="D34" s="32"/>
      <c r="E34" s="175"/>
      <c r="F34" s="53"/>
      <c r="G34" s="175"/>
      <c r="H34" s="53"/>
      <c r="I34" s="175"/>
      <c r="J34" s="53"/>
      <c r="K34" s="175"/>
      <c r="L34" s="52"/>
      <c r="M34" s="174"/>
      <c r="N34" s="52"/>
      <c r="O34" s="174"/>
      <c r="P34" s="52"/>
      <c r="Q34" s="174"/>
      <c r="R34" s="52"/>
      <c r="S34" s="174"/>
      <c r="T34" s="52"/>
      <c r="U34" s="174"/>
      <c r="V34" s="52"/>
      <c r="W34" s="174"/>
      <c r="X34" s="52"/>
      <c r="Y34" s="175"/>
      <c r="Z34" s="53"/>
      <c r="AA34" s="175"/>
    </row>
    <row r="35" spans="1:27" ht="16.5" customHeight="1">
      <c r="A35" s="54" t="s">
        <v>170</v>
      </c>
      <c r="C35" s="30">
        <v>12.1</v>
      </c>
      <c r="D35" s="32"/>
      <c r="E35" s="175">
        <v>0</v>
      </c>
      <c r="F35" s="53"/>
      <c r="G35" s="175">
        <v>0</v>
      </c>
      <c r="H35" s="53"/>
      <c r="I35" s="175">
        <v>0</v>
      </c>
      <c r="J35" s="53"/>
      <c r="K35" s="175">
        <v>0</v>
      </c>
      <c r="L35" s="52"/>
      <c r="M35" s="174">
        <v>8315216</v>
      </c>
      <c r="N35" s="52"/>
      <c r="O35" s="174">
        <v>0</v>
      </c>
      <c r="P35" s="52"/>
      <c r="Q35" s="174">
        <v>0</v>
      </c>
      <c r="R35" s="52"/>
      <c r="S35" s="174">
        <v>0</v>
      </c>
      <c r="T35" s="52"/>
      <c r="U35" s="174">
        <f>SUM(M35:S35)</f>
        <v>8315216</v>
      </c>
      <c r="V35" s="52"/>
      <c r="W35" s="174">
        <f>SUM(E35:K35,U35)</f>
        <v>8315216</v>
      </c>
      <c r="X35" s="52"/>
      <c r="Y35" s="175">
        <v>367581542</v>
      </c>
      <c r="Z35" s="53"/>
      <c r="AA35" s="175">
        <f>SUM(W35:Y35)</f>
        <v>375896758</v>
      </c>
    </row>
    <row r="36" spans="1:27" ht="16.5" customHeight="1">
      <c r="A36" s="54" t="s">
        <v>228</v>
      </c>
      <c r="D36" s="32"/>
      <c r="E36" s="175"/>
      <c r="F36" s="53"/>
      <c r="G36" s="175"/>
      <c r="H36" s="53"/>
      <c r="I36" s="175"/>
      <c r="J36" s="53"/>
      <c r="K36" s="175"/>
      <c r="L36" s="52"/>
      <c r="M36" s="174"/>
      <c r="N36" s="52"/>
      <c r="O36" s="174"/>
      <c r="P36" s="52"/>
      <c r="Q36" s="174"/>
      <c r="R36" s="52"/>
      <c r="S36" s="174"/>
      <c r="T36" s="52"/>
      <c r="U36" s="174"/>
      <c r="V36" s="52"/>
      <c r="W36" s="174"/>
      <c r="X36" s="52"/>
      <c r="Y36" s="175"/>
      <c r="Z36" s="53"/>
      <c r="AA36" s="175"/>
    </row>
    <row r="37" spans="1:27" ht="16.5" customHeight="1">
      <c r="A37" s="54"/>
      <c r="B37" s="33" t="s">
        <v>229</v>
      </c>
      <c r="D37" s="32"/>
      <c r="E37" s="175">
        <v>0</v>
      </c>
      <c r="F37" s="53"/>
      <c r="G37" s="175">
        <v>0</v>
      </c>
      <c r="H37" s="53"/>
      <c r="I37" s="175">
        <v>0</v>
      </c>
      <c r="J37" s="53"/>
      <c r="K37" s="175">
        <v>0</v>
      </c>
      <c r="L37" s="52"/>
      <c r="M37" s="174">
        <v>0</v>
      </c>
      <c r="N37" s="52"/>
      <c r="O37" s="174">
        <v>0</v>
      </c>
      <c r="P37" s="52"/>
      <c r="Q37" s="174">
        <v>0</v>
      </c>
      <c r="R37" s="52"/>
      <c r="S37" s="174">
        <v>0</v>
      </c>
      <c r="T37" s="52"/>
      <c r="U37" s="174">
        <f>SUM(M37:S37)</f>
        <v>0</v>
      </c>
      <c r="V37" s="52"/>
      <c r="W37" s="174">
        <f>SUM(E37:K37,U37)</f>
        <v>0</v>
      </c>
      <c r="X37" s="52"/>
      <c r="Y37" s="175">
        <v>21531439</v>
      </c>
      <c r="Z37" s="53"/>
      <c r="AA37" s="175">
        <f>SUM(W37:Y37)</f>
        <v>21531439</v>
      </c>
    </row>
    <row r="38" spans="1:27" ht="16.5" customHeight="1">
      <c r="A38" s="54" t="s">
        <v>108</v>
      </c>
      <c r="C38" s="30">
        <v>32</v>
      </c>
      <c r="D38" s="32"/>
      <c r="E38" s="175">
        <v>0</v>
      </c>
      <c r="F38" s="53"/>
      <c r="G38" s="175">
        <v>0</v>
      </c>
      <c r="H38" s="53"/>
      <c r="I38" s="175">
        <v>0</v>
      </c>
      <c r="J38" s="53"/>
      <c r="K38" s="175">
        <f>'11'!L25</f>
        <v>-932500000</v>
      </c>
      <c r="L38" s="52"/>
      <c r="M38" s="174">
        <v>0</v>
      </c>
      <c r="N38" s="52"/>
      <c r="O38" s="174">
        <v>0</v>
      </c>
      <c r="P38" s="52"/>
      <c r="Q38" s="174">
        <v>0</v>
      </c>
      <c r="R38" s="52"/>
      <c r="S38" s="174">
        <v>0</v>
      </c>
      <c r="T38" s="52"/>
      <c r="U38" s="174">
        <f>SUM(M38:S38)</f>
        <v>0</v>
      </c>
      <c r="V38" s="52"/>
      <c r="W38" s="174">
        <f>SUM(E38:K38,U38)</f>
        <v>-932500000</v>
      </c>
      <c r="X38" s="52"/>
      <c r="Y38" s="175">
        <v>0</v>
      </c>
      <c r="Z38" s="53"/>
      <c r="AA38" s="175">
        <f>SUM(W38:Y38)</f>
        <v>-932500000</v>
      </c>
    </row>
    <row r="39" spans="1:27" ht="16.5" customHeight="1">
      <c r="A39" s="54" t="s">
        <v>169</v>
      </c>
      <c r="D39" s="32"/>
      <c r="E39" s="176">
        <v>0</v>
      </c>
      <c r="F39" s="53"/>
      <c r="G39" s="176">
        <v>0</v>
      </c>
      <c r="H39" s="53"/>
      <c r="I39" s="176">
        <v>0</v>
      </c>
      <c r="J39" s="53"/>
      <c r="K39" s="176">
        <f>'8 - 9'!F75</f>
        <v>6081618542</v>
      </c>
      <c r="L39" s="52"/>
      <c r="M39" s="179">
        <v>0</v>
      </c>
      <c r="N39" s="56"/>
      <c r="O39" s="179">
        <v>-1378665</v>
      </c>
      <c r="P39" s="56"/>
      <c r="Q39" s="179">
        <v>-100964092</v>
      </c>
      <c r="R39" s="56"/>
      <c r="S39" s="179">
        <v>-1578129</v>
      </c>
      <c r="T39" s="56"/>
      <c r="U39" s="179">
        <f>SUM(M39:S39)</f>
        <v>-103920886</v>
      </c>
      <c r="V39" s="52"/>
      <c r="W39" s="176">
        <f>SUM(E39:K39,U39)</f>
        <v>5977697656</v>
      </c>
      <c r="X39" s="52"/>
      <c r="Y39" s="176">
        <f>'8 - 9'!F82</f>
        <v>-93791788</v>
      </c>
      <c r="Z39" s="53"/>
      <c r="AA39" s="176">
        <f>SUM(W39:Y39)</f>
        <v>5883905868</v>
      </c>
    </row>
    <row r="40" spans="1:27" ht="16.5" customHeight="1">
      <c r="A40" s="54"/>
      <c r="D40" s="32"/>
      <c r="E40" s="177"/>
      <c r="F40" s="32"/>
      <c r="G40" s="177"/>
      <c r="H40" s="32"/>
      <c r="I40" s="177"/>
      <c r="J40" s="32"/>
      <c r="K40" s="177"/>
      <c r="L40" s="32"/>
      <c r="M40" s="177"/>
      <c r="N40" s="32"/>
      <c r="O40" s="177"/>
      <c r="P40" s="32"/>
      <c r="Q40" s="177"/>
      <c r="R40" s="32"/>
      <c r="S40" s="177"/>
      <c r="T40" s="32"/>
      <c r="U40" s="177"/>
      <c r="V40" s="32"/>
      <c r="W40" s="177"/>
      <c r="X40" s="32"/>
      <c r="Y40" s="177"/>
      <c r="Z40" s="32"/>
      <c r="AA40" s="177"/>
    </row>
    <row r="41" spans="1:27" ht="16.5" customHeight="1" thickBot="1">
      <c r="A41" s="29" t="s">
        <v>225</v>
      </c>
      <c r="D41" s="57"/>
      <c r="E41" s="178">
        <f>SUM(E33:E39)</f>
        <v>373000000</v>
      </c>
      <c r="F41" s="32"/>
      <c r="G41" s="178">
        <f>SUM(G33:G39)</f>
        <v>3680616000</v>
      </c>
      <c r="H41" s="32"/>
      <c r="I41" s="178">
        <f>SUM(I33:I39)</f>
        <v>37300000</v>
      </c>
      <c r="J41" s="32"/>
      <c r="K41" s="178">
        <f>SUM(K33:K39)</f>
        <v>20148089424</v>
      </c>
      <c r="L41" s="32"/>
      <c r="M41" s="178">
        <f>SUM(M33:M39)</f>
        <v>-693531777</v>
      </c>
      <c r="N41" s="55"/>
      <c r="O41" s="178">
        <f>SUM(O33:O39)</f>
        <v>-17077774</v>
      </c>
      <c r="P41" s="55"/>
      <c r="Q41" s="178">
        <f>SUM(Q33:Q39)</f>
        <v>-164322192</v>
      </c>
      <c r="R41" s="55"/>
      <c r="S41" s="178">
        <f>SUM(S33:S39)</f>
        <v>433200</v>
      </c>
      <c r="T41" s="55"/>
      <c r="U41" s="178">
        <f>SUM(U33:U39)</f>
        <v>-874498543</v>
      </c>
      <c r="V41" s="32"/>
      <c r="W41" s="178">
        <f>SUM(W33:W39)</f>
        <v>23364506881</v>
      </c>
      <c r="X41" s="32"/>
      <c r="Y41" s="178">
        <f>SUM(Y33:Y39)</f>
        <v>1501952570</v>
      </c>
      <c r="Z41" s="32"/>
      <c r="AA41" s="178">
        <f>SUM(W41:Y41)</f>
        <v>24866459451</v>
      </c>
    </row>
    <row r="42" spans="1:27" ht="16.5" customHeight="1" thickTop="1">
      <c r="A42" s="29"/>
      <c r="D42" s="57"/>
      <c r="E42" s="55"/>
      <c r="F42" s="32"/>
      <c r="G42" s="55"/>
      <c r="H42" s="32"/>
      <c r="I42" s="55"/>
      <c r="J42" s="32"/>
      <c r="K42" s="55"/>
      <c r="L42" s="32"/>
      <c r="M42" s="55"/>
      <c r="N42" s="55"/>
      <c r="O42" s="55"/>
      <c r="P42" s="55"/>
      <c r="Q42" s="55"/>
      <c r="R42" s="55"/>
      <c r="S42" s="55"/>
      <c r="T42" s="55"/>
      <c r="U42" s="55"/>
      <c r="V42" s="32"/>
      <c r="W42" s="55"/>
      <c r="X42" s="32"/>
      <c r="Y42" s="55"/>
      <c r="Z42" s="32"/>
      <c r="AA42" s="55"/>
    </row>
    <row r="43" spans="1:27" ht="16.5" customHeight="1">
      <c r="A43" s="29"/>
      <c r="D43" s="57"/>
      <c r="E43" s="55"/>
      <c r="F43" s="32"/>
      <c r="G43" s="55"/>
      <c r="H43" s="32"/>
      <c r="I43" s="55"/>
      <c r="J43" s="32"/>
      <c r="K43" s="55"/>
      <c r="L43" s="32"/>
      <c r="M43" s="55"/>
      <c r="N43" s="55"/>
      <c r="O43" s="55"/>
      <c r="P43" s="55"/>
      <c r="Q43" s="55"/>
      <c r="R43" s="55"/>
      <c r="S43" s="55"/>
      <c r="T43" s="55"/>
      <c r="U43" s="55"/>
      <c r="V43" s="32"/>
      <c r="W43" s="55"/>
      <c r="X43" s="32"/>
      <c r="Y43" s="55"/>
      <c r="Z43" s="32"/>
      <c r="AA43" s="55"/>
    </row>
    <row r="44" spans="1:27" ht="16.5" customHeight="1">
      <c r="A44" s="29"/>
      <c r="D44" s="57"/>
      <c r="E44" s="55"/>
      <c r="F44" s="32"/>
      <c r="G44" s="55"/>
      <c r="H44" s="32"/>
      <c r="I44" s="55"/>
      <c r="J44" s="32"/>
      <c r="K44" s="55"/>
      <c r="L44" s="32"/>
      <c r="M44" s="55"/>
      <c r="N44" s="55"/>
      <c r="O44" s="55"/>
      <c r="P44" s="55"/>
      <c r="Q44" s="55"/>
      <c r="R44" s="55"/>
      <c r="S44" s="55"/>
      <c r="T44" s="55"/>
      <c r="U44" s="55"/>
      <c r="V44" s="32"/>
      <c r="W44" s="55"/>
      <c r="X44" s="32"/>
      <c r="Y44" s="55"/>
      <c r="Z44" s="32"/>
      <c r="AA44" s="55"/>
    </row>
    <row r="45" spans="1:27" ht="19.5" customHeight="1">
      <c r="A45" s="29"/>
      <c r="D45" s="57"/>
      <c r="E45" s="55"/>
      <c r="F45" s="32"/>
      <c r="G45" s="55"/>
      <c r="H45" s="32"/>
      <c r="I45" s="55"/>
      <c r="J45" s="32"/>
      <c r="K45" s="55"/>
      <c r="L45" s="32"/>
      <c r="M45" s="55"/>
      <c r="N45" s="55"/>
      <c r="O45" s="55"/>
      <c r="P45" s="55"/>
      <c r="Q45" s="55"/>
      <c r="R45" s="55"/>
      <c r="S45" s="55"/>
      <c r="T45" s="55"/>
      <c r="U45" s="55"/>
      <c r="V45" s="32"/>
      <c r="W45" s="55"/>
      <c r="X45" s="32"/>
      <c r="Y45" s="55"/>
      <c r="Z45" s="32"/>
      <c r="AA45" s="55"/>
    </row>
    <row r="46" spans="1:27" ht="21.75" customHeight="1">
      <c r="A46" s="123" t="str">
        <f>'5-7'!A49:L49</f>
        <v>The notes to the consolidated and separate financial statements on pages 15 to 79 are an integral part of these financial statements.</v>
      </c>
      <c r="B46" s="61"/>
      <c r="C46" s="35"/>
      <c r="D46" s="36"/>
      <c r="E46" s="37"/>
      <c r="F46" s="36"/>
      <c r="G46" s="37"/>
      <c r="H46" s="36"/>
      <c r="I46" s="37"/>
      <c r="J46" s="36"/>
      <c r="K46" s="37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62"/>
      <c r="Z46" s="36"/>
      <c r="AA46" s="37"/>
    </row>
  </sheetData>
  <sheetProtection/>
  <mergeCells count="4">
    <mergeCell ref="E7:W7"/>
    <mergeCell ref="M8:U8"/>
    <mergeCell ref="I13:K13"/>
    <mergeCell ref="O9:S9"/>
  </mergeCells>
  <printOptions/>
  <pageMargins left="0.35" right="0.35" top="0.5" bottom="0.6" header="0.49" footer="0.4"/>
  <pageSetup firstPageNumber="10" useFirstPageNumber="1" fitToHeight="0" horizontalDpi="1200" verticalDpi="1200" orientation="landscape" paperSize="9" scale="70" r:id="rId1"/>
  <headerFooter>
    <oddFooter>&amp;R&amp;"Arial,Regular"&amp;9&amp;P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R36"/>
  <sheetViews>
    <sheetView zoomScaleSheetLayoutView="130" workbookViewId="0" topLeftCell="A1">
      <selection activeCell="A1" sqref="A1"/>
    </sheetView>
  </sheetViews>
  <sheetFormatPr defaultColWidth="9.140625" defaultRowHeight="16.5" customHeight="1"/>
  <cols>
    <col min="1" max="2" width="1.1484375" style="54" customWidth="1"/>
    <col min="3" max="3" width="35.140625" style="54" customWidth="1"/>
    <col min="4" max="4" width="5.421875" style="63" customWidth="1"/>
    <col min="5" max="5" width="0.85546875" style="64" customWidth="1"/>
    <col min="6" max="6" width="11.7109375" style="63" customWidth="1"/>
    <col min="7" max="7" width="0.85546875" style="64" customWidth="1"/>
    <col min="8" max="8" width="11.7109375" style="54" customWidth="1"/>
    <col min="9" max="9" width="0.85546875" style="54" customWidth="1"/>
    <col min="10" max="10" width="11.7109375" style="64" customWidth="1"/>
    <col min="11" max="11" width="0.85546875" style="64" customWidth="1"/>
    <col min="12" max="12" width="12.7109375" style="64" customWidth="1"/>
    <col min="13" max="13" width="0.85546875" style="64" customWidth="1"/>
    <col min="14" max="14" width="17.7109375" style="64" customWidth="1"/>
    <col min="15" max="15" width="0.85546875" style="64" customWidth="1"/>
    <col min="16" max="16" width="11.7109375" style="64" customWidth="1"/>
    <col min="17" max="17" width="0.71875" style="64" customWidth="1"/>
    <col min="18" max="18" width="11.7109375" style="65" customWidth="1"/>
    <col min="19" max="16384" width="9.140625" style="65" customWidth="1"/>
  </cols>
  <sheetData>
    <row r="1" spans="1:18" ht="16.5" customHeight="1">
      <c r="A1" s="118" t="str">
        <f>'5-7'!A1</f>
        <v>Energy Absolute Public Company Limited</v>
      </c>
      <c r="B1" s="118"/>
      <c r="C1" s="118"/>
      <c r="H1" s="29"/>
      <c r="I1" s="29"/>
      <c r="J1" s="29"/>
      <c r="K1" s="29"/>
      <c r="L1" s="54"/>
      <c r="M1" s="29"/>
      <c r="N1" s="54"/>
      <c r="O1" s="29"/>
      <c r="P1" s="54"/>
      <c r="Q1" s="54"/>
      <c r="R1" s="154"/>
    </row>
    <row r="2" spans="1:18" ht="16.5" customHeight="1">
      <c r="A2" s="118" t="s">
        <v>120</v>
      </c>
      <c r="B2" s="118"/>
      <c r="C2" s="118"/>
      <c r="H2" s="29"/>
      <c r="I2" s="29"/>
      <c r="J2" s="29"/>
      <c r="K2" s="29"/>
      <c r="L2" s="54"/>
      <c r="M2" s="29"/>
      <c r="N2" s="54"/>
      <c r="O2" s="29"/>
      <c r="P2" s="54"/>
      <c r="Q2" s="54"/>
      <c r="R2" s="34"/>
    </row>
    <row r="3" spans="1:18" ht="16.5" customHeight="1">
      <c r="A3" s="119" t="str">
        <f>'10'!A3</f>
        <v>For the year ended 31 December 2019</v>
      </c>
      <c r="B3" s="120"/>
      <c r="C3" s="120"/>
      <c r="D3" s="67"/>
      <c r="E3" s="69"/>
      <c r="F3" s="67"/>
      <c r="G3" s="69"/>
      <c r="H3" s="66"/>
      <c r="I3" s="66"/>
      <c r="J3" s="66"/>
      <c r="K3" s="66"/>
      <c r="L3" s="68"/>
      <c r="M3" s="66"/>
      <c r="N3" s="68"/>
      <c r="O3" s="66"/>
      <c r="P3" s="68"/>
      <c r="Q3" s="68"/>
      <c r="R3" s="66"/>
    </row>
    <row r="4" spans="1:18" ht="15.75" customHeight="1">
      <c r="A4" s="29"/>
      <c r="D4" s="121"/>
      <c r="E4" s="71"/>
      <c r="F4" s="15"/>
      <c r="G4" s="71"/>
      <c r="H4" s="15"/>
      <c r="I4" s="15"/>
      <c r="J4" s="71"/>
      <c r="K4" s="71"/>
      <c r="L4" s="15"/>
      <c r="M4" s="71"/>
      <c r="N4" s="15"/>
      <c r="O4" s="71"/>
      <c r="P4" s="15"/>
      <c r="Q4" s="15"/>
      <c r="R4" s="15"/>
    </row>
    <row r="5" spans="1:18" ht="15.75" customHeight="1">
      <c r="A5" s="29"/>
      <c r="D5" s="121"/>
      <c r="E5" s="71"/>
      <c r="F5" s="15"/>
      <c r="G5" s="71"/>
      <c r="H5" s="15"/>
      <c r="I5" s="15"/>
      <c r="J5" s="71"/>
      <c r="K5" s="71"/>
      <c r="L5" s="15"/>
      <c r="M5" s="71"/>
      <c r="N5" s="15"/>
      <c r="O5" s="71"/>
      <c r="P5" s="15"/>
      <c r="Q5" s="15"/>
      <c r="R5" s="15"/>
    </row>
    <row r="6" spans="6:18" ht="15.75" customHeight="1">
      <c r="F6" s="194" t="s">
        <v>125</v>
      </c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</row>
    <row r="7" spans="6:18" ht="15.75" customHeight="1">
      <c r="F7" s="45"/>
      <c r="J7" s="149"/>
      <c r="K7" s="149"/>
      <c r="L7" s="149"/>
      <c r="M7" s="149"/>
      <c r="N7" s="149"/>
      <c r="O7" s="149"/>
      <c r="P7" s="149"/>
      <c r="Q7" s="70"/>
      <c r="R7" s="71"/>
    </row>
    <row r="8" spans="6:18" ht="15.75" customHeight="1">
      <c r="F8" s="45"/>
      <c r="M8" s="149"/>
      <c r="N8" s="199" t="s">
        <v>126</v>
      </c>
      <c r="O8" s="199"/>
      <c r="P8" s="199"/>
      <c r="Q8" s="70"/>
      <c r="R8" s="71"/>
    </row>
    <row r="9" spans="6:18" ht="15.75" customHeight="1">
      <c r="F9" s="45"/>
      <c r="J9" s="70"/>
      <c r="K9" s="70"/>
      <c r="L9" s="70"/>
      <c r="M9" s="149"/>
      <c r="N9" s="71" t="s">
        <v>192</v>
      </c>
      <c r="O9" s="149"/>
      <c r="P9" s="46"/>
      <c r="Q9" s="70"/>
      <c r="R9" s="71"/>
    </row>
    <row r="10" spans="6:18" ht="15.75" customHeight="1">
      <c r="F10" s="45"/>
      <c r="J10" s="70"/>
      <c r="K10" s="70"/>
      <c r="L10" s="70"/>
      <c r="M10" s="149"/>
      <c r="N10" s="151" t="s">
        <v>191</v>
      </c>
      <c r="O10" s="149"/>
      <c r="P10" s="46"/>
      <c r="Q10" s="70"/>
      <c r="R10" s="71"/>
    </row>
    <row r="11" spans="6:18" ht="15.75" customHeight="1">
      <c r="F11" s="45" t="s">
        <v>37</v>
      </c>
      <c r="J11" s="70"/>
      <c r="K11" s="70"/>
      <c r="L11" s="70"/>
      <c r="M11" s="70"/>
      <c r="N11" s="46" t="s">
        <v>187</v>
      </c>
      <c r="O11" s="70"/>
      <c r="P11" s="46" t="s">
        <v>136</v>
      </c>
      <c r="Q11" s="70"/>
      <c r="R11" s="71"/>
    </row>
    <row r="12" spans="1:18" ht="15.75" customHeight="1">
      <c r="A12" s="29"/>
      <c r="F12" s="45" t="s">
        <v>36</v>
      </c>
      <c r="G12" s="71"/>
      <c r="H12" s="45" t="s">
        <v>39</v>
      </c>
      <c r="I12" s="71"/>
      <c r="J12" s="199" t="s">
        <v>45</v>
      </c>
      <c r="K12" s="199"/>
      <c r="L12" s="199"/>
      <c r="M12" s="44"/>
      <c r="N12" s="46" t="s">
        <v>189</v>
      </c>
      <c r="O12" s="44"/>
      <c r="P12" s="46" t="s">
        <v>137</v>
      </c>
      <c r="Q12" s="47"/>
      <c r="R12" s="71"/>
    </row>
    <row r="13" spans="1:18" ht="15.75" customHeight="1">
      <c r="A13" s="29"/>
      <c r="F13" s="34" t="s">
        <v>24</v>
      </c>
      <c r="G13" s="71"/>
      <c r="H13" s="45" t="s">
        <v>38</v>
      </c>
      <c r="I13" s="71"/>
      <c r="J13" s="45" t="s">
        <v>77</v>
      </c>
      <c r="K13" s="44"/>
      <c r="L13" s="47" t="s">
        <v>18</v>
      </c>
      <c r="M13" s="44"/>
      <c r="N13" s="46" t="s">
        <v>188</v>
      </c>
      <c r="O13" s="44"/>
      <c r="P13" s="46" t="s">
        <v>121</v>
      </c>
      <c r="Q13" s="47"/>
      <c r="R13" s="47" t="s">
        <v>123</v>
      </c>
    </row>
    <row r="14" spans="1:18" ht="15.75" customHeight="1">
      <c r="A14" s="29"/>
      <c r="D14" s="72" t="s">
        <v>94</v>
      </c>
      <c r="F14" s="5" t="s">
        <v>117</v>
      </c>
      <c r="G14" s="122"/>
      <c r="H14" s="5" t="s">
        <v>117</v>
      </c>
      <c r="I14" s="71"/>
      <c r="J14" s="5" t="s">
        <v>117</v>
      </c>
      <c r="K14" s="49"/>
      <c r="L14" s="5" t="s">
        <v>117</v>
      </c>
      <c r="M14" s="49"/>
      <c r="N14" s="5" t="s">
        <v>117</v>
      </c>
      <c r="O14" s="49"/>
      <c r="P14" s="5" t="s">
        <v>117</v>
      </c>
      <c r="Q14" s="50"/>
      <c r="R14" s="5" t="s">
        <v>117</v>
      </c>
    </row>
    <row r="15" spans="1:10" ht="7.5" customHeight="1">
      <c r="A15" s="29"/>
      <c r="F15" s="54"/>
      <c r="H15" s="63"/>
      <c r="I15" s="63"/>
      <c r="J15" s="54"/>
    </row>
    <row r="16" spans="1:18" ht="15.75" customHeight="1">
      <c r="A16" s="29" t="s">
        <v>157</v>
      </c>
      <c r="B16" s="73"/>
      <c r="F16" s="65">
        <v>373000000</v>
      </c>
      <c r="G16" s="65"/>
      <c r="H16" s="65">
        <v>3680616000</v>
      </c>
      <c r="I16" s="65"/>
      <c r="J16" s="65">
        <v>37300000</v>
      </c>
      <c r="K16" s="65"/>
      <c r="L16" s="65">
        <v>8885728474</v>
      </c>
      <c r="M16" s="65"/>
      <c r="N16" s="15">
        <v>0</v>
      </c>
      <c r="O16" s="65"/>
      <c r="P16" s="15">
        <v>0</v>
      </c>
      <c r="Q16" s="65"/>
      <c r="R16" s="65">
        <f>SUM(F16:Q16)</f>
        <v>12976644474</v>
      </c>
    </row>
    <row r="17" spans="1:17" ht="15.75" customHeight="1">
      <c r="A17" s="29" t="s">
        <v>122</v>
      </c>
      <c r="B17" s="73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2:18" ht="15.75" customHeight="1">
      <c r="B18" s="65" t="s">
        <v>108</v>
      </c>
      <c r="D18" s="63">
        <v>32</v>
      </c>
      <c r="F18" s="15">
        <v>0</v>
      </c>
      <c r="G18" s="74"/>
      <c r="H18" s="15">
        <v>0</v>
      </c>
      <c r="I18" s="15"/>
      <c r="J18" s="15">
        <v>0</v>
      </c>
      <c r="L18" s="15">
        <v>-746000000</v>
      </c>
      <c r="N18" s="15">
        <v>0</v>
      </c>
      <c r="P18" s="15">
        <v>0</v>
      </c>
      <c r="Q18" s="15"/>
      <c r="R18" s="15">
        <f>SUM(F18:Q18)</f>
        <v>-746000000</v>
      </c>
    </row>
    <row r="19" spans="2:18" ht="15.75" customHeight="1">
      <c r="B19" s="54" t="s">
        <v>169</v>
      </c>
      <c r="F19" s="14">
        <v>0</v>
      </c>
      <c r="G19" s="74"/>
      <c r="H19" s="14">
        <v>0</v>
      </c>
      <c r="I19" s="15"/>
      <c r="J19" s="14">
        <v>0</v>
      </c>
      <c r="L19" s="14">
        <v>3486295295</v>
      </c>
      <c r="N19" s="14">
        <v>-16007109</v>
      </c>
      <c r="P19" s="14">
        <f>SUM(N19)</f>
        <v>-16007109</v>
      </c>
      <c r="Q19" s="15"/>
      <c r="R19" s="14">
        <f>SUM(L19,P19)</f>
        <v>3470288186</v>
      </c>
    </row>
    <row r="20" spans="6:18" ht="7.5" customHeight="1">
      <c r="F20" s="15"/>
      <c r="G20" s="74"/>
      <c r="H20" s="15"/>
      <c r="I20" s="74"/>
      <c r="J20" s="15"/>
      <c r="K20" s="74"/>
      <c r="L20" s="15"/>
      <c r="M20" s="74"/>
      <c r="N20" s="15"/>
      <c r="O20" s="74"/>
      <c r="P20" s="15"/>
      <c r="Q20" s="15"/>
      <c r="R20" s="15"/>
    </row>
    <row r="21" spans="1:18" ht="15.75" customHeight="1" thickBot="1">
      <c r="A21" s="29" t="s">
        <v>158</v>
      </c>
      <c r="F21" s="75">
        <f>SUM(F16:F19)</f>
        <v>373000000</v>
      </c>
      <c r="G21" s="74"/>
      <c r="H21" s="75">
        <f>SUM(H16:H19)</f>
        <v>3680616000</v>
      </c>
      <c r="I21" s="74"/>
      <c r="J21" s="75">
        <f>SUM(J16:J19)</f>
        <v>37300000</v>
      </c>
      <c r="K21" s="74"/>
      <c r="L21" s="75">
        <f>SUM(L16:L19)</f>
        <v>11626023769</v>
      </c>
      <c r="M21" s="74"/>
      <c r="N21" s="75">
        <f>SUM(N16:N19)</f>
        <v>-16007109</v>
      </c>
      <c r="O21" s="74"/>
      <c r="P21" s="75">
        <f>SUM(P16:P19)</f>
        <v>-16007109</v>
      </c>
      <c r="Q21" s="15"/>
      <c r="R21" s="75">
        <f>SUM(R16:R19)</f>
        <v>15700932660</v>
      </c>
    </row>
    <row r="22" ht="15.75" customHeight="1" thickTop="1"/>
    <row r="23" spans="1:18" ht="15.75" customHeight="1">
      <c r="A23" s="29" t="s">
        <v>224</v>
      </c>
      <c r="B23" s="73"/>
      <c r="F23" s="180">
        <f>F21</f>
        <v>373000000</v>
      </c>
      <c r="G23" s="65"/>
      <c r="H23" s="180">
        <f>H21</f>
        <v>3680616000</v>
      </c>
      <c r="I23" s="65"/>
      <c r="J23" s="180">
        <f>J21</f>
        <v>37300000</v>
      </c>
      <c r="K23" s="65"/>
      <c r="L23" s="180">
        <f>L21</f>
        <v>11626023769</v>
      </c>
      <c r="M23" s="65"/>
      <c r="N23" s="181">
        <f>N21</f>
        <v>-16007109</v>
      </c>
      <c r="O23" s="65"/>
      <c r="P23" s="181">
        <f>SUM(N23)</f>
        <v>-16007109</v>
      </c>
      <c r="Q23" s="65"/>
      <c r="R23" s="181">
        <f>SUM(F23,H23,J23,L23,P23)</f>
        <v>15700932660</v>
      </c>
    </row>
    <row r="24" spans="1:18" ht="15.75" customHeight="1">
      <c r="A24" s="29" t="s">
        <v>122</v>
      </c>
      <c r="B24" s="73"/>
      <c r="F24" s="180"/>
      <c r="G24" s="65"/>
      <c r="H24" s="180"/>
      <c r="I24" s="65"/>
      <c r="J24" s="180"/>
      <c r="K24" s="65"/>
      <c r="L24" s="180"/>
      <c r="M24" s="65"/>
      <c r="N24" s="180"/>
      <c r="O24" s="65"/>
      <c r="P24" s="180"/>
      <c r="Q24" s="65"/>
      <c r="R24" s="180"/>
    </row>
    <row r="25" spans="2:18" ht="15.75" customHeight="1">
      <c r="B25" s="65" t="s">
        <v>108</v>
      </c>
      <c r="D25" s="63">
        <v>32</v>
      </c>
      <c r="F25" s="181">
        <v>0</v>
      </c>
      <c r="G25" s="74"/>
      <c r="H25" s="181">
        <v>0</v>
      </c>
      <c r="I25" s="15"/>
      <c r="J25" s="181">
        <v>0</v>
      </c>
      <c r="L25" s="181">
        <v>-932500000</v>
      </c>
      <c r="N25" s="181">
        <v>0</v>
      </c>
      <c r="P25" s="181">
        <v>0</v>
      </c>
      <c r="Q25" s="15"/>
      <c r="R25" s="181">
        <f>SUM(F25:Q25)</f>
        <v>-932500000</v>
      </c>
    </row>
    <row r="26" spans="2:18" ht="15.75" customHeight="1">
      <c r="B26" s="54" t="s">
        <v>169</v>
      </c>
      <c r="F26" s="182">
        <v>0</v>
      </c>
      <c r="G26" s="74"/>
      <c r="H26" s="182">
        <v>0</v>
      </c>
      <c r="I26" s="15"/>
      <c r="J26" s="182">
        <v>0</v>
      </c>
      <c r="L26" s="182">
        <f>'8 - 9'!J32</f>
        <v>3908383124</v>
      </c>
      <c r="N26" s="182">
        <f>'8 - 9'!J37</f>
        <v>-2376193</v>
      </c>
      <c r="P26" s="182">
        <f>SUM(N26)</f>
        <v>-2376193</v>
      </c>
      <c r="Q26" s="15"/>
      <c r="R26" s="182">
        <f>SUM(L26,P26)</f>
        <v>3906006931</v>
      </c>
    </row>
    <row r="27" spans="6:18" ht="7.5" customHeight="1">
      <c r="F27" s="181"/>
      <c r="G27" s="74"/>
      <c r="H27" s="181"/>
      <c r="I27" s="74"/>
      <c r="J27" s="181"/>
      <c r="K27" s="74"/>
      <c r="L27" s="181"/>
      <c r="M27" s="74"/>
      <c r="N27" s="181"/>
      <c r="O27" s="74"/>
      <c r="P27" s="181"/>
      <c r="Q27" s="15"/>
      <c r="R27" s="181"/>
    </row>
    <row r="28" spans="1:18" ht="15.75" customHeight="1" thickBot="1">
      <c r="A28" s="29" t="s">
        <v>225</v>
      </c>
      <c r="F28" s="183">
        <f>SUM(F23:F26)</f>
        <v>373000000</v>
      </c>
      <c r="G28" s="74"/>
      <c r="H28" s="183">
        <f>SUM(H23:H26)</f>
        <v>3680616000</v>
      </c>
      <c r="I28" s="74"/>
      <c r="J28" s="183">
        <f>SUM(J23:J26)</f>
        <v>37300000</v>
      </c>
      <c r="K28" s="74"/>
      <c r="L28" s="183">
        <f>SUM(L23:L26)</f>
        <v>14601906893</v>
      </c>
      <c r="M28" s="74"/>
      <c r="N28" s="183">
        <f>SUM(N23:N26)</f>
        <v>-18383302</v>
      </c>
      <c r="O28" s="74"/>
      <c r="P28" s="183">
        <f>SUM(P23:P26)</f>
        <v>-18383302</v>
      </c>
      <c r="Q28" s="15"/>
      <c r="R28" s="183">
        <f>SUM(R23:R26)</f>
        <v>18674439591</v>
      </c>
    </row>
    <row r="29" spans="1:18" ht="9.75" customHeight="1" thickTop="1">
      <c r="A29" s="29"/>
      <c r="F29" s="15"/>
      <c r="G29" s="74"/>
      <c r="H29" s="15"/>
      <c r="I29" s="74"/>
      <c r="J29" s="15"/>
      <c r="K29" s="74"/>
      <c r="L29" s="15"/>
      <c r="M29" s="74"/>
      <c r="N29" s="15"/>
      <c r="O29" s="74"/>
      <c r="P29" s="15"/>
      <c r="Q29" s="15"/>
      <c r="R29" s="15"/>
    </row>
    <row r="30" spans="1:18" ht="19.5" customHeight="1">
      <c r="A30" s="29"/>
      <c r="F30" s="15"/>
      <c r="G30" s="74"/>
      <c r="H30" s="15"/>
      <c r="I30" s="74"/>
      <c r="J30" s="15"/>
      <c r="K30" s="74"/>
      <c r="L30" s="15"/>
      <c r="M30" s="74"/>
      <c r="N30" s="15"/>
      <c r="O30" s="74"/>
      <c r="P30" s="15"/>
      <c r="Q30" s="15"/>
      <c r="R30" s="15"/>
    </row>
    <row r="31" spans="1:18" ht="19.5" customHeight="1">
      <c r="A31" s="29"/>
      <c r="F31" s="15"/>
      <c r="G31" s="74"/>
      <c r="H31" s="15"/>
      <c r="I31" s="74"/>
      <c r="J31" s="15"/>
      <c r="K31" s="74"/>
      <c r="L31" s="15"/>
      <c r="M31" s="74"/>
      <c r="N31" s="15"/>
      <c r="O31" s="74"/>
      <c r="P31" s="15"/>
      <c r="Q31" s="15"/>
      <c r="R31" s="15"/>
    </row>
    <row r="32" spans="1:18" ht="19.5" customHeight="1">
      <c r="A32" s="29"/>
      <c r="F32" s="15"/>
      <c r="G32" s="74"/>
      <c r="H32" s="15"/>
      <c r="I32" s="74"/>
      <c r="J32" s="15"/>
      <c r="K32" s="74"/>
      <c r="L32" s="15"/>
      <c r="M32" s="74"/>
      <c r="N32" s="15"/>
      <c r="O32" s="74"/>
      <c r="P32" s="15"/>
      <c r="Q32" s="15"/>
      <c r="R32" s="15"/>
    </row>
    <row r="33" spans="1:18" ht="19.5" customHeight="1" hidden="1">
      <c r="A33" s="29"/>
      <c r="F33" s="15"/>
      <c r="G33" s="74"/>
      <c r="H33" s="15"/>
      <c r="I33" s="74"/>
      <c r="J33" s="15"/>
      <c r="K33" s="74"/>
      <c r="L33" s="15"/>
      <c r="M33" s="74"/>
      <c r="N33" s="15"/>
      <c r="O33" s="74"/>
      <c r="P33" s="15"/>
      <c r="Q33" s="15"/>
      <c r="R33" s="15"/>
    </row>
    <row r="34" spans="1:18" ht="6.75" customHeight="1">
      <c r="A34" s="29"/>
      <c r="F34" s="15"/>
      <c r="G34" s="74"/>
      <c r="H34" s="15"/>
      <c r="I34" s="74"/>
      <c r="J34" s="15"/>
      <c r="K34" s="74"/>
      <c r="L34" s="15"/>
      <c r="M34" s="74"/>
      <c r="N34" s="15"/>
      <c r="O34" s="74"/>
      <c r="P34" s="15"/>
      <c r="Q34" s="15"/>
      <c r="R34" s="15"/>
    </row>
    <row r="35" spans="1:18" ht="9.75" customHeight="1">
      <c r="A35" s="29"/>
      <c r="F35" s="15"/>
      <c r="G35" s="74"/>
      <c r="H35" s="15"/>
      <c r="I35" s="74"/>
      <c r="J35" s="15"/>
      <c r="K35" s="74"/>
      <c r="L35" s="15"/>
      <c r="M35" s="74"/>
      <c r="N35" s="15"/>
      <c r="O35" s="74"/>
      <c r="P35" s="15"/>
      <c r="Q35" s="15"/>
      <c r="R35" s="15"/>
    </row>
    <row r="36" spans="1:18" ht="21.75" customHeight="1">
      <c r="A36" s="123" t="str">
        <f>'5-7'!A49:L49</f>
        <v>The notes to the consolidated and separate financial statements on pages 15 to 79 are an integral part of these financial statements.</v>
      </c>
      <c r="B36" s="68"/>
      <c r="C36" s="68"/>
      <c r="D36" s="67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</row>
  </sheetData>
  <sheetProtection/>
  <mergeCells count="3">
    <mergeCell ref="F6:R6"/>
    <mergeCell ref="J12:L12"/>
    <mergeCell ref="N8:P8"/>
  </mergeCells>
  <printOptions/>
  <pageMargins left="0.5" right="0.5" top="0.5" bottom="0.6" header="0.49" footer="0.4"/>
  <pageSetup firstPageNumber="11" useFirstPageNumber="1" fitToHeight="0" horizontalDpi="1200" verticalDpi="1200" orientation="landscape" paperSize="9" r:id="rId1"/>
  <headerFooter>
    <oddFooter>&amp;R&amp;"Arial,Regular"&amp;9&amp;P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159"/>
  <sheetViews>
    <sheetView tabSelected="1" zoomScaleSheetLayoutView="130" workbookViewId="0" topLeftCell="A109">
      <selection activeCell="C121" sqref="C121"/>
    </sheetView>
  </sheetViews>
  <sheetFormatPr defaultColWidth="9.140625" defaultRowHeight="16.5" customHeight="1"/>
  <cols>
    <col min="1" max="2" width="1.7109375" style="86" customWidth="1"/>
    <col min="3" max="3" width="38.7109375" style="86" customWidth="1"/>
    <col min="4" max="4" width="4.8515625" style="7" customWidth="1"/>
    <col min="5" max="5" width="0.5625" style="86" customWidth="1"/>
    <col min="6" max="6" width="12.57421875" style="11" customWidth="1"/>
    <col min="7" max="7" width="0.5625" style="86" customWidth="1"/>
    <col min="8" max="8" width="12.57421875" style="11" customWidth="1"/>
    <col min="9" max="9" width="0.5625" style="7" customWidth="1"/>
    <col min="10" max="10" width="12.57421875" style="11" customWidth="1"/>
    <col min="11" max="11" width="0.5625" style="86" customWidth="1"/>
    <col min="12" max="12" width="12.57421875" style="11" customWidth="1"/>
    <col min="13" max="16384" width="9.140625" style="89" customWidth="1"/>
  </cols>
  <sheetData>
    <row r="1" spans="1:12" ht="16.5" customHeight="1">
      <c r="A1" s="78" t="str">
        <f>'5-7'!A1</f>
        <v>Energy Absolute Public Company Limited</v>
      </c>
      <c r="B1" s="85"/>
      <c r="C1" s="85"/>
      <c r="G1" s="87"/>
      <c r="I1" s="88"/>
      <c r="K1" s="87"/>
      <c r="L1" s="90"/>
    </row>
    <row r="2" spans="1:11" ht="16.5" customHeight="1">
      <c r="A2" s="78" t="s">
        <v>46</v>
      </c>
      <c r="B2" s="85"/>
      <c r="C2" s="85"/>
      <c r="G2" s="87"/>
      <c r="I2" s="88"/>
      <c r="K2" s="87"/>
    </row>
    <row r="3" spans="1:12" ht="16.5" customHeight="1">
      <c r="A3" s="4" t="str">
        <f>'11'!A3</f>
        <v>For the year ended 31 December 2019</v>
      </c>
      <c r="B3" s="10"/>
      <c r="C3" s="10"/>
      <c r="D3" s="91"/>
      <c r="E3" s="92"/>
      <c r="F3" s="16"/>
      <c r="G3" s="93"/>
      <c r="H3" s="16"/>
      <c r="I3" s="94"/>
      <c r="J3" s="16"/>
      <c r="K3" s="93"/>
      <c r="L3" s="16"/>
    </row>
    <row r="4" spans="7:11" ht="16.5" customHeight="1">
      <c r="G4" s="87"/>
      <c r="I4" s="88"/>
      <c r="K4" s="87"/>
    </row>
    <row r="5" spans="7:11" ht="16.5" customHeight="1">
      <c r="G5" s="87"/>
      <c r="I5" s="88"/>
      <c r="K5" s="87"/>
    </row>
    <row r="6" spans="1:12" ht="16.5" customHeight="1">
      <c r="A6" s="89"/>
      <c r="D6" s="95"/>
      <c r="E6" s="85"/>
      <c r="F6" s="194" t="s">
        <v>44</v>
      </c>
      <c r="G6" s="194"/>
      <c r="H6" s="194"/>
      <c r="I6" s="103"/>
      <c r="J6" s="194" t="s">
        <v>125</v>
      </c>
      <c r="K6" s="194"/>
      <c r="L6" s="194"/>
    </row>
    <row r="7" spans="4:12" ht="16.5" customHeight="1">
      <c r="D7" s="96"/>
      <c r="E7" s="85"/>
      <c r="F7" s="104">
        <v>2019</v>
      </c>
      <c r="G7" s="105"/>
      <c r="H7" s="104">
        <v>2018</v>
      </c>
      <c r="I7" s="105"/>
      <c r="J7" s="104">
        <v>2019</v>
      </c>
      <c r="K7" s="105"/>
      <c r="L7" s="104">
        <v>2018</v>
      </c>
    </row>
    <row r="8" spans="4:12" ht="16.5" customHeight="1">
      <c r="D8" s="72" t="s">
        <v>1</v>
      </c>
      <c r="E8" s="85"/>
      <c r="F8" s="5" t="s">
        <v>117</v>
      </c>
      <c r="G8" s="104"/>
      <c r="H8" s="5" t="s">
        <v>117</v>
      </c>
      <c r="I8" s="104"/>
      <c r="J8" s="5" t="s">
        <v>117</v>
      </c>
      <c r="K8" s="104"/>
      <c r="L8" s="5" t="s">
        <v>117</v>
      </c>
    </row>
    <row r="9" spans="1:11" ht="16.5" customHeight="1">
      <c r="A9" s="85" t="s">
        <v>27</v>
      </c>
      <c r="F9" s="159"/>
      <c r="G9" s="87"/>
      <c r="I9" s="87"/>
      <c r="J9" s="159"/>
      <c r="K9" s="88"/>
    </row>
    <row r="10" spans="1:12" ht="16.5" customHeight="1">
      <c r="A10" s="86" t="s">
        <v>124</v>
      </c>
      <c r="F10" s="184">
        <f>'8 - 9'!F29</f>
        <v>6015865755</v>
      </c>
      <c r="G10" s="98"/>
      <c r="H10" s="97">
        <v>5090728834</v>
      </c>
      <c r="I10" s="98"/>
      <c r="J10" s="184">
        <f>'8 - 9'!J29</f>
        <v>3909247314</v>
      </c>
      <c r="K10" s="12"/>
      <c r="L10" s="97">
        <v>3485657502</v>
      </c>
    </row>
    <row r="11" spans="1:12" ht="16.5" customHeight="1">
      <c r="A11" s="86" t="s">
        <v>47</v>
      </c>
      <c r="F11" s="184"/>
      <c r="G11" s="98"/>
      <c r="H11" s="97"/>
      <c r="I11" s="98"/>
      <c r="J11" s="184"/>
      <c r="K11" s="12"/>
      <c r="L11" s="97"/>
    </row>
    <row r="12" spans="2:12" ht="16.5" customHeight="1">
      <c r="B12" s="86" t="s">
        <v>48</v>
      </c>
      <c r="F12" s="184"/>
      <c r="G12" s="98"/>
      <c r="H12" s="97"/>
      <c r="I12" s="98"/>
      <c r="J12" s="184"/>
      <c r="K12" s="12"/>
      <c r="L12" s="97"/>
    </row>
    <row r="13" spans="1:12" ht="16.5" customHeight="1">
      <c r="A13" s="86" t="s">
        <v>0</v>
      </c>
      <c r="B13" s="99" t="s">
        <v>42</v>
      </c>
      <c r="F13" s="184">
        <v>2517451638</v>
      </c>
      <c r="G13" s="98"/>
      <c r="H13" s="97">
        <v>1833043368</v>
      </c>
      <c r="I13" s="98"/>
      <c r="J13" s="184">
        <v>91255850</v>
      </c>
      <c r="K13" s="12"/>
      <c r="L13" s="97">
        <v>98930903</v>
      </c>
    </row>
    <row r="14" spans="2:12" ht="16.5" customHeight="1">
      <c r="B14" s="99" t="s">
        <v>171</v>
      </c>
      <c r="F14" s="184">
        <v>15933670</v>
      </c>
      <c r="G14" s="98"/>
      <c r="H14" s="97">
        <v>5229556</v>
      </c>
      <c r="I14" s="98"/>
      <c r="J14" s="184">
        <v>8909508</v>
      </c>
      <c r="K14" s="12"/>
      <c r="L14" s="97">
        <v>0</v>
      </c>
    </row>
    <row r="15" spans="2:12" ht="16.5" customHeight="1">
      <c r="B15" s="99" t="s">
        <v>28</v>
      </c>
      <c r="F15" s="184">
        <v>-41920479.86</v>
      </c>
      <c r="G15" s="98"/>
      <c r="H15" s="97">
        <v>-17527632</v>
      </c>
      <c r="I15" s="98"/>
      <c r="J15" s="184">
        <v>-312676969</v>
      </c>
      <c r="K15" s="12"/>
      <c r="L15" s="97">
        <v>-3828935</v>
      </c>
    </row>
    <row r="16" spans="2:12" ht="16.5" customHeight="1">
      <c r="B16" s="99" t="s">
        <v>109</v>
      </c>
      <c r="D16" s="8">
        <v>12.2</v>
      </c>
      <c r="F16" s="184">
        <v>0</v>
      </c>
      <c r="G16" s="98"/>
      <c r="H16" s="97">
        <v>0</v>
      </c>
      <c r="I16" s="98"/>
      <c r="J16" s="184">
        <v>-4745364506</v>
      </c>
      <c r="K16" s="12"/>
      <c r="L16" s="97">
        <v>-3934463266</v>
      </c>
    </row>
    <row r="17" spans="2:12" ht="16.5" customHeight="1">
      <c r="B17" s="99" t="s">
        <v>96</v>
      </c>
      <c r="F17" s="184">
        <v>1386265878</v>
      </c>
      <c r="G17" s="98"/>
      <c r="H17" s="97">
        <v>1086431430</v>
      </c>
      <c r="I17" s="98"/>
      <c r="J17" s="184">
        <v>667988468</v>
      </c>
      <c r="K17" s="12"/>
      <c r="L17" s="97">
        <v>320880701</v>
      </c>
    </row>
    <row r="18" spans="2:12" ht="16.5" customHeight="1">
      <c r="B18" s="99" t="s">
        <v>82</v>
      </c>
      <c r="F18" s="163">
        <v>15041188</v>
      </c>
      <c r="G18" s="98"/>
      <c r="H18" s="89">
        <v>10705852</v>
      </c>
      <c r="I18" s="98"/>
      <c r="J18" s="163">
        <v>11436057</v>
      </c>
      <c r="K18" s="12"/>
      <c r="L18" s="89">
        <v>9851064</v>
      </c>
    </row>
    <row r="19" spans="2:12" ht="16.5" customHeight="1">
      <c r="B19" s="99" t="s">
        <v>172</v>
      </c>
      <c r="F19" s="163">
        <v>7263423</v>
      </c>
      <c r="G19" s="98"/>
      <c r="H19" s="89">
        <v>13587</v>
      </c>
      <c r="I19" s="98"/>
      <c r="J19" s="184">
        <v>0</v>
      </c>
      <c r="K19" s="12"/>
      <c r="L19" s="97">
        <v>0</v>
      </c>
    </row>
    <row r="20" spans="2:12" ht="16.5" customHeight="1">
      <c r="B20" s="99" t="s">
        <v>245</v>
      </c>
      <c r="F20" s="184"/>
      <c r="G20" s="98"/>
      <c r="H20" s="97"/>
      <c r="I20" s="98"/>
      <c r="J20" s="163"/>
      <c r="K20" s="12"/>
      <c r="L20" s="89"/>
    </row>
    <row r="21" spans="2:12" ht="16.5" customHeight="1">
      <c r="B21" s="99"/>
      <c r="C21" s="86" t="s">
        <v>252</v>
      </c>
      <c r="D21" s="8">
        <v>12.1</v>
      </c>
      <c r="F21" s="163">
        <v>14259073</v>
      </c>
      <c r="G21" s="98"/>
      <c r="H21" s="89">
        <v>6306673</v>
      </c>
      <c r="I21" s="98"/>
      <c r="J21" s="184">
        <v>0</v>
      </c>
      <c r="K21" s="12"/>
      <c r="L21" s="97">
        <v>0</v>
      </c>
    </row>
    <row r="22" spans="2:12" ht="16.5" customHeight="1">
      <c r="B22" s="99" t="s">
        <v>234</v>
      </c>
      <c r="D22" s="8"/>
      <c r="F22" s="163"/>
      <c r="G22" s="98"/>
      <c r="H22" s="89"/>
      <c r="I22" s="98"/>
      <c r="J22" s="184"/>
      <c r="K22" s="12"/>
      <c r="L22" s="97"/>
    </row>
    <row r="23" spans="2:12" ht="16.5" customHeight="1">
      <c r="B23" s="99"/>
      <c r="C23" s="86" t="s">
        <v>235</v>
      </c>
      <c r="D23" s="8">
        <v>12.1</v>
      </c>
      <c r="F23" s="184">
        <v>-12439095</v>
      </c>
      <c r="G23" s="98"/>
      <c r="H23" s="97">
        <v>0</v>
      </c>
      <c r="I23" s="98"/>
      <c r="J23" s="184">
        <v>0</v>
      </c>
      <c r="K23" s="12"/>
      <c r="L23" s="97">
        <v>0</v>
      </c>
    </row>
    <row r="24" spans="2:12" ht="16.5" customHeight="1">
      <c r="B24" s="99" t="s">
        <v>173</v>
      </c>
      <c r="F24" s="163"/>
      <c r="G24" s="98"/>
      <c r="H24" s="89"/>
      <c r="I24" s="98"/>
      <c r="J24" s="184"/>
      <c r="K24" s="12"/>
      <c r="L24" s="97"/>
    </row>
    <row r="25" spans="2:12" ht="16.5" customHeight="1">
      <c r="B25" s="99"/>
      <c r="C25" s="129" t="s">
        <v>210</v>
      </c>
      <c r="F25" s="184">
        <v>0</v>
      </c>
      <c r="G25" s="98"/>
      <c r="H25" s="89">
        <v>-894576989</v>
      </c>
      <c r="I25" s="98"/>
      <c r="J25" s="184">
        <v>0</v>
      </c>
      <c r="K25" s="12"/>
      <c r="L25" s="97">
        <v>0</v>
      </c>
    </row>
    <row r="26" spans="2:12" ht="16.5" customHeight="1">
      <c r="B26" s="99" t="s">
        <v>97</v>
      </c>
      <c r="F26" s="184">
        <v>0</v>
      </c>
      <c r="G26" s="98"/>
      <c r="H26" s="97">
        <v>0</v>
      </c>
      <c r="I26" s="98"/>
      <c r="J26" s="184">
        <v>0</v>
      </c>
      <c r="K26" s="12"/>
      <c r="L26" s="97">
        <v>-100000</v>
      </c>
    </row>
    <row r="27" spans="2:12" ht="16.5" customHeight="1">
      <c r="B27" s="99" t="s">
        <v>268</v>
      </c>
      <c r="F27" s="184">
        <v>-329413</v>
      </c>
      <c r="G27" s="98"/>
      <c r="H27" s="97">
        <v>807080</v>
      </c>
      <c r="I27" s="98"/>
      <c r="J27" s="184">
        <v>0</v>
      </c>
      <c r="K27" s="12"/>
      <c r="L27" s="97">
        <v>0</v>
      </c>
    </row>
    <row r="28" spans="2:12" ht="16.5" customHeight="1">
      <c r="B28" s="99" t="s">
        <v>203</v>
      </c>
      <c r="F28" s="184">
        <v>4993428</v>
      </c>
      <c r="G28" s="98"/>
      <c r="H28" s="97">
        <v>43679309</v>
      </c>
      <c r="I28" s="98"/>
      <c r="J28" s="184">
        <v>1386558</v>
      </c>
      <c r="K28" s="12"/>
      <c r="L28" s="97">
        <v>0</v>
      </c>
    </row>
    <row r="29" spans="2:12" ht="16.5" customHeight="1">
      <c r="B29" s="99" t="s">
        <v>207</v>
      </c>
      <c r="C29" s="85"/>
      <c r="D29" s="96"/>
      <c r="E29" s="85"/>
      <c r="F29" s="184">
        <v>0</v>
      </c>
      <c r="G29" s="101"/>
      <c r="H29" s="97">
        <v>3383536</v>
      </c>
      <c r="I29" s="98"/>
      <c r="J29" s="184">
        <v>0</v>
      </c>
      <c r="K29" s="12"/>
      <c r="L29" s="97">
        <v>0</v>
      </c>
    </row>
    <row r="30" spans="2:12" ht="16.5" customHeight="1">
      <c r="B30" s="99" t="s">
        <v>193</v>
      </c>
      <c r="D30" s="89"/>
      <c r="F30" s="163"/>
      <c r="G30" s="89"/>
      <c r="H30" s="89"/>
      <c r="I30" s="89"/>
      <c r="J30" s="184"/>
      <c r="K30" s="89"/>
      <c r="L30" s="97"/>
    </row>
    <row r="31" spans="2:12" ht="16.5" customHeight="1">
      <c r="B31" s="99"/>
      <c r="C31" s="86" t="s">
        <v>195</v>
      </c>
      <c r="D31" s="7">
        <v>11</v>
      </c>
      <c r="F31" s="184">
        <v>6848214</v>
      </c>
      <c r="G31" s="98"/>
      <c r="H31" s="97">
        <v>-4173370</v>
      </c>
      <c r="I31" s="98"/>
      <c r="J31" s="184">
        <v>-5939934</v>
      </c>
      <c r="K31" s="12"/>
      <c r="L31" s="97">
        <v>-6495147</v>
      </c>
    </row>
    <row r="32" spans="2:12" ht="16.5" customHeight="1">
      <c r="B32" s="99" t="s">
        <v>174</v>
      </c>
      <c r="F32" s="184">
        <v>2350713</v>
      </c>
      <c r="G32" s="98"/>
      <c r="H32" s="97">
        <v>-132580665</v>
      </c>
      <c r="I32" s="98"/>
      <c r="J32" s="184">
        <v>9248968</v>
      </c>
      <c r="K32" s="12"/>
      <c r="L32" s="97">
        <v>369568</v>
      </c>
    </row>
    <row r="33" spans="2:12" ht="16.5" customHeight="1">
      <c r="B33" s="99" t="s">
        <v>103</v>
      </c>
      <c r="D33" s="89"/>
      <c r="E33" s="89"/>
      <c r="F33" s="163"/>
      <c r="G33" s="89"/>
      <c r="H33" s="89"/>
      <c r="I33" s="89"/>
      <c r="J33" s="163"/>
      <c r="K33" s="89"/>
      <c r="L33" s="89"/>
    </row>
    <row r="34" spans="2:12" ht="16.5" customHeight="1">
      <c r="B34" s="99"/>
      <c r="C34" s="86" t="s">
        <v>175</v>
      </c>
      <c r="D34" s="8">
        <v>35.6</v>
      </c>
      <c r="F34" s="160">
        <v>0</v>
      </c>
      <c r="G34" s="98"/>
      <c r="H34" s="16">
        <v>0</v>
      </c>
      <c r="I34" s="98"/>
      <c r="J34" s="160">
        <v>-52142084</v>
      </c>
      <c r="K34" s="12"/>
      <c r="L34" s="16">
        <v>-26853575</v>
      </c>
    </row>
    <row r="35" spans="2:11" ht="16.5" customHeight="1">
      <c r="B35" s="99"/>
      <c r="F35" s="159"/>
      <c r="G35" s="12"/>
      <c r="I35" s="12"/>
      <c r="J35" s="159"/>
      <c r="K35" s="12"/>
    </row>
    <row r="36" spans="1:12" ht="16.5" customHeight="1">
      <c r="A36" s="89"/>
      <c r="B36" s="86" t="s">
        <v>29</v>
      </c>
      <c r="F36" s="163"/>
      <c r="G36" s="89"/>
      <c r="H36" s="89"/>
      <c r="I36" s="89"/>
      <c r="J36" s="163"/>
      <c r="K36" s="89"/>
      <c r="L36" s="89"/>
    </row>
    <row r="37" spans="3:12" ht="16.5" customHeight="1">
      <c r="C37" s="86" t="s">
        <v>30</v>
      </c>
      <c r="F37" s="159">
        <f>SUM(F10:F34)</f>
        <v>9931583992.14</v>
      </c>
      <c r="G37" s="87"/>
      <c r="H37" s="11">
        <f>SUM(H10:H34)</f>
        <v>7031470569</v>
      </c>
      <c r="I37" s="87"/>
      <c r="J37" s="159">
        <f>SUM(J10:J34)</f>
        <v>-416650770</v>
      </c>
      <c r="K37" s="87"/>
      <c r="L37" s="11">
        <f>SUM(L10:L34)</f>
        <v>-56051185</v>
      </c>
    </row>
    <row r="38" spans="2:12" ht="16.5" customHeight="1">
      <c r="B38" s="86" t="s">
        <v>43</v>
      </c>
      <c r="D38" s="96"/>
      <c r="E38" s="85"/>
      <c r="F38" s="185"/>
      <c r="G38" s="101"/>
      <c r="H38" s="112"/>
      <c r="I38" s="101"/>
      <c r="J38" s="185"/>
      <c r="K38" s="100"/>
      <c r="L38" s="112"/>
    </row>
    <row r="39" spans="2:12" ht="16.5" customHeight="1">
      <c r="B39" s="89"/>
      <c r="C39" s="99" t="s">
        <v>61</v>
      </c>
      <c r="D39" s="96"/>
      <c r="E39" s="85"/>
      <c r="F39" s="172">
        <v>-1021932191</v>
      </c>
      <c r="G39" s="101"/>
      <c r="H39" s="113">
        <v>90775766</v>
      </c>
      <c r="I39" s="101"/>
      <c r="J39" s="172">
        <v>-130959507</v>
      </c>
      <c r="K39" s="100"/>
      <c r="L39" s="113">
        <v>121396483</v>
      </c>
    </row>
    <row r="40" spans="2:12" ht="16.5" customHeight="1">
      <c r="B40" s="89"/>
      <c r="C40" s="99" t="s">
        <v>104</v>
      </c>
      <c r="D40" s="96"/>
      <c r="E40" s="85"/>
      <c r="F40" s="172">
        <v>133697059</v>
      </c>
      <c r="G40" s="101"/>
      <c r="H40" s="113">
        <v>276356976</v>
      </c>
      <c r="I40" s="101"/>
      <c r="J40" s="172">
        <v>77974817</v>
      </c>
      <c r="K40" s="100"/>
      <c r="L40" s="113">
        <v>45188283</v>
      </c>
    </row>
    <row r="41" spans="2:12" ht="16.5" customHeight="1">
      <c r="B41" s="89"/>
      <c r="C41" s="99" t="s">
        <v>31</v>
      </c>
      <c r="D41" s="96"/>
      <c r="E41" s="85"/>
      <c r="F41" s="172">
        <v>-434564084</v>
      </c>
      <c r="G41" s="101"/>
      <c r="H41" s="113">
        <v>-109571905</v>
      </c>
      <c r="I41" s="101"/>
      <c r="J41" s="172">
        <v>-67532629</v>
      </c>
      <c r="K41" s="100"/>
      <c r="L41" s="113">
        <v>4410082</v>
      </c>
    </row>
    <row r="42" spans="2:12" ht="16.5" customHeight="1">
      <c r="B42" s="89"/>
      <c r="C42" s="99" t="s">
        <v>83</v>
      </c>
      <c r="D42" s="96"/>
      <c r="E42" s="85"/>
      <c r="F42" s="172">
        <v>-380743005</v>
      </c>
      <c r="G42" s="101"/>
      <c r="H42" s="113">
        <v>-35057799</v>
      </c>
      <c r="I42" s="101"/>
      <c r="J42" s="172">
        <v>-32983937</v>
      </c>
      <c r="K42" s="100"/>
      <c r="L42" s="113">
        <v>165124</v>
      </c>
    </row>
    <row r="43" spans="2:12" ht="16.5" customHeight="1">
      <c r="B43" s="89"/>
      <c r="C43" s="99" t="s">
        <v>62</v>
      </c>
      <c r="D43" s="96"/>
      <c r="E43" s="85"/>
      <c r="F43" s="172">
        <v>135113329</v>
      </c>
      <c r="G43" s="101"/>
      <c r="H43" s="113">
        <v>10703808</v>
      </c>
      <c r="I43" s="101"/>
      <c r="J43" s="172">
        <v>167330340</v>
      </c>
      <c r="K43" s="100"/>
      <c r="L43" s="113">
        <v>-19599328</v>
      </c>
    </row>
    <row r="44" spans="2:12" ht="16.5" customHeight="1">
      <c r="B44" s="89"/>
      <c r="C44" s="99" t="s">
        <v>105</v>
      </c>
      <c r="D44" s="96"/>
      <c r="E44" s="85"/>
      <c r="F44" s="172">
        <v>384038752</v>
      </c>
      <c r="G44" s="101"/>
      <c r="H44" s="113">
        <v>-29426065</v>
      </c>
      <c r="I44" s="101"/>
      <c r="J44" s="172">
        <v>73439938</v>
      </c>
      <c r="K44" s="100"/>
      <c r="L44" s="113">
        <v>-17192366</v>
      </c>
    </row>
    <row r="45" spans="2:12" ht="16.5" customHeight="1">
      <c r="B45" s="89"/>
      <c r="C45" s="99" t="s">
        <v>176</v>
      </c>
      <c r="D45" s="96"/>
      <c r="E45" s="85"/>
      <c r="F45" s="186">
        <v>-24427482</v>
      </c>
      <c r="G45" s="101"/>
      <c r="H45" s="102">
        <v>1546401</v>
      </c>
      <c r="I45" s="101"/>
      <c r="J45" s="186">
        <v>239493868</v>
      </c>
      <c r="K45" s="100"/>
      <c r="L45" s="102">
        <v>1546401</v>
      </c>
    </row>
    <row r="46" spans="2:12" ht="16.5" customHeight="1">
      <c r="B46" s="89"/>
      <c r="C46" s="99"/>
      <c r="D46" s="96"/>
      <c r="E46" s="85"/>
      <c r="F46" s="185"/>
      <c r="G46" s="101"/>
      <c r="H46" s="112"/>
      <c r="I46" s="101"/>
      <c r="J46" s="185"/>
      <c r="K46" s="100"/>
      <c r="L46" s="112"/>
    </row>
    <row r="47" spans="1:12" ht="16.5" customHeight="1">
      <c r="A47" s="89"/>
      <c r="B47" s="86" t="s">
        <v>144</v>
      </c>
      <c r="C47" s="89"/>
      <c r="D47" s="96"/>
      <c r="E47" s="85"/>
      <c r="F47" s="172">
        <f>SUM(F37:F45)</f>
        <v>8722766370.14</v>
      </c>
      <c r="G47" s="101"/>
      <c r="H47" s="113">
        <f>SUM(H37:H45)</f>
        <v>7236797751</v>
      </c>
      <c r="I47" s="101"/>
      <c r="J47" s="172">
        <f>SUM(J37:J45)</f>
        <v>-89887880</v>
      </c>
      <c r="K47" s="100"/>
      <c r="L47" s="113">
        <f>SUM(L37:L45)</f>
        <v>79863494</v>
      </c>
    </row>
    <row r="48" spans="1:12" ht="16.5" customHeight="1">
      <c r="A48" s="89"/>
      <c r="C48" s="99" t="s">
        <v>32</v>
      </c>
      <c r="D48" s="96"/>
      <c r="E48" s="85"/>
      <c r="F48" s="186">
        <v>-19526632</v>
      </c>
      <c r="G48" s="101"/>
      <c r="H48" s="102">
        <v>-44083210</v>
      </c>
      <c r="I48" s="101"/>
      <c r="J48" s="186">
        <v>-16399454</v>
      </c>
      <c r="K48" s="100"/>
      <c r="L48" s="102">
        <v>-9208919</v>
      </c>
    </row>
    <row r="49" spans="1:12" ht="16.5" customHeight="1">
      <c r="A49" s="89"/>
      <c r="D49" s="96"/>
      <c r="E49" s="85"/>
      <c r="F49" s="185"/>
      <c r="G49" s="101"/>
      <c r="H49" s="112"/>
      <c r="I49" s="101"/>
      <c r="J49" s="185"/>
      <c r="K49" s="100"/>
      <c r="L49" s="112"/>
    </row>
    <row r="50" spans="2:12" ht="16.5" customHeight="1">
      <c r="B50" s="85" t="s">
        <v>143</v>
      </c>
      <c r="C50" s="89"/>
      <c r="D50" s="96"/>
      <c r="E50" s="85"/>
      <c r="F50" s="186">
        <f>SUM(F47:F48)</f>
        <v>8703239738.14</v>
      </c>
      <c r="G50" s="101"/>
      <c r="H50" s="102">
        <f>SUM(H47:H48)</f>
        <v>7192714541</v>
      </c>
      <c r="I50" s="101"/>
      <c r="J50" s="186">
        <f>SUM(J47:J48)</f>
        <v>-106287334</v>
      </c>
      <c r="K50" s="100"/>
      <c r="L50" s="102">
        <f>SUM(L47:L48)</f>
        <v>70654575</v>
      </c>
    </row>
    <row r="51" spans="2:12" ht="16.5" customHeight="1">
      <c r="B51" s="85"/>
      <c r="C51" s="89"/>
      <c r="D51" s="96"/>
      <c r="E51" s="85"/>
      <c r="F51" s="113"/>
      <c r="G51" s="101"/>
      <c r="H51" s="113"/>
      <c r="I51" s="101"/>
      <c r="J51" s="113"/>
      <c r="K51" s="100"/>
      <c r="L51" s="113"/>
    </row>
    <row r="52" spans="2:12" ht="16.5" customHeight="1">
      <c r="B52" s="89"/>
      <c r="C52" s="85"/>
      <c r="D52" s="96"/>
      <c r="E52" s="85"/>
      <c r="F52" s="112"/>
      <c r="G52" s="101"/>
      <c r="H52" s="112"/>
      <c r="I52" s="100"/>
      <c r="J52" s="112"/>
      <c r="K52" s="101"/>
      <c r="L52" s="112"/>
    </row>
    <row r="53" spans="1:12" ht="21.75" customHeight="1">
      <c r="A53" s="189" t="str">
        <f>'5-7'!$A$49:$L$49</f>
        <v>The notes to the consolidated and separate financial statements on pages 15 to 79 are an integral part of these financial statements.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</row>
    <row r="54" spans="1:12" ht="16.5" customHeight="1">
      <c r="A54" s="78" t="str">
        <f>+A1</f>
        <v>Energy Absolute Public Company Limited</v>
      </c>
      <c r="B54" s="78"/>
      <c r="C54" s="78"/>
      <c r="D54" s="1"/>
      <c r="E54" s="77"/>
      <c r="F54" s="2"/>
      <c r="G54" s="79"/>
      <c r="H54" s="2"/>
      <c r="I54" s="80"/>
      <c r="J54" s="2"/>
      <c r="K54" s="79"/>
      <c r="L54" s="90"/>
    </row>
    <row r="55" spans="1:12" ht="16.5" customHeight="1">
      <c r="A55" s="78" t="str">
        <f>A2</f>
        <v>Statement of Cash Flows </v>
      </c>
      <c r="B55" s="78"/>
      <c r="C55" s="78"/>
      <c r="D55" s="1"/>
      <c r="E55" s="77"/>
      <c r="F55" s="2"/>
      <c r="G55" s="79"/>
      <c r="H55" s="2"/>
      <c r="I55" s="80"/>
      <c r="J55" s="2"/>
      <c r="K55" s="79"/>
      <c r="L55" s="2"/>
    </row>
    <row r="56" spans="1:12" ht="16.5" customHeight="1">
      <c r="A56" s="4" t="str">
        <f>+A3</f>
        <v>For the year ended 31 December 2019</v>
      </c>
      <c r="B56" s="4"/>
      <c r="C56" s="4"/>
      <c r="D56" s="81"/>
      <c r="E56" s="82"/>
      <c r="F56" s="3"/>
      <c r="G56" s="83"/>
      <c r="H56" s="3"/>
      <c r="I56" s="84"/>
      <c r="J56" s="3"/>
      <c r="K56" s="83"/>
      <c r="L56" s="3"/>
    </row>
    <row r="57" spans="1:11" ht="16.5" customHeight="1">
      <c r="A57" s="85"/>
      <c r="B57" s="85"/>
      <c r="C57" s="85"/>
      <c r="G57" s="87"/>
      <c r="I57" s="88"/>
      <c r="K57" s="87"/>
    </row>
    <row r="58" spans="7:11" ht="16.5" customHeight="1">
      <c r="G58" s="87"/>
      <c r="I58" s="88"/>
      <c r="K58" s="87"/>
    </row>
    <row r="59" spans="1:12" ht="16.5" customHeight="1">
      <c r="A59" s="89"/>
      <c r="D59" s="95"/>
      <c r="E59" s="85"/>
      <c r="F59" s="194" t="s">
        <v>44</v>
      </c>
      <c r="G59" s="194"/>
      <c r="H59" s="194"/>
      <c r="I59" s="103"/>
      <c r="J59" s="194" t="s">
        <v>125</v>
      </c>
      <c r="K59" s="194"/>
      <c r="L59" s="194"/>
    </row>
    <row r="60" spans="4:12" ht="16.5" customHeight="1">
      <c r="D60" s="96"/>
      <c r="E60" s="85"/>
      <c r="F60" s="104">
        <v>2019</v>
      </c>
      <c r="G60" s="105"/>
      <c r="H60" s="104">
        <v>2018</v>
      </c>
      <c r="I60" s="105"/>
      <c r="J60" s="104">
        <v>2019</v>
      </c>
      <c r="K60" s="105"/>
      <c r="L60" s="104">
        <v>2018</v>
      </c>
    </row>
    <row r="61" spans="4:12" ht="16.5" customHeight="1">
      <c r="D61" s="72" t="s">
        <v>1</v>
      </c>
      <c r="E61" s="85"/>
      <c r="F61" s="5" t="s">
        <v>117</v>
      </c>
      <c r="G61" s="104"/>
      <c r="H61" s="5" t="s">
        <v>117</v>
      </c>
      <c r="I61" s="104"/>
      <c r="J61" s="5" t="s">
        <v>117</v>
      </c>
      <c r="K61" s="104"/>
      <c r="L61" s="5" t="s">
        <v>117</v>
      </c>
    </row>
    <row r="62" spans="1:12" ht="16.5" customHeight="1">
      <c r="A62" s="85" t="s">
        <v>33</v>
      </c>
      <c r="D62" s="96"/>
      <c r="E62" s="85"/>
      <c r="F62" s="185"/>
      <c r="G62" s="101"/>
      <c r="H62" s="112"/>
      <c r="I62" s="101"/>
      <c r="J62" s="185"/>
      <c r="K62" s="100"/>
      <c r="L62" s="112"/>
    </row>
    <row r="63" spans="1:12" ht="16.5" customHeight="1">
      <c r="A63" s="86" t="s">
        <v>111</v>
      </c>
      <c r="D63" s="96"/>
      <c r="E63" s="85"/>
      <c r="F63" s="172">
        <v>-4145768</v>
      </c>
      <c r="G63" s="101"/>
      <c r="H63" s="113">
        <v>-72726166</v>
      </c>
      <c r="I63" s="101"/>
      <c r="J63" s="172">
        <v>2642743</v>
      </c>
      <c r="K63" s="100"/>
      <c r="L63" s="113">
        <v>197761</v>
      </c>
    </row>
    <row r="64" spans="1:12" ht="16.5" customHeight="1">
      <c r="A64" s="86" t="s">
        <v>138</v>
      </c>
      <c r="D64" s="8">
        <v>35.4</v>
      </c>
      <c r="E64" s="85"/>
      <c r="F64" s="172">
        <v>0</v>
      </c>
      <c r="G64" s="101"/>
      <c r="H64" s="113">
        <v>0</v>
      </c>
      <c r="I64" s="101"/>
      <c r="J64" s="172">
        <v>341799000</v>
      </c>
      <c r="K64" s="100"/>
      <c r="L64" s="113">
        <v>957500000</v>
      </c>
    </row>
    <row r="65" spans="1:12" ht="16.5" customHeight="1">
      <c r="A65" s="86" t="s">
        <v>84</v>
      </c>
      <c r="D65" s="8">
        <v>35.4</v>
      </c>
      <c r="E65" s="85"/>
      <c r="F65" s="172">
        <v>0</v>
      </c>
      <c r="G65" s="101"/>
      <c r="H65" s="113">
        <v>0</v>
      </c>
      <c r="I65" s="101"/>
      <c r="J65" s="172">
        <v>-12128346000</v>
      </c>
      <c r="K65" s="100"/>
      <c r="L65" s="113">
        <v>-1839900000</v>
      </c>
    </row>
    <row r="66" spans="1:12" ht="16.5" customHeight="1">
      <c r="A66" s="86" t="s">
        <v>196</v>
      </c>
      <c r="D66" s="8"/>
      <c r="E66" s="85"/>
      <c r="F66" s="172">
        <v>-500000</v>
      </c>
      <c r="G66" s="101"/>
      <c r="H66" s="113">
        <v>-500000</v>
      </c>
      <c r="I66" s="101"/>
      <c r="J66" s="172">
        <v>0</v>
      </c>
      <c r="K66" s="100"/>
      <c r="L66" s="113">
        <v>0</v>
      </c>
    </row>
    <row r="67" spans="1:12" ht="16.5" customHeight="1">
      <c r="A67" s="86" t="s">
        <v>139</v>
      </c>
      <c r="D67" s="8">
        <v>35.4</v>
      </c>
      <c r="E67" s="85"/>
      <c r="F67" s="172">
        <v>0</v>
      </c>
      <c r="H67" s="113">
        <v>0</v>
      </c>
      <c r="I67" s="86"/>
      <c r="J67" s="172">
        <v>0</v>
      </c>
      <c r="K67" s="100"/>
      <c r="L67" s="113">
        <v>35000000</v>
      </c>
    </row>
    <row r="68" spans="1:12" ht="16.5" customHeight="1">
      <c r="A68" s="86" t="s">
        <v>254</v>
      </c>
      <c r="D68" s="8"/>
      <c r="E68" s="85"/>
      <c r="F68" s="172">
        <v>-75000000</v>
      </c>
      <c r="H68" s="113">
        <v>-4846250</v>
      </c>
      <c r="I68" s="86"/>
      <c r="J68" s="172">
        <v>0</v>
      </c>
      <c r="K68" s="100"/>
      <c r="L68" s="113">
        <v>0</v>
      </c>
    </row>
    <row r="69" spans="1:12" ht="16.5" customHeight="1">
      <c r="A69" s="86" t="s">
        <v>216</v>
      </c>
      <c r="D69" s="8"/>
      <c r="E69" s="85"/>
      <c r="F69" s="172"/>
      <c r="H69" s="113"/>
      <c r="I69" s="86"/>
      <c r="J69" s="172"/>
      <c r="K69" s="100"/>
      <c r="L69" s="113"/>
    </row>
    <row r="70" spans="1:12" ht="16.5" customHeight="1">
      <c r="A70" s="89"/>
      <c r="B70" s="86" t="s">
        <v>220</v>
      </c>
      <c r="E70" s="85"/>
      <c r="F70" s="172">
        <v>0</v>
      </c>
      <c r="H70" s="113">
        <v>305617991</v>
      </c>
      <c r="I70" s="86"/>
      <c r="J70" s="172">
        <v>0</v>
      </c>
      <c r="K70" s="100"/>
      <c r="L70" s="113">
        <v>0</v>
      </c>
    </row>
    <row r="71" spans="1:12" ht="16.5" customHeight="1">
      <c r="A71" s="86" t="s">
        <v>131</v>
      </c>
      <c r="D71" s="8">
        <v>12.1</v>
      </c>
      <c r="E71" s="85"/>
      <c r="F71" s="172">
        <v>0</v>
      </c>
      <c r="G71" s="101"/>
      <c r="H71" s="113">
        <v>0</v>
      </c>
      <c r="I71" s="101"/>
      <c r="J71" s="172">
        <v>-1534818532</v>
      </c>
      <c r="K71" s="100"/>
      <c r="L71" s="113">
        <v>-4903022667</v>
      </c>
    </row>
    <row r="72" spans="1:12" ht="16.5" customHeight="1">
      <c r="A72" s="86" t="s">
        <v>246</v>
      </c>
      <c r="D72" s="8">
        <v>12.1</v>
      </c>
      <c r="E72" s="85"/>
      <c r="F72" s="172">
        <v>-70151055</v>
      </c>
      <c r="G72" s="101"/>
      <c r="H72" s="113">
        <v>0</v>
      </c>
      <c r="I72" s="101"/>
      <c r="J72" s="172">
        <v>0</v>
      </c>
      <c r="K72" s="100"/>
      <c r="L72" s="113">
        <v>0</v>
      </c>
    </row>
    <row r="73" spans="1:12" ht="16.5" customHeight="1">
      <c r="A73" s="86" t="s">
        <v>200</v>
      </c>
      <c r="D73" s="8"/>
      <c r="E73" s="85"/>
      <c r="F73" s="172">
        <v>0</v>
      </c>
      <c r="G73" s="101"/>
      <c r="H73" s="113">
        <v>-34531200</v>
      </c>
      <c r="I73" s="101"/>
      <c r="J73" s="172">
        <v>0</v>
      </c>
      <c r="K73" s="100"/>
      <c r="L73" s="113">
        <v>-34531200</v>
      </c>
    </row>
    <row r="74" spans="1:12" ht="16.5" customHeight="1">
      <c r="A74" s="86" t="s">
        <v>110</v>
      </c>
      <c r="D74" s="7">
        <v>13</v>
      </c>
      <c r="E74" s="85"/>
      <c r="F74" s="172">
        <v>-38790830</v>
      </c>
      <c r="G74" s="101"/>
      <c r="H74" s="113">
        <v>0</v>
      </c>
      <c r="I74" s="101"/>
      <c r="J74" s="172">
        <v>-8472839</v>
      </c>
      <c r="K74" s="100"/>
      <c r="L74" s="113">
        <v>-5519987</v>
      </c>
    </row>
    <row r="75" spans="1:12" ht="16.5" customHeight="1">
      <c r="A75" s="86" t="s">
        <v>140</v>
      </c>
      <c r="D75" s="96"/>
      <c r="E75" s="85"/>
      <c r="F75" s="172">
        <v>0</v>
      </c>
      <c r="G75" s="101"/>
      <c r="H75" s="113">
        <v>0</v>
      </c>
      <c r="I75" s="101"/>
      <c r="J75" s="172">
        <v>0</v>
      </c>
      <c r="K75" s="100"/>
      <c r="L75" s="113">
        <v>3150000</v>
      </c>
    </row>
    <row r="76" spans="1:12" ht="16.5" customHeight="1">
      <c r="A76" s="86" t="s">
        <v>113</v>
      </c>
      <c r="D76" s="96"/>
      <c r="E76" s="85"/>
      <c r="F76" s="163"/>
      <c r="G76" s="89"/>
      <c r="H76" s="89"/>
      <c r="I76" s="89"/>
      <c r="J76" s="163"/>
      <c r="K76" s="89"/>
      <c r="L76" s="89"/>
    </row>
    <row r="77" spans="2:12" ht="16.5" customHeight="1">
      <c r="B77" s="86" t="s">
        <v>112</v>
      </c>
      <c r="D77" s="96"/>
      <c r="E77" s="85"/>
      <c r="F77" s="163">
        <v>-14521994372</v>
      </c>
      <c r="G77" s="89"/>
      <c r="H77" s="89">
        <v>-5698716984</v>
      </c>
      <c r="I77" s="89"/>
      <c r="J77" s="163">
        <v>-43787928</v>
      </c>
      <c r="K77" s="89"/>
      <c r="L77" s="89">
        <v>-22464624</v>
      </c>
    </row>
    <row r="78" spans="1:12" ht="16.5" customHeight="1">
      <c r="A78" s="86" t="s">
        <v>269</v>
      </c>
      <c r="D78" s="96"/>
      <c r="E78" s="85"/>
      <c r="F78" s="172"/>
      <c r="G78" s="101"/>
      <c r="H78" s="113"/>
      <c r="I78" s="101"/>
      <c r="J78" s="172"/>
      <c r="K78" s="100"/>
      <c r="L78" s="113"/>
    </row>
    <row r="79" spans="2:12" ht="16.5" customHeight="1">
      <c r="B79" s="86" t="s">
        <v>112</v>
      </c>
      <c r="D79" s="96"/>
      <c r="E79" s="85"/>
      <c r="F79" s="172">
        <v>343356</v>
      </c>
      <c r="G79" s="101"/>
      <c r="H79" s="113">
        <v>1775701</v>
      </c>
      <c r="I79" s="101"/>
      <c r="J79" s="172">
        <v>0</v>
      </c>
      <c r="K79" s="100"/>
      <c r="L79" s="113">
        <v>0</v>
      </c>
    </row>
    <row r="80" spans="1:12" ht="16.5" customHeight="1">
      <c r="A80" s="86" t="s">
        <v>114</v>
      </c>
      <c r="D80" s="96"/>
      <c r="E80" s="85"/>
      <c r="F80" s="172">
        <v>-139436589</v>
      </c>
      <c r="G80" s="101"/>
      <c r="H80" s="113">
        <v>-4719790</v>
      </c>
      <c r="I80" s="101"/>
      <c r="J80" s="172">
        <v>-3120640</v>
      </c>
      <c r="K80" s="100"/>
      <c r="L80" s="113">
        <v>-2006138</v>
      </c>
    </row>
    <row r="81" spans="1:12" ht="16.5" customHeight="1">
      <c r="A81" s="23" t="s">
        <v>115</v>
      </c>
      <c r="D81" s="96"/>
      <c r="E81" s="85"/>
      <c r="F81" s="172">
        <v>0</v>
      </c>
      <c r="G81" s="101"/>
      <c r="H81" s="113">
        <v>0</v>
      </c>
      <c r="I81" s="101"/>
      <c r="J81" s="172">
        <v>4745364506</v>
      </c>
      <c r="K81" s="100"/>
      <c r="L81" s="113">
        <v>3934463266</v>
      </c>
    </row>
    <row r="82" spans="1:12" ht="16.5" customHeight="1">
      <c r="A82" s="86" t="s">
        <v>116</v>
      </c>
      <c r="D82" s="96"/>
      <c r="E82" s="85"/>
      <c r="F82" s="172">
        <v>41409539</v>
      </c>
      <c r="G82" s="101"/>
      <c r="H82" s="113">
        <v>17586192</v>
      </c>
      <c r="I82" s="101"/>
      <c r="J82" s="172">
        <v>299867880</v>
      </c>
      <c r="K82" s="100"/>
      <c r="L82" s="113">
        <v>3828935</v>
      </c>
    </row>
    <row r="83" spans="1:12" ht="16.5" customHeight="1">
      <c r="A83" s="86" t="s">
        <v>204</v>
      </c>
      <c r="D83" s="96"/>
      <c r="E83" s="85"/>
      <c r="F83" s="186">
        <v>-26169813</v>
      </c>
      <c r="G83" s="101"/>
      <c r="H83" s="102">
        <v>-75657872</v>
      </c>
      <c r="I83" s="101"/>
      <c r="J83" s="186">
        <v>0</v>
      </c>
      <c r="K83" s="100"/>
      <c r="L83" s="102">
        <v>0</v>
      </c>
    </row>
    <row r="84" spans="4:12" ht="16.5" customHeight="1">
      <c r="D84" s="96"/>
      <c r="E84" s="85"/>
      <c r="F84" s="185"/>
      <c r="G84" s="101"/>
      <c r="H84" s="112"/>
      <c r="I84" s="101"/>
      <c r="J84" s="185"/>
      <c r="K84" s="100"/>
      <c r="L84" s="112"/>
    </row>
    <row r="85" spans="1:12" ht="16.5" customHeight="1">
      <c r="A85" s="85" t="s">
        <v>238</v>
      </c>
      <c r="B85" s="85"/>
      <c r="C85" s="89"/>
      <c r="D85" s="96"/>
      <c r="E85" s="85"/>
      <c r="F85" s="186">
        <f>SUM(F63:F83)</f>
        <v>-14834435532</v>
      </c>
      <c r="G85" s="101"/>
      <c r="H85" s="102">
        <f>SUM(H63:H83)</f>
        <v>-5566718378</v>
      </c>
      <c r="I85" s="101"/>
      <c r="J85" s="186">
        <f>SUM(J63:J83)</f>
        <v>-8328871810</v>
      </c>
      <c r="K85" s="100"/>
      <c r="L85" s="102">
        <f>SUM(L63:L83)</f>
        <v>-1873304654</v>
      </c>
    </row>
    <row r="86" spans="1:12" ht="16.5" customHeight="1">
      <c r="A86" s="85"/>
      <c r="D86" s="96"/>
      <c r="E86" s="85"/>
      <c r="F86" s="172"/>
      <c r="G86" s="101"/>
      <c r="H86" s="113"/>
      <c r="I86" s="100"/>
      <c r="J86" s="172"/>
      <c r="K86" s="101"/>
      <c r="L86" s="113"/>
    </row>
    <row r="87" spans="1:12" ht="16.5" customHeight="1">
      <c r="A87" s="85" t="s">
        <v>34</v>
      </c>
      <c r="D87" s="96"/>
      <c r="E87" s="85"/>
      <c r="F87" s="185"/>
      <c r="G87" s="101"/>
      <c r="H87" s="112"/>
      <c r="I87" s="101"/>
      <c r="J87" s="185"/>
      <c r="K87" s="100"/>
      <c r="L87" s="112"/>
    </row>
    <row r="88" spans="1:12" ht="16.5" customHeight="1">
      <c r="A88" s="99" t="s">
        <v>182</v>
      </c>
      <c r="D88" s="7">
        <v>19</v>
      </c>
      <c r="E88" s="85"/>
      <c r="F88" s="163">
        <v>8150946615</v>
      </c>
      <c r="G88" s="101"/>
      <c r="H88" s="89">
        <v>5522037770</v>
      </c>
      <c r="I88" s="101"/>
      <c r="J88" s="163">
        <v>7932797861</v>
      </c>
      <c r="K88" s="101"/>
      <c r="L88" s="89">
        <v>5522037770</v>
      </c>
    </row>
    <row r="89" spans="1:12" ht="16.5" customHeight="1">
      <c r="A89" s="99" t="s">
        <v>181</v>
      </c>
      <c r="D89" s="7">
        <v>19</v>
      </c>
      <c r="E89" s="85"/>
      <c r="F89" s="172">
        <v>-9307937046</v>
      </c>
      <c r="G89" s="101"/>
      <c r="H89" s="113">
        <v>-4628246402</v>
      </c>
      <c r="I89" s="101"/>
      <c r="J89" s="172">
        <v>-9264513510</v>
      </c>
      <c r="K89" s="101"/>
      <c r="L89" s="113">
        <v>-4589445015</v>
      </c>
    </row>
    <row r="90" spans="1:12" ht="16.5" customHeight="1">
      <c r="A90" s="99" t="s">
        <v>180</v>
      </c>
      <c r="D90" s="8">
        <v>21.1</v>
      </c>
      <c r="E90" s="85"/>
      <c r="F90" s="163">
        <v>5125585306</v>
      </c>
      <c r="G90" s="89"/>
      <c r="H90" s="89">
        <v>802445924</v>
      </c>
      <c r="I90" s="101"/>
      <c r="J90" s="172">
        <v>4900000000</v>
      </c>
      <c r="K90" s="101"/>
      <c r="L90" s="113">
        <v>789534800</v>
      </c>
    </row>
    <row r="91" spans="1:12" ht="16.5" customHeight="1">
      <c r="A91" s="99" t="s">
        <v>179</v>
      </c>
      <c r="D91" s="8">
        <v>21.1</v>
      </c>
      <c r="E91" s="85"/>
      <c r="F91" s="163">
        <v>-266025473</v>
      </c>
      <c r="G91" s="89"/>
      <c r="H91" s="89">
        <v>-264434986</v>
      </c>
      <c r="I91" s="101"/>
      <c r="J91" s="172">
        <v>0</v>
      </c>
      <c r="K91" s="101"/>
      <c r="L91" s="113">
        <v>0</v>
      </c>
    </row>
    <row r="92" spans="1:12" ht="16.5" customHeight="1">
      <c r="A92" s="99" t="s">
        <v>177</v>
      </c>
      <c r="D92" s="8">
        <v>35.5</v>
      </c>
      <c r="E92" s="85"/>
      <c r="F92" s="172">
        <v>0</v>
      </c>
      <c r="G92" s="101"/>
      <c r="H92" s="113">
        <v>0</v>
      </c>
      <c r="I92" s="101"/>
      <c r="J92" s="172">
        <v>2051000000</v>
      </c>
      <c r="K92" s="101"/>
      <c r="L92" s="113">
        <v>1190000000</v>
      </c>
    </row>
    <row r="93" spans="1:12" ht="16.5" customHeight="1">
      <c r="A93" s="99" t="s">
        <v>178</v>
      </c>
      <c r="D93" s="8">
        <v>35.5</v>
      </c>
      <c r="E93" s="85"/>
      <c r="F93" s="172">
        <v>0</v>
      </c>
      <c r="G93" s="101"/>
      <c r="H93" s="113">
        <v>0</v>
      </c>
      <c r="I93" s="101"/>
      <c r="J93" s="172">
        <v>-8290000</v>
      </c>
      <c r="K93" s="101"/>
      <c r="L93" s="113">
        <v>-750000000</v>
      </c>
    </row>
    <row r="94" spans="1:12" ht="16.5" customHeight="1">
      <c r="A94" s="99" t="s">
        <v>141</v>
      </c>
      <c r="D94" s="96"/>
      <c r="E94" s="85"/>
      <c r="F94" s="172">
        <v>-3679172</v>
      </c>
      <c r="G94" s="101"/>
      <c r="H94" s="113">
        <v>-13190789</v>
      </c>
      <c r="I94" s="101"/>
      <c r="J94" s="172">
        <v>0</v>
      </c>
      <c r="K94" s="101"/>
      <c r="L94" s="113">
        <v>0</v>
      </c>
    </row>
    <row r="95" spans="1:12" ht="16.5" customHeight="1">
      <c r="A95" s="99" t="s">
        <v>236</v>
      </c>
      <c r="D95" s="7">
        <v>22</v>
      </c>
      <c r="E95" s="85"/>
      <c r="F95" s="172">
        <v>10000000000</v>
      </c>
      <c r="G95" s="101"/>
      <c r="H95" s="113">
        <v>0</v>
      </c>
      <c r="I95" s="101"/>
      <c r="J95" s="172">
        <v>10000000000</v>
      </c>
      <c r="K95" s="101"/>
      <c r="L95" s="113">
        <v>0</v>
      </c>
    </row>
    <row r="96" spans="1:12" ht="16.5" customHeight="1">
      <c r="A96" s="99" t="s">
        <v>237</v>
      </c>
      <c r="D96" s="7">
        <v>22</v>
      </c>
      <c r="E96" s="85"/>
      <c r="F96" s="172">
        <v>-1000000000</v>
      </c>
      <c r="G96" s="101"/>
      <c r="H96" s="113">
        <v>0</v>
      </c>
      <c r="I96" s="101"/>
      <c r="J96" s="172">
        <v>-1000000000</v>
      </c>
      <c r="K96" s="101"/>
      <c r="L96" s="113">
        <v>0</v>
      </c>
    </row>
    <row r="97" spans="1:12" ht="16.5" customHeight="1">
      <c r="A97" s="99" t="s">
        <v>183</v>
      </c>
      <c r="D97" s="96"/>
      <c r="E97" s="85"/>
      <c r="F97" s="163"/>
      <c r="G97" s="89"/>
      <c r="H97" s="89"/>
      <c r="I97" s="89"/>
      <c r="J97" s="163"/>
      <c r="K97" s="89"/>
      <c r="L97" s="89"/>
    </row>
    <row r="98" spans="1:12" ht="16.5" customHeight="1">
      <c r="A98" s="99"/>
      <c r="B98" s="86" t="s">
        <v>211</v>
      </c>
      <c r="D98" s="96"/>
      <c r="E98" s="85"/>
      <c r="F98" s="172">
        <v>387804660</v>
      </c>
      <c r="G98" s="101"/>
      <c r="H98" s="113">
        <v>596244695</v>
      </c>
      <c r="I98" s="101"/>
      <c r="J98" s="172">
        <v>0</v>
      </c>
      <c r="K98" s="101"/>
      <c r="L98" s="113">
        <v>0</v>
      </c>
    </row>
    <row r="99" spans="1:12" ht="16.5" customHeight="1">
      <c r="A99" s="99" t="s">
        <v>231</v>
      </c>
      <c r="E99" s="85"/>
      <c r="F99" s="172">
        <v>0</v>
      </c>
      <c r="G99" s="101"/>
      <c r="H99" s="113">
        <v>-844115661</v>
      </c>
      <c r="I99" s="101"/>
      <c r="J99" s="172">
        <v>0</v>
      </c>
      <c r="K99" s="101"/>
      <c r="L99" s="113">
        <v>0</v>
      </c>
    </row>
    <row r="100" spans="1:12" ht="16.5" customHeight="1">
      <c r="A100" s="99" t="s">
        <v>108</v>
      </c>
      <c r="E100" s="85"/>
      <c r="F100" s="172">
        <v>-932406789</v>
      </c>
      <c r="G100" s="101"/>
      <c r="H100" s="113">
        <v>-745950202</v>
      </c>
      <c r="I100" s="101"/>
      <c r="J100" s="172">
        <v>-932406789</v>
      </c>
      <c r="K100" s="101"/>
      <c r="L100" s="113">
        <v>-745950202</v>
      </c>
    </row>
    <row r="101" spans="1:12" ht="16.5" customHeight="1">
      <c r="A101" s="99" t="s">
        <v>93</v>
      </c>
      <c r="D101" s="96"/>
      <c r="E101" s="85"/>
      <c r="F101" s="186">
        <v>-1431157787</v>
      </c>
      <c r="G101" s="101"/>
      <c r="H101" s="102">
        <v>-1023124278</v>
      </c>
      <c r="I101" s="101"/>
      <c r="J101" s="186">
        <v>-525471985</v>
      </c>
      <c r="K101" s="101"/>
      <c r="L101" s="102">
        <v>-309744761</v>
      </c>
    </row>
    <row r="102" spans="4:12" ht="16.5" customHeight="1">
      <c r="D102" s="96"/>
      <c r="E102" s="85"/>
      <c r="F102" s="185"/>
      <c r="G102" s="101"/>
      <c r="H102" s="112"/>
      <c r="I102" s="101"/>
      <c r="J102" s="185"/>
      <c r="K102" s="100"/>
      <c r="L102" s="112"/>
    </row>
    <row r="103" spans="1:12" ht="16.5" customHeight="1">
      <c r="A103" s="85" t="s">
        <v>142</v>
      </c>
      <c r="D103" s="96"/>
      <c r="E103" s="85"/>
      <c r="F103" s="186">
        <f>SUM(F87:F102)</f>
        <v>10723130314</v>
      </c>
      <c r="G103" s="101"/>
      <c r="H103" s="102">
        <f>SUM(H87:H102)</f>
        <v>-598333929</v>
      </c>
      <c r="I103" s="101"/>
      <c r="J103" s="186">
        <f>SUM(J87:J102)</f>
        <v>13153115577</v>
      </c>
      <c r="K103" s="100"/>
      <c r="L103" s="102">
        <f>SUM(L87:L102)</f>
        <v>1106432592</v>
      </c>
    </row>
    <row r="104" spans="1:12" ht="16.5" customHeight="1">
      <c r="A104" s="85"/>
      <c r="D104" s="96"/>
      <c r="E104" s="85"/>
      <c r="F104" s="113"/>
      <c r="G104" s="101"/>
      <c r="H104" s="113"/>
      <c r="I104" s="100"/>
      <c r="J104" s="113"/>
      <c r="K104" s="101"/>
      <c r="L104" s="113"/>
    </row>
    <row r="105" spans="1:12" ht="16.5" customHeight="1">
      <c r="A105" s="85"/>
      <c r="D105" s="96"/>
      <c r="E105" s="85"/>
      <c r="F105" s="113"/>
      <c r="G105" s="101"/>
      <c r="H105" s="113"/>
      <c r="I105" s="100"/>
      <c r="J105" s="113"/>
      <c r="K105" s="101"/>
      <c r="L105" s="113"/>
    </row>
    <row r="106" spans="1:12" ht="21.75" customHeight="1">
      <c r="A106" s="189" t="str">
        <f>'5-7'!$A$49:$L$49</f>
        <v>The notes to the consolidated and separate financial statements on pages 15 to 79 are an integral part of these financial statements.</v>
      </c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</row>
    <row r="107" spans="1:12" ht="16.5" customHeight="1">
      <c r="A107" s="78" t="str">
        <f>+A1</f>
        <v>Energy Absolute Public Company Limited</v>
      </c>
      <c r="B107" s="78"/>
      <c r="C107" s="78"/>
      <c r="D107" s="1"/>
      <c r="E107" s="77"/>
      <c r="F107" s="2"/>
      <c r="G107" s="79"/>
      <c r="H107" s="2"/>
      <c r="I107" s="80"/>
      <c r="J107" s="2"/>
      <c r="K107" s="79"/>
      <c r="L107" s="153"/>
    </row>
    <row r="108" spans="1:12" ht="16.5" customHeight="1">
      <c r="A108" s="78" t="str">
        <f>+A2</f>
        <v>Statement of Cash Flows </v>
      </c>
      <c r="B108" s="78"/>
      <c r="C108" s="78"/>
      <c r="D108" s="1"/>
      <c r="E108" s="77"/>
      <c r="F108" s="2"/>
      <c r="G108" s="79"/>
      <c r="H108" s="2"/>
      <c r="I108" s="80"/>
      <c r="J108" s="2"/>
      <c r="K108" s="79"/>
      <c r="L108" s="2"/>
    </row>
    <row r="109" spans="1:12" ht="16.5" customHeight="1">
      <c r="A109" s="4" t="str">
        <f>+A3</f>
        <v>For the year ended 31 December 2019</v>
      </c>
      <c r="B109" s="4"/>
      <c r="C109" s="4"/>
      <c r="D109" s="81"/>
      <c r="E109" s="82"/>
      <c r="F109" s="3"/>
      <c r="G109" s="83"/>
      <c r="H109" s="3"/>
      <c r="I109" s="84"/>
      <c r="J109" s="3"/>
      <c r="K109" s="83"/>
      <c r="L109" s="3"/>
    </row>
    <row r="110" spans="7:11" ht="16.5" customHeight="1">
      <c r="G110" s="87"/>
      <c r="I110" s="88"/>
      <c r="K110" s="87"/>
    </row>
    <row r="111" spans="7:11" ht="16.5" customHeight="1">
      <c r="G111" s="87"/>
      <c r="I111" s="88"/>
      <c r="K111" s="87"/>
    </row>
    <row r="112" spans="1:12" ht="16.5" customHeight="1">
      <c r="A112" s="89"/>
      <c r="D112" s="95"/>
      <c r="E112" s="85"/>
      <c r="F112" s="194" t="s">
        <v>44</v>
      </c>
      <c r="G112" s="194"/>
      <c r="H112" s="194"/>
      <c r="I112" s="103"/>
      <c r="J112" s="194" t="s">
        <v>125</v>
      </c>
      <c r="K112" s="194"/>
      <c r="L112" s="194"/>
    </row>
    <row r="113" spans="4:12" ht="16.5" customHeight="1">
      <c r="D113" s="96"/>
      <c r="E113" s="85"/>
      <c r="F113" s="104">
        <v>2019</v>
      </c>
      <c r="G113" s="105"/>
      <c r="H113" s="104">
        <v>2018</v>
      </c>
      <c r="I113" s="105"/>
      <c r="J113" s="104">
        <v>2019</v>
      </c>
      <c r="K113" s="105"/>
      <c r="L113" s="104">
        <v>2018</v>
      </c>
    </row>
    <row r="114" spans="4:12" ht="16.5" customHeight="1">
      <c r="D114" s="72" t="s">
        <v>94</v>
      </c>
      <c r="E114" s="85"/>
      <c r="F114" s="5" t="s">
        <v>117</v>
      </c>
      <c r="G114" s="104"/>
      <c r="H114" s="5" t="s">
        <v>117</v>
      </c>
      <c r="I114" s="104"/>
      <c r="J114" s="5" t="s">
        <v>117</v>
      </c>
      <c r="K114" s="104"/>
      <c r="L114" s="5" t="s">
        <v>117</v>
      </c>
    </row>
    <row r="115" spans="4:12" ht="16.5" customHeight="1">
      <c r="D115" s="96"/>
      <c r="E115" s="85"/>
      <c r="F115" s="185"/>
      <c r="G115" s="101"/>
      <c r="H115" s="112"/>
      <c r="I115" s="101"/>
      <c r="J115" s="185"/>
      <c r="K115" s="100"/>
      <c r="L115" s="112"/>
    </row>
    <row r="116" spans="1:12" ht="16.5" customHeight="1">
      <c r="A116" s="85" t="s">
        <v>230</v>
      </c>
      <c r="D116" s="96"/>
      <c r="E116" s="85"/>
      <c r="F116" s="172">
        <f>SUM(F50,F85,F103)</f>
        <v>4591934520.139999</v>
      </c>
      <c r="G116" s="101"/>
      <c r="H116" s="113">
        <v>1027662234</v>
      </c>
      <c r="I116" s="101"/>
      <c r="J116" s="172">
        <f>SUM(J50,J85,J103)</f>
        <v>4717956433</v>
      </c>
      <c r="K116" s="100"/>
      <c r="L116" s="113">
        <v>-696217487</v>
      </c>
    </row>
    <row r="117" spans="1:12" ht="16.5" customHeight="1">
      <c r="A117" s="86" t="s">
        <v>49</v>
      </c>
      <c r="D117" s="150"/>
      <c r="E117" s="85"/>
      <c r="F117" s="172">
        <f>'5-7'!H13</f>
        <v>5478570449</v>
      </c>
      <c r="G117" s="101"/>
      <c r="H117" s="113">
        <v>4505653829</v>
      </c>
      <c r="I117" s="101"/>
      <c r="J117" s="172">
        <f>'5-7'!L13</f>
        <v>544675310</v>
      </c>
      <c r="K117" s="100"/>
      <c r="L117" s="113">
        <v>1241254489</v>
      </c>
    </row>
    <row r="118" spans="1:12" ht="16.5" customHeight="1">
      <c r="A118" s="86" t="s">
        <v>258</v>
      </c>
      <c r="D118" s="96"/>
      <c r="E118" s="85"/>
      <c r="F118" s="186">
        <v>-41553349</v>
      </c>
      <c r="G118" s="101"/>
      <c r="H118" s="102">
        <v>-54745614</v>
      </c>
      <c r="I118" s="101"/>
      <c r="J118" s="186">
        <v>-2350713</v>
      </c>
      <c r="K118" s="100"/>
      <c r="L118" s="102">
        <v>-361692</v>
      </c>
    </row>
    <row r="119" spans="4:12" ht="16.5" customHeight="1">
      <c r="D119" s="96"/>
      <c r="E119" s="85"/>
      <c r="F119" s="185"/>
      <c r="G119" s="101"/>
      <c r="H119" s="112"/>
      <c r="I119" s="101"/>
      <c r="J119" s="185"/>
      <c r="K119" s="100"/>
      <c r="L119" s="112"/>
    </row>
    <row r="120" spans="1:12" ht="16.5" customHeight="1" thickBot="1">
      <c r="A120" s="85" t="s">
        <v>50</v>
      </c>
      <c r="D120" s="96"/>
      <c r="E120" s="85"/>
      <c r="F120" s="187">
        <f>SUM(F116:F118)</f>
        <v>10028951620.14</v>
      </c>
      <c r="G120" s="101"/>
      <c r="H120" s="115">
        <f>SUM(H116:H118)</f>
        <v>5478570449</v>
      </c>
      <c r="I120" s="101"/>
      <c r="J120" s="187">
        <f>SUM(J116:J118)</f>
        <v>5260281030</v>
      </c>
      <c r="K120" s="100"/>
      <c r="L120" s="115">
        <f>SUM(L116:L118)</f>
        <v>544675310</v>
      </c>
    </row>
    <row r="121" spans="4:12" ht="16.5" customHeight="1" thickTop="1">
      <c r="D121" s="96"/>
      <c r="E121" s="85"/>
      <c r="F121" s="188"/>
      <c r="G121" s="101"/>
      <c r="H121" s="152"/>
      <c r="I121" s="101"/>
      <c r="J121" s="185"/>
      <c r="K121" s="100"/>
      <c r="L121" s="112"/>
    </row>
    <row r="122" spans="4:12" ht="16.5" customHeight="1">
      <c r="D122" s="96"/>
      <c r="E122" s="85"/>
      <c r="F122" s="185"/>
      <c r="G122" s="101"/>
      <c r="H122" s="112"/>
      <c r="I122" s="101"/>
      <c r="J122" s="185"/>
      <c r="K122" s="100"/>
      <c r="L122" s="112"/>
    </row>
    <row r="123" spans="1:12" ht="16.5" customHeight="1">
      <c r="A123" s="85" t="s">
        <v>85</v>
      </c>
      <c r="D123" s="96"/>
      <c r="E123" s="85"/>
      <c r="F123" s="172"/>
      <c r="G123" s="116"/>
      <c r="H123" s="113"/>
      <c r="I123" s="116"/>
      <c r="J123" s="172"/>
      <c r="K123" s="117"/>
      <c r="L123" s="113"/>
    </row>
    <row r="124" spans="1:12" ht="16.5" customHeight="1">
      <c r="A124" s="99" t="s">
        <v>86</v>
      </c>
      <c r="D124" s="96"/>
      <c r="E124" s="85"/>
      <c r="F124" s="172"/>
      <c r="G124" s="116"/>
      <c r="H124" s="113"/>
      <c r="I124" s="116"/>
      <c r="J124" s="172"/>
      <c r="K124" s="117"/>
      <c r="L124" s="113"/>
    </row>
    <row r="125" spans="1:12" ht="16.5" customHeight="1">
      <c r="A125" s="99"/>
      <c r="B125" s="86" t="s">
        <v>87</v>
      </c>
      <c r="D125" s="7">
        <v>7</v>
      </c>
      <c r="E125" s="85"/>
      <c r="F125" s="186">
        <f>F120</f>
        <v>10028951620.14</v>
      </c>
      <c r="G125" s="116"/>
      <c r="H125" s="102">
        <v>5478570449</v>
      </c>
      <c r="I125" s="116"/>
      <c r="J125" s="186">
        <f>J120</f>
        <v>5260281030</v>
      </c>
      <c r="K125" s="117"/>
      <c r="L125" s="102">
        <v>544675310</v>
      </c>
    </row>
    <row r="126" spans="1:12" ht="16.5" customHeight="1">
      <c r="A126" s="99"/>
      <c r="D126" s="96"/>
      <c r="E126" s="85"/>
      <c r="F126" s="172"/>
      <c r="G126" s="116"/>
      <c r="H126" s="113"/>
      <c r="I126" s="116"/>
      <c r="J126" s="172"/>
      <c r="K126" s="117"/>
      <c r="L126" s="113"/>
    </row>
    <row r="127" spans="1:12" ht="16.5" customHeight="1" thickBot="1">
      <c r="A127" s="99"/>
      <c r="D127" s="96"/>
      <c r="E127" s="85"/>
      <c r="F127" s="187">
        <f>SUM(F125:F126)</f>
        <v>10028951620.14</v>
      </c>
      <c r="G127" s="116"/>
      <c r="H127" s="115">
        <f>SUM(H125:H126)</f>
        <v>5478570449</v>
      </c>
      <c r="I127" s="116"/>
      <c r="J127" s="187">
        <f>SUM(J125:J126)</f>
        <v>5260281030</v>
      </c>
      <c r="K127" s="117"/>
      <c r="L127" s="115">
        <f>SUM(L125:L126)</f>
        <v>544675310</v>
      </c>
    </row>
    <row r="128" spans="3:12" ht="16.5" customHeight="1" thickTop="1">
      <c r="C128" s="89"/>
      <c r="D128" s="96"/>
      <c r="E128" s="85"/>
      <c r="F128" s="185"/>
      <c r="G128" s="101"/>
      <c r="H128" s="112"/>
      <c r="I128" s="101"/>
      <c r="J128" s="185"/>
      <c r="K128" s="100"/>
      <c r="L128" s="112"/>
    </row>
    <row r="129" spans="3:12" ht="16.5" customHeight="1">
      <c r="C129" s="89"/>
      <c r="D129" s="96"/>
      <c r="E129" s="85"/>
      <c r="F129" s="185"/>
      <c r="G129" s="101"/>
      <c r="H129" s="112"/>
      <c r="I129" s="101"/>
      <c r="J129" s="185"/>
      <c r="K129" s="100"/>
      <c r="L129" s="112"/>
    </row>
    <row r="130" spans="1:12" ht="16.5" customHeight="1">
      <c r="A130" s="85" t="s">
        <v>51</v>
      </c>
      <c r="D130" s="96"/>
      <c r="E130" s="85"/>
      <c r="F130" s="185"/>
      <c r="G130" s="101"/>
      <c r="H130" s="112"/>
      <c r="I130" s="101"/>
      <c r="J130" s="185"/>
      <c r="K130" s="100"/>
      <c r="L130" s="112"/>
    </row>
    <row r="131" spans="1:11" ht="16.5" customHeight="1">
      <c r="A131" s="99" t="s">
        <v>106</v>
      </c>
      <c r="B131" s="89"/>
      <c r="C131" s="89"/>
      <c r="D131" s="96"/>
      <c r="E131" s="85"/>
      <c r="F131" s="159"/>
      <c r="I131" s="86"/>
      <c r="J131" s="159"/>
      <c r="K131" s="7"/>
    </row>
    <row r="132" spans="1:11" ht="16.5" customHeight="1">
      <c r="A132" s="99"/>
      <c r="B132" s="89" t="s">
        <v>107</v>
      </c>
      <c r="C132" s="89"/>
      <c r="D132" s="96"/>
      <c r="E132" s="85"/>
      <c r="F132" s="159"/>
      <c r="I132" s="86"/>
      <c r="J132" s="159"/>
      <c r="K132" s="7"/>
    </row>
    <row r="133" spans="1:12" ht="16.5" customHeight="1">
      <c r="A133" s="99"/>
      <c r="B133" s="89" t="s">
        <v>184</v>
      </c>
      <c r="C133" s="89"/>
      <c r="D133" s="96"/>
      <c r="E133" s="85"/>
      <c r="F133" s="172">
        <v>8719314371</v>
      </c>
      <c r="G133" s="101"/>
      <c r="H133" s="113">
        <v>8091804912</v>
      </c>
      <c r="I133" s="101"/>
      <c r="J133" s="172">
        <v>0</v>
      </c>
      <c r="K133" s="89"/>
      <c r="L133" s="113">
        <v>-8463700</v>
      </c>
    </row>
    <row r="134" spans="1:12" ht="16.5" customHeight="1">
      <c r="A134" s="99" t="s">
        <v>185</v>
      </c>
      <c r="B134" s="89"/>
      <c r="C134" s="89"/>
      <c r="D134" s="7">
        <v>23</v>
      </c>
      <c r="E134" s="85"/>
      <c r="F134" s="172">
        <v>-1214810281</v>
      </c>
      <c r="G134" s="101"/>
      <c r="H134" s="113">
        <v>27118414</v>
      </c>
      <c r="I134" s="101"/>
      <c r="J134" s="172">
        <v>0</v>
      </c>
      <c r="K134" s="89"/>
      <c r="L134" s="113">
        <v>0</v>
      </c>
    </row>
    <row r="135" spans="1:12" ht="16.5" customHeight="1">
      <c r="A135" s="99" t="s">
        <v>186</v>
      </c>
      <c r="B135" s="89"/>
      <c r="C135" s="99"/>
      <c r="D135" s="191"/>
      <c r="E135" s="85"/>
      <c r="F135" s="172"/>
      <c r="G135" s="101"/>
      <c r="H135" s="113"/>
      <c r="I135" s="101"/>
      <c r="J135" s="172"/>
      <c r="K135" s="100"/>
      <c r="L135" s="113"/>
    </row>
    <row r="136" spans="1:12" ht="16.5" customHeight="1">
      <c r="A136" s="85"/>
      <c r="B136" s="99" t="s">
        <v>95</v>
      </c>
      <c r="D136" s="192">
        <v>16</v>
      </c>
      <c r="F136" s="172">
        <v>-893021349</v>
      </c>
      <c r="G136" s="12"/>
      <c r="H136" s="113">
        <v>0</v>
      </c>
      <c r="I136" s="12"/>
      <c r="J136" s="172">
        <v>0</v>
      </c>
      <c r="K136" s="12"/>
      <c r="L136" s="113">
        <v>0</v>
      </c>
    </row>
    <row r="137" spans="1:12" ht="16.5" customHeight="1">
      <c r="A137" s="99" t="s">
        <v>208</v>
      </c>
      <c r="B137" s="99"/>
      <c r="D137" s="192"/>
      <c r="F137" s="172">
        <v>0</v>
      </c>
      <c r="G137" s="12"/>
      <c r="H137" s="113">
        <v>62822258</v>
      </c>
      <c r="I137" s="12"/>
      <c r="J137" s="172">
        <v>0</v>
      </c>
      <c r="K137" s="12"/>
      <c r="L137" s="113">
        <v>0</v>
      </c>
    </row>
    <row r="138" spans="1:12" ht="16.5" customHeight="1">
      <c r="A138" s="99" t="s">
        <v>212</v>
      </c>
      <c r="B138" s="99"/>
      <c r="D138" s="192"/>
      <c r="F138" s="172"/>
      <c r="G138" s="12"/>
      <c r="H138" s="113"/>
      <c r="I138" s="12"/>
      <c r="J138" s="172"/>
      <c r="K138" s="12"/>
      <c r="L138" s="113"/>
    </row>
    <row r="139" spans="1:12" ht="16.5" customHeight="1">
      <c r="A139" s="85"/>
      <c r="B139" s="99" t="s">
        <v>232</v>
      </c>
      <c r="D139" s="192">
        <v>12.1</v>
      </c>
      <c r="F139" s="172">
        <v>-34531200</v>
      </c>
      <c r="G139" s="12"/>
      <c r="H139" s="113">
        <v>0</v>
      </c>
      <c r="I139" s="12"/>
      <c r="J139" s="172">
        <v>-34531200</v>
      </c>
      <c r="K139" s="12"/>
      <c r="L139" s="113">
        <v>0</v>
      </c>
    </row>
    <row r="140" spans="1:12" ht="16.5" customHeight="1">
      <c r="A140" s="99" t="s">
        <v>201</v>
      </c>
      <c r="B140" s="99"/>
      <c r="D140" s="114"/>
      <c r="F140" s="172"/>
      <c r="G140" s="12"/>
      <c r="H140" s="113"/>
      <c r="I140" s="12"/>
      <c r="J140" s="172"/>
      <c r="K140" s="12"/>
      <c r="L140" s="113"/>
    </row>
    <row r="141" spans="1:12" ht="16.5" customHeight="1">
      <c r="A141" s="85"/>
      <c r="B141" s="99" t="s">
        <v>202</v>
      </c>
      <c r="D141" s="114"/>
      <c r="F141" s="172">
        <v>0</v>
      </c>
      <c r="G141" s="12"/>
      <c r="H141" s="113">
        <v>911134445</v>
      </c>
      <c r="I141" s="12"/>
      <c r="J141" s="172">
        <v>0</v>
      </c>
      <c r="K141" s="12"/>
      <c r="L141" s="113">
        <v>987180248</v>
      </c>
    </row>
    <row r="142" spans="1:11" ht="16.5" customHeight="1">
      <c r="A142" s="85"/>
      <c r="B142" s="99"/>
      <c r="D142" s="114"/>
      <c r="F142" s="113"/>
      <c r="G142" s="12"/>
      <c r="H142" s="113"/>
      <c r="I142" s="12"/>
      <c r="K142" s="12"/>
    </row>
    <row r="143" spans="1:11" ht="16.5" customHeight="1">
      <c r="A143" s="85"/>
      <c r="B143" s="99"/>
      <c r="D143" s="114"/>
      <c r="F143" s="113"/>
      <c r="G143" s="12"/>
      <c r="H143" s="113"/>
      <c r="I143" s="12"/>
      <c r="K143" s="12"/>
    </row>
    <row r="144" spans="1:11" ht="16.5" customHeight="1">
      <c r="A144" s="85"/>
      <c r="B144" s="99"/>
      <c r="D144" s="114"/>
      <c r="F144" s="113"/>
      <c r="G144" s="12"/>
      <c r="H144" s="113"/>
      <c r="I144" s="12"/>
      <c r="K144" s="12"/>
    </row>
    <row r="145" spans="1:11" ht="16.5" customHeight="1">
      <c r="A145" s="85"/>
      <c r="B145" s="99"/>
      <c r="D145" s="114"/>
      <c r="F145" s="113"/>
      <c r="G145" s="12"/>
      <c r="H145" s="113"/>
      <c r="I145" s="12"/>
      <c r="K145" s="12"/>
    </row>
    <row r="146" spans="1:11" ht="16.5" customHeight="1">
      <c r="A146" s="85"/>
      <c r="B146" s="99"/>
      <c r="D146" s="114"/>
      <c r="F146" s="113"/>
      <c r="G146" s="12"/>
      <c r="H146" s="113"/>
      <c r="I146" s="12"/>
      <c r="K146" s="12"/>
    </row>
    <row r="147" spans="1:11" ht="16.5" customHeight="1">
      <c r="A147" s="85"/>
      <c r="B147" s="99"/>
      <c r="D147" s="114"/>
      <c r="F147" s="113"/>
      <c r="G147" s="12"/>
      <c r="H147" s="113"/>
      <c r="I147" s="12"/>
      <c r="K147" s="12"/>
    </row>
    <row r="148" spans="1:11" ht="16.5" customHeight="1">
      <c r="A148" s="85"/>
      <c r="B148" s="99"/>
      <c r="D148" s="114"/>
      <c r="F148" s="113"/>
      <c r="G148" s="12"/>
      <c r="H148" s="113"/>
      <c r="I148" s="12"/>
      <c r="K148" s="12"/>
    </row>
    <row r="149" spans="1:11" ht="16.5" customHeight="1">
      <c r="A149" s="85"/>
      <c r="B149" s="99"/>
      <c r="D149" s="114"/>
      <c r="F149" s="113"/>
      <c r="G149" s="12"/>
      <c r="H149" s="113"/>
      <c r="I149" s="12"/>
      <c r="K149" s="12"/>
    </row>
    <row r="150" spans="1:11" ht="16.5" customHeight="1">
      <c r="A150" s="85"/>
      <c r="B150" s="99"/>
      <c r="D150" s="114"/>
      <c r="F150" s="113"/>
      <c r="G150" s="12"/>
      <c r="H150" s="113"/>
      <c r="I150" s="12"/>
      <c r="K150" s="12"/>
    </row>
    <row r="151" spans="1:11" ht="16.5" customHeight="1">
      <c r="A151" s="85"/>
      <c r="B151" s="99"/>
      <c r="D151" s="114"/>
      <c r="F151" s="113"/>
      <c r="G151" s="12"/>
      <c r="H151" s="113"/>
      <c r="I151" s="12"/>
      <c r="K151" s="12"/>
    </row>
    <row r="152" spans="1:11" ht="16.5" customHeight="1">
      <c r="A152" s="85"/>
      <c r="B152" s="99"/>
      <c r="D152" s="114"/>
      <c r="F152" s="113"/>
      <c r="G152" s="12"/>
      <c r="H152" s="113"/>
      <c r="I152" s="12"/>
      <c r="K152" s="12"/>
    </row>
    <row r="153" spans="1:11" ht="16.5" customHeight="1">
      <c r="A153" s="85"/>
      <c r="B153" s="99"/>
      <c r="D153" s="114"/>
      <c r="F153" s="113"/>
      <c r="G153" s="12"/>
      <c r="H153" s="113"/>
      <c r="I153" s="12"/>
      <c r="K153" s="12"/>
    </row>
    <row r="154" spans="1:11" ht="16.5" customHeight="1">
      <c r="A154" s="85"/>
      <c r="B154" s="99"/>
      <c r="D154" s="114"/>
      <c r="F154" s="113"/>
      <c r="G154" s="12"/>
      <c r="H154" s="113"/>
      <c r="I154" s="12"/>
      <c r="K154" s="12"/>
    </row>
    <row r="155" spans="1:11" ht="16.5" customHeight="1">
      <c r="A155" s="85"/>
      <c r="B155" s="99"/>
      <c r="D155" s="114"/>
      <c r="F155" s="113"/>
      <c r="G155" s="12"/>
      <c r="H155" s="113"/>
      <c r="I155" s="12"/>
      <c r="K155" s="12"/>
    </row>
    <row r="156" spans="1:11" ht="16.5" customHeight="1">
      <c r="A156" s="85"/>
      <c r="B156" s="99"/>
      <c r="D156" s="114"/>
      <c r="F156" s="113"/>
      <c r="G156" s="12"/>
      <c r="H156" s="113"/>
      <c r="I156" s="12"/>
      <c r="K156" s="12"/>
    </row>
    <row r="157" spans="1:11" ht="16.5" customHeight="1">
      <c r="A157" s="85"/>
      <c r="B157" s="99"/>
      <c r="D157" s="114"/>
      <c r="F157" s="113"/>
      <c r="G157" s="12"/>
      <c r="H157" s="113"/>
      <c r="I157" s="12"/>
      <c r="K157" s="12"/>
    </row>
    <row r="158" spans="1:11" ht="16.5" customHeight="1">
      <c r="A158" s="85"/>
      <c r="B158" s="99"/>
      <c r="D158" s="114"/>
      <c r="F158" s="113"/>
      <c r="G158" s="12"/>
      <c r="H158" s="113"/>
      <c r="I158" s="12"/>
      <c r="K158" s="12"/>
    </row>
    <row r="159" spans="1:12" ht="21.75" customHeight="1">
      <c r="A159" s="189" t="str">
        <f>'5-7'!$A$49:$L$49</f>
        <v>The notes to the consolidated and separate financial statements on pages 15 to 79 are an integral part of these financial statements.</v>
      </c>
      <c r="B159" s="189"/>
      <c r="C159" s="189"/>
      <c r="D159" s="189"/>
      <c r="E159" s="189"/>
      <c r="F159" s="189"/>
      <c r="G159" s="189"/>
      <c r="H159" s="189"/>
      <c r="I159" s="189"/>
      <c r="J159" s="189"/>
      <c r="K159" s="189"/>
      <c r="L159" s="189"/>
    </row>
  </sheetData>
  <sheetProtection/>
  <mergeCells count="6">
    <mergeCell ref="F6:H6"/>
    <mergeCell ref="J6:L6"/>
    <mergeCell ref="F59:H59"/>
    <mergeCell ref="J59:L59"/>
    <mergeCell ref="F112:H112"/>
    <mergeCell ref="J112:L112"/>
  </mergeCells>
  <printOptions/>
  <pageMargins left="0.8" right="0.5" top="0.5" bottom="0.6" header="0.49" footer="0.4"/>
  <pageSetup firstPageNumber="12" useFirstPageNumber="1" fitToHeight="0" horizontalDpi="1200" verticalDpi="1200" orientation="portrait" paperSize="9" scale="90" r:id="rId1"/>
  <headerFooter>
    <oddFooter>&amp;R&amp;"Arial,Regular"&amp;9&amp;P</oddFooter>
  </headerFooter>
  <rowBreaks count="2" manualBreakCount="2">
    <brk id="53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smsinstall</dc:creator>
  <cp:keywords/>
  <dc:description/>
  <cp:lastModifiedBy>Chayaporn Srilap</cp:lastModifiedBy>
  <cp:lastPrinted>2020-02-21T10:12:20Z</cp:lastPrinted>
  <dcterms:created xsi:type="dcterms:W3CDTF">2014-03-04T07:14:12Z</dcterms:created>
  <dcterms:modified xsi:type="dcterms:W3CDTF">2020-02-21T10:12:27Z</dcterms:modified>
  <cp:category/>
  <cp:version/>
  <cp:contentType/>
  <cp:contentStatus/>
</cp:coreProperties>
</file>