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defaultThemeVersion="124226"/>
  <bookViews>
    <workbookView xWindow="65428" yWindow="65428" windowWidth="23256" windowHeight="12576" tabRatio="851" activeTab="5"/>
  </bookViews>
  <sheets>
    <sheet name="2-4" sheetId="1" r:id="rId1"/>
    <sheet name="5-6 (3m)" sheetId="6" r:id="rId2"/>
    <sheet name="7-8 (6m)" sheetId="2" r:id="rId3"/>
    <sheet name="9" sheetId="3" r:id="rId4"/>
    <sheet name="10" sheetId="4" r:id="rId5"/>
    <sheet name="11-13" sheetId="7" r:id="rId6"/>
  </sheets>
  <definedNames/>
  <calcPr calcId="191029"/>
  <extLst/>
</workbook>
</file>

<file path=xl/sharedStrings.xml><?xml version="1.0" encoding="utf-8"?>
<sst xmlns="http://schemas.openxmlformats.org/spreadsheetml/2006/main" count="532" uniqueCount="291">
  <si>
    <t xml:space="preserve">   </t>
  </si>
  <si>
    <t>31 December</t>
  </si>
  <si>
    <t>Notes</t>
  </si>
  <si>
    <t>Assets</t>
  </si>
  <si>
    <t>Current assets</t>
  </si>
  <si>
    <t>Total current assets</t>
  </si>
  <si>
    <t>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</si>
  <si>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</si>
  <si>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</si>
  <si>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</si>
  <si>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</si>
  <si>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</si>
  <si>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</si>
  <si>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</si>
  <si>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</si>
  <si>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</si>
  <si>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</si>
  <si>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</si>
  <si>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</si>
  <si>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</si>
  <si>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</si>
  <si>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Other income</t>
  </si>
  <si>
    <t>Administrative expenses</t>
  </si>
  <si>
    <t>Profit for the period</t>
  </si>
  <si>
    <t>Attributable to owners of the parent</t>
  </si>
  <si>
    <t>share capital</t>
  </si>
  <si>
    <t>Total</t>
  </si>
  <si>
    <t>Non-controlling</t>
  </si>
  <si>
    <t>interests</t>
  </si>
  <si>
    <t>Cash flows from operating activities</t>
  </si>
  <si>
    <t>Profit before income tax for the period</t>
  </si>
  <si>
    <t>- Interest income</t>
  </si>
  <si>
    <t>- Inventories</t>
  </si>
  <si>
    <t>- Income tax paid</t>
  </si>
  <si>
    <t>Cash flows from investing activities</t>
  </si>
  <si>
    <t>Cash flows from financing activities</t>
  </si>
  <si>
    <t>Authorised share capital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</si>
  <si>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</si>
  <si>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</si>
  <si>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</si>
  <si>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</si>
  <si>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</si>
  <si>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</si>
  <si>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- Depreciation and amortisation</t>
  </si>
  <si>
    <t>Change in operating assets and liabilities:</t>
  </si>
  <si>
    <t>Audited</t>
  </si>
  <si>
    <t>Consolidated</t>
  </si>
  <si>
    <t>Retained earnings</t>
  </si>
  <si>
    <t xml:space="preserve">Statement of Cash Flows </t>
  </si>
  <si>
    <t>Adjustments to reconcile profit before income tax</t>
  </si>
  <si>
    <t>Beginning balance</t>
  </si>
  <si>
    <t xml:space="preserve">Ending balance </t>
  </si>
  <si>
    <t xml:space="preserve">Statement of Financial Position </t>
  </si>
  <si>
    <t>Statement of Comprehensive Income</t>
  </si>
  <si>
    <t>Unaudited</t>
  </si>
  <si>
    <t>Finance costs</t>
  </si>
  <si>
    <t>Total revenue</t>
  </si>
  <si>
    <t>equity</t>
  </si>
  <si>
    <t>Energy Absolute Public Company Limited</t>
  </si>
  <si>
    <t xml:space="preserve">Cash and cash equivalents </t>
  </si>
  <si>
    <t>Trade accounts payable</t>
  </si>
  <si>
    <t>Revenue from subsidy for adders</t>
  </si>
  <si>
    <t>Dividend income</t>
  </si>
  <si>
    <t>- Trade accounts receivable</t>
  </si>
  <si>
    <t>- Trade accounts payable</t>
  </si>
  <si>
    <t>Inventories, net</t>
  </si>
  <si>
    <t>Investments in subsidiaries</t>
  </si>
  <si>
    <t>Property, plant and equipment, net</t>
  </si>
  <si>
    <t>Intangible assets, net</t>
  </si>
  <si>
    <t>Short-term loans from financial institutions</t>
  </si>
  <si>
    <t xml:space="preserve">Current portion of long-term loans from </t>
  </si>
  <si>
    <t>Current portion of finance lease liabilities, net</t>
  </si>
  <si>
    <t>Income tax payable</t>
  </si>
  <si>
    <t>Finance lease liabilities, net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</si>
  <si>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</si>
  <si>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</si>
  <si>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</si>
  <si>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</si>
  <si>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</si>
  <si>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</si>
  <si>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</si>
  <si>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Retirement benefit expenses</t>
  </si>
  <si>
    <t>- Other non-current assets</t>
  </si>
  <si>
    <t>- Cash on hand and deposits at financial</t>
  </si>
  <si>
    <t>Baht’000</t>
  </si>
  <si>
    <t xml:space="preserve"> equity</t>
  </si>
  <si>
    <t xml:space="preserve">- 3,730,000,000 ordinary shares </t>
  </si>
  <si>
    <t>- 3,730,000,000 ordinary shares</t>
  </si>
  <si>
    <t>Payments for finance leases liabilities</t>
  </si>
  <si>
    <t>Provision for decommissioning costs</t>
  </si>
  <si>
    <t>Interest paid</t>
  </si>
  <si>
    <t>Payments for investments in subsidiaries</t>
  </si>
  <si>
    <t>Total comprehensive income for the period</t>
  </si>
  <si>
    <t>- Finance costs</t>
  </si>
  <si>
    <t>Other accounts receivable</t>
  </si>
  <si>
    <t>Other accounts payable</t>
  </si>
  <si>
    <t>Retention for constructions</t>
  </si>
  <si>
    <t>- Other accounts receivable</t>
  </si>
  <si>
    <t>- Other accounts payable</t>
  </si>
  <si>
    <t>Deferred tax assets, net</t>
  </si>
  <si>
    <t>Currency exchange gains (losses), net</t>
  </si>
  <si>
    <t xml:space="preserve">Items that will be reclassified </t>
  </si>
  <si>
    <t>subsequently to profit or loss</t>
  </si>
  <si>
    <t>Total other</t>
  </si>
  <si>
    <t>components</t>
  </si>
  <si>
    <t>of equity</t>
  </si>
  <si>
    <t>Separate</t>
  </si>
  <si>
    <t>- Dividend income</t>
  </si>
  <si>
    <t>Proceeds from long-term loans to related parties</t>
  </si>
  <si>
    <t xml:space="preserve">Proceeds from short-term loans to related parties </t>
  </si>
  <si>
    <t>Proceeds from dividend income</t>
  </si>
  <si>
    <t>Proceeds from interest income</t>
  </si>
  <si>
    <t>Liabilities and equity</t>
  </si>
  <si>
    <t>Equity</t>
  </si>
  <si>
    <t>Total equity</t>
  </si>
  <si>
    <t>Total liabilities and equity</t>
  </si>
  <si>
    <t>Statement of Changes in Equity</t>
  </si>
  <si>
    <t>Changes in equity for the period</t>
  </si>
  <si>
    <t>Other components of equity</t>
  </si>
  <si>
    <t>Investment property, net</t>
  </si>
  <si>
    <t xml:space="preserve">Investment in a joint venture </t>
  </si>
  <si>
    <t>Goodwill</t>
  </si>
  <si>
    <t>from changes</t>
  </si>
  <si>
    <t>in shareholding</t>
  </si>
  <si>
    <t xml:space="preserve"> subsidiaries</t>
  </si>
  <si>
    <t>comprehensive</t>
  </si>
  <si>
    <t>a joint venture</t>
  </si>
  <si>
    <t>Share of other</t>
  </si>
  <si>
    <t>- Unrealised losses (gains) on exchange rates</t>
  </si>
  <si>
    <t>Currency</t>
  </si>
  <si>
    <t>translation</t>
  </si>
  <si>
    <t>income</t>
  </si>
  <si>
    <t>Revenue from sales and services</t>
  </si>
  <si>
    <t>Other non-current liabilities</t>
  </si>
  <si>
    <t>differences</t>
  </si>
  <si>
    <t>Debentures, net</t>
  </si>
  <si>
    <t>Profit before income tax</t>
  </si>
  <si>
    <t>Income tax</t>
  </si>
  <si>
    <t>Deposits at financial institutions used as collateral</t>
  </si>
  <si>
    <t>financial information</t>
  </si>
  <si>
    <t>Consolidated financial information</t>
  </si>
  <si>
    <t xml:space="preserve">interests in </t>
  </si>
  <si>
    <t xml:space="preserve">Capital contributions by non-controlling </t>
  </si>
  <si>
    <t>2019</t>
  </si>
  <si>
    <t>Opening balance as at 1 January 2019</t>
  </si>
  <si>
    <t>- Other non-current liabilities</t>
  </si>
  <si>
    <t>Other non-current assets, net</t>
  </si>
  <si>
    <t>Trade accounts receivable, net</t>
  </si>
  <si>
    <t>Other comprehensive income (expense)</t>
  </si>
  <si>
    <t>Long-term loans from financial institutions, net</t>
  </si>
  <si>
    <t>Current portion of debentures, net</t>
  </si>
  <si>
    <t>Note</t>
  </si>
  <si>
    <t>Payments for purchases of investment property</t>
  </si>
  <si>
    <t xml:space="preserve">Investments in associates </t>
  </si>
  <si>
    <t>from related parties</t>
  </si>
  <si>
    <t>Equity attributable to owners of the parent</t>
  </si>
  <si>
    <t>Cost of sales and services</t>
  </si>
  <si>
    <t>Total expenses</t>
  </si>
  <si>
    <t xml:space="preserve">Earnings per share </t>
  </si>
  <si>
    <t>Cash flows before changes in operating assets</t>
  </si>
  <si>
    <t>and liabilities</t>
  </si>
  <si>
    <t>Payments for purchase of intangible assets</t>
  </si>
  <si>
    <t>Net cash receipts from (payments in) financing activities</t>
  </si>
  <si>
    <t>Cash and cash equivalents are made up as follows:</t>
  </si>
  <si>
    <t>institutions - maturities within three months</t>
  </si>
  <si>
    <t xml:space="preserve">- Changes in construction payables and </t>
  </si>
  <si>
    <t>- Decommissioning costs</t>
  </si>
  <si>
    <t>- Transfer cost of construction of high voltage station</t>
  </si>
  <si>
    <t xml:space="preserve">Remeasurements </t>
  </si>
  <si>
    <t xml:space="preserve">of post-employment </t>
  </si>
  <si>
    <t>benefit obligations</t>
  </si>
  <si>
    <t>- Reclassification of advance payment for purchase of</t>
  </si>
  <si>
    <t xml:space="preserve">   payables for purchase of assets</t>
  </si>
  <si>
    <t xml:space="preserve">   (including retention for constructions)</t>
  </si>
  <si>
    <t xml:space="preserve">   to right to use transmission line</t>
  </si>
  <si>
    <t xml:space="preserve">   investment to be investment in a joint venture</t>
  </si>
  <si>
    <t>Basic earnings per share (Baht per share)</t>
  </si>
  <si>
    <t>for the period</t>
  </si>
  <si>
    <t>to net cash provided by operations, net:</t>
  </si>
  <si>
    <t>Net increase (decrease) in cash and cash equivalents</t>
  </si>
  <si>
    <t>Proceeds from advance receipts for land rental</t>
  </si>
  <si>
    <r>
      <t xml:space="preserve">Liabilities and equity </t>
    </r>
    <r>
      <rPr>
        <sz val="9"/>
        <rFont val="Arial"/>
        <family val="2"/>
      </rPr>
      <t>(continued)</t>
    </r>
  </si>
  <si>
    <t>Advance receipts for land rental from related parties</t>
  </si>
  <si>
    <t xml:space="preserve">   subsequently to profit or loss</t>
  </si>
  <si>
    <t xml:space="preserve">   for using the equity method</t>
  </si>
  <si>
    <t>associates and</t>
  </si>
  <si>
    <t>(expense) of</t>
  </si>
  <si>
    <t>Other component of equity</t>
  </si>
  <si>
    <t>2020</t>
  </si>
  <si>
    <t>Current portion of long-term loans to other parties</t>
  </si>
  <si>
    <t>and related parties</t>
  </si>
  <si>
    <t>Cash generated from (used in) operations</t>
  </si>
  <si>
    <t xml:space="preserve">Financial assets measured at fair value </t>
  </si>
  <si>
    <t>through other comprehensive income</t>
  </si>
  <si>
    <t>Lease liabilities, net</t>
  </si>
  <si>
    <t>Current portion of lease liabilities, net</t>
  </si>
  <si>
    <t>Right-of-use assets, net</t>
  </si>
  <si>
    <t>Current portion of derivative liabilities</t>
  </si>
  <si>
    <t>Payments for lease liabilities</t>
  </si>
  <si>
    <t>Change in fair value</t>
  </si>
  <si>
    <t>equity instruments</t>
  </si>
  <si>
    <t>financial institutions, net</t>
  </si>
  <si>
    <t>Discount</t>
  </si>
  <si>
    <t>Opening balance as at 1 January 2020</t>
  </si>
  <si>
    <t>As previously reported</t>
  </si>
  <si>
    <t>As restated</t>
  </si>
  <si>
    <t>and a joint venture</t>
  </si>
  <si>
    <t>Deferred tax liabilities</t>
  </si>
  <si>
    <t>Supplymentary information:</t>
  </si>
  <si>
    <t>Long-term loans to other parties and related parties</t>
  </si>
  <si>
    <t xml:space="preserve">   associates and a joint venture accounted</t>
  </si>
  <si>
    <t xml:space="preserve">   Share of other comprehensive expense from</t>
  </si>
  <si>
    <t xml:space="preserve">   Currency translation differences</t>
  </si>
  <si>
    <t xml:space="preserve">   Income tax on items that will be reclassified</t>
  </si>
  <si>
    <t>Owners of the parent</t>
  </si>
  <si>
    <t>Profit (loss) attributable to</t>
  </si>
  <si>
    <t>Total comprehensive income (expense) attributable to</t>
  </si>
  <si>
    <t xml:space="preserve">Impact on adoption of new financial </t>
  </si>
  <si>
    <t xml:space="preserve">   reporting standards</t>
  </si>
  <si>
    <t>Derivative liabilities</t>
  </si>
  <si>
    <t>Gain on remeasurement of financial instruments, net</t>
  </si>
  <si>
    <t>Acquisitions of indirect subsidiaries</t>
  </si>
  <si>
    <t>Proceeds from acquisitions of indirect subsidiaries</t>
  </si>
  <si>
    <t>Payments for acquisitions of indirect subsidiaries</t>
  </si>
  <si>
    <t xml:space="preserve">Short-term loans to other parties and </t>
  </si>
  <si>
    <t>related parties, net</t>
  </si>
  <si>
    <t xml:space="preserve">Construction payables and payables </t>
  </si>
  <si>
    <t>for purchase of assets</t>
  </si>
  <si>
    <t xml:space="preserve">Total comprehensive income (expense) </t>
  </si>
  <si>
    <t>Total comprehensive income (expense)</t>
  </si>
  <si>
    <t xml:space="preserve">  and a joint venture</t>
  </si>
  <si>
    <t xml:space="preserve">- Amortisation of advance receipts for </t>
  </si>
  <si>
    <t xml:space="preserve">  land rental from related parties</t>
  </si>
  <si>
    <t xml:space="preserve">Proceeds from paid-up ordinary shares of </t>
  </si>
  <si>
    <t>As at 30 June 2020</t>
  </si>
  <si>
    <t>30 June</t>
  </si>
  <si>
    <t>For the three-month period ended 30 June 2020</t>
  </si>
  <si>
    <t>Closing balance as at 30 June 2019</t>
  </si>
  <si>
    <t>Closing balance as at 30 June 2020</t>
  </si>
  <si>
    <t>For the six-month period ended 30 June 2020</t>
  </si>
  <si>
    <t>Dividend paid</t>
  </si>
  <si>
    <t xml:space="preserve">   value of raw materials</t>
  </si>
  <si>
    <t>- Losses on write-off of equipment</t>
  </si>
  <si>
    <t>Payments for investments in associates</t>
  </si>
  <si>
    <t xml:space="preserve">Proceeds from short-term loans from related parties </t>
  </si>
  <si>
    <t>Proceeds from short-term loans from financial institutions</t>
  </si>
  <si>
    <t>Payments for short-term loans from financial institutions</t>
  </si>
  <si>
    <t>Proceeds from long-term loans from financial institutions</t>
  </si>
  <si>
    <t>Payments for long-term loans from financial institutions</t>
  </si>
  <si>
    <t>Share of gains (losses) from investments in associates</t>
  </si>
  <si>
    <t>Advance payment for purchase of investment</t>
  </si>
  <si>
    <t>in a joint venture</t>
  </si>
  <si>
    <t xml:space="preserve">   fair value through other comprehensive income</t>
  </si>
  <si>
    <t xml:space="preserve">   Changes in fair value of equity investments at</t>
  </si>
  <si>
    <t xml:space="preserve">   Income tax on item that will not be reclassified</t>
  </si>
  <si>
    <t xml:space="preserve">Item that will not be reclassified </t>
  </si>
  <si>
    <t xml:space="preserve">Total items that will not be reclassified </t>
  </si>
  <si>
    <t>to profit or loss</t>
  </si>
  <si>
    <t xml:space="preserve">Total items that will be reclassified </t>
  </si>
  <si>
    <t xml:space="preserve">Other comprehensive income (expense) </t>
  </si>
  <si>
    <t>for the period, net of tax</t>
  </si>
  <si>
    <t>Net cash receipts from (payments in) operating activities</t>
  </si>
  <si>
    <t xml:space="preserve">Payments for short-term loans to related parties </t>
  </si>
  <si>
    <t>-</t>
  </si>
  <si>
    <t>Interest paid capitalised in property, plant and equipment</t>
  </si>
  <si>
    <t>Net cash payments in investing activities</t>
  </si>
  <si>
    <t>- (Reversal) allowance for decrease in</t>
  </si>
  <si>
    <t>at fair value through other comprehensive income</t>
  </si>
  <si>
    <t>The accompanying condensed notes to the interim financial information on pages 14 to 53 are an integral part of this interim financial information.</t>
  </si>
  <si>
    <t>- Losses (gains) on disposals of equipment and vehicles</t>
  </si>
  <si>
    <t>Proceeds from disposals of equipment and vehicles</t>
  </si>
  <si>
    <t>subsidiaries from non-controlling interests</t>
  </si>
  <si>
    <t xml:space="preserve">   an associate and a joint venture</t>
  </si>
  <si>
    <t>Share of losses from investments in associates</t>
  </si>
  <si>
    <t>- Allowance for impairment of assets</t>
  </si>
  <si>
    <t>Payments for short-term loans from other parties</t>
  </si>
  <si>
    <t>interests of subsidiaries</t>
  </si>
  <si>
    <t>- Share of losses from investments in associates</t>
  </si>
  <si>
    <t>Short-term loans from related parties</t>
  </si>
  <si>
    <t>- Gains on changing in shareholding interests in</t>
  </si>
  <si>
    <t>- Changes in right-of-use assets</t>
  </si>
  <si>
    <t>Separate financial information</t>
  </si>
  <si>
    <t>of investments in</t>
  </si>
  <si>
    <t>of an investment in</t>
  </si>
  <si>
    <t>an equity instrument</t>
  </si>
  <si>
    <t>- Gains on remeasurement of financial instruments</t>
  </si>
  <si>
    <t>Payments for purchases of property, plant and equipment</t>
  </si>
  <si>
    <t>Currency translation differences on cash and cash equivalents</t>
  </si>
  <si>
    <t xml:space="preserve">Payments for an investment in financial assets measured </t>
  </si>
  <si>
    <t>Advance payment for an investment in a subsidiary</t>
  </si>
  <si>
    <t>Advance payment for an investment in a joint venture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</si>
</sst>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;\(#,##0\)"/>
    <numFmt numFmtId="167" formatCode="#,##0;\(#,##0\);\-"/>
    <numFmt numFmtId="168" formatCode="#,##0.0;\(#,##0.0\)"/>
    <numFmt numFmtId="169" formatCode="#,##0.00;\(#,##0.00\);\-"/>
    <numFmt numFmtId="170" formatCode="[$$]#,##0.00_);\([$$]#,##0.00\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dia New"/>
      <family val="2"/>
    </font>
    <font>
      <sz val="14"/>
      <name val="Cordia New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color rgb="FF000000"/>
      <name val="Browallia New"/>
      <family val="2"/>
    </font>
    <font>
      <sz val="11"/>
      <color theme="1"/>
      <name val="Calibri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rgb="FFFF0000"/>
      <name val="Arial"/>
      <family val="2"/>
    </font>
    <font>
      <sz val="9"/>
      <color indexed="12"/>
      <name val="Arial"/>
      <family val="2"/>
    </font>
    <font>
      <sz val="13"/>
      <name val="Browallia New"/>
      <family val="2"/>
    </font>
  </fonts>
  <fills count="3">
    <fill>
      <patternFill/>
    </fill>
    <fill>
      <patternFill patternType="gray125"/>
    </fill>
    <fill>
      <patternFill patternType="solid">
        <fgColor rgb="FFFAFAF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170" fontId="13" fillId="0" borderId="0" applyAlignment="0">
      <protection/>
    </xf>
    <xf numFmtId="0" fontId="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65" fontId="18" fillId="0" borderId="0" applyFont="0" applyFill="0" applyBorder="0" applyAlignment="0" applyProtection="0"/>
  </cellStyleXfs>
  <cellXfs count="330">
    <xf numFmtId="0" fontId="0" fillId="0" borderId="0" xfId="0"/>
    <xf numFmtId="0" fontId="4" fillId="0" borderId="0" xfId="29" applyFont="1" applyFill="1" applyBorder="1" applyAlignment="1">
      <alignment vertical="center"/>
      <protection/>
    </xf>
    <xf numFmtId="0" fontId="5" fillId="0" borderId="0" xfId="29" applyFont="1" applyFill="1" applyBorder="1" applyAlignment="1">
      <alignment horizontal="right" vertical="center"/>
      <protection/>
    </xf>
    <xf numFmtId="0" fontId="5" fillId="0" borderId="0" xfId="29" applyFont="1" applyFill="1" applyBorder="1" applyAlignment="1">
      <alignment horizontal="center" vertical="center"/>
      <protection/>
    </xf>
    <xf numFmtId="167" fontId="5" fillId="0" borderId="1" xfId="29" applyNumberFormat="1" applyFont="1" applyFill="1" applyBorder="1" applyAlignment="1">
      <alignment horizontal="right" vertical="center"/>
      <protection/>
    </xf>
    <xf numFmtId="0" fontId="5" fillId="0" borderId="1" xfId="29" applyFont="1" applyFill="1" applyBorder="1" applyAlignment="1">
      <alignment horizontal="right" vertical="center"/>
      <protection/>
    </xf>
    <xf numFmtId="0" fontId="4" fillId="0" borderId="0" xfId="29" applyFont="1" applyFill="1" applyAlignment="1">
      <alignment vertical="center"/>
      <protection/>
    </xf>
    <xf numFmtId="167" fontId="5" fillId="0" borderId="0" xfId="29" applyNumberFormat="1" applyFont="1" applyFill="1" applyBorder="1" applyAlignment="1">
      <alignment horizontal="right" vertical="center"/>
      <protection/>
    </xf>
    <xf numFmtId="167" fontId="5" fillId="0" borderId="0" xfId="29" applyNumberFormat="1" applyFont="1" applyFill="1" applyBorder="1" applyAlignment="1">
      <alignment horizontal="center" vertical="center"/>
      <protection/>
    </xf>
    <xf numFmtId="165" fontId="5" fillId="0" borderId="0" xfId="20" applyFont="1" applyFill="1" applyAlignment="1">
      <alignment horizontal="right" vertical="center"/>
    </xf>
    <xf numFmtId="0" fontId="4" fillId="0" borderId="0" xfId="29" applyNumberFormat="1" applyFont="1" applyFill="1" applyAlignment="1">
      <alignment vertical="center"/>
      <protection/>
    </xf>
    <xf numFmtId="0" fontId="5" fillId="0" borderId="0" xfId="20" applyNumberFormat="1" applyFont="1" applyFill="1" applyAlignment="1">
      <alignment horizontal="right" vertical="center"/>
    </xf>
    <xf numFmtId="0" fontId="5" fillId="0" borderId="0" xfId="24" applyNumberFormat="1" applyFont="1" applyFill="1" applyBorder="1" applyAlignment="1">
      <alignment horizontal="right" vertical="center"/>
      <protection/>
    </xf>
    <xf numFmtId="0" fontId="4" fillId="0" borderId="0" xfId="29" applyNumberFormat="1" applyFont="1" applyFill="1" applyAlignment="1">
      <alignment horizontal="right" vertical="center"/>
      <protection/>
    </xf>
    <xf numFmtId="0" fontId="5" fillId="0" borderId="0" xfId="29" applyNumberFormat="1" applyFont="1" applyFill="1" applyAlignment="1">
      <alignment horizontal="right" vertical="center"/>
      <protection/>
    </xf>
    <xf numFmtId="0" fontId="5" fillId="0" borderId="1" xfId="26" applyNumberFormat="1" applyFont="1" applyFill="1" applyBorder="1" applyAlignment="1">
      <alignment horizontal="right" vertical="center"/>
      <protection/>
    </xf>
    <xf numFmtId="0" fontId="5" fillId="0" borderId="0" xfId="20" applyNumberFormat="1" applyFont="1" applyFill="1" applyBorder="1" applyAlignment="1">
      <alignment horizontal="right" vertical="center"/>
    </xf>
    <xf numFmtId="167" fontId="5" fillId="0" borderId="0" xfId="20" applyNumberFormat="1" applyFont="1" applyFill="1" applyBorder="1" applyAlignment="1">
      <alignment horizontal="right" vertical="center" wrapText="1"/>
    </xf>
    <xf numFmtId="165" fontId="5" fillId="0" borderId="0" xfId="20" applyFont="1" applyFill="1" applyBorder="1" applyAlignment="1">
      <alignment horizontal="right" vertical="center" wrapText="1"/>
    </xf>
    <xf numFmtId="166" fontId="5" fillId="0" borderId="0" xfId="24" applyNumberFormat="1" applyFont="1" applyFill="1" applyBorder="1" applyAlignment="1">
      <alignment horizontal="left" vertical="center"/>
      <protection/>
    </xf>
    <xf numFmtId="167" fontId="4" fillId="0" borderId="0" xfId="29" applyNumberFormat="1" applyFont="1" applyFill="1" applyAlignment="1">
      <alignment horizontal="right" vertical="center"/>
      <protection/>
    </xf>
    <xf numFmtId="167" fontId="4" fillId="0" borderId="0" xfId="18" applyNumberFormat="1" applyFont="1" applyFill="1" applyAlignment="1">
      <alignment vertical="center"/>
    </xf>
    <xf numFmtId="167" fontId="4" fillId="0" borderId="0" xfId="29" applyNumberFormat="1" applyFont="1" applyFill="1" applyAlignment="1">
      <alignment vertical="center"/>
      <protection/>
    </xf>
    <xf numFmtId="167" fontId="4" fillId="0" borderId="1" xfId="29" applyNumberFormat="1" applyFont="1" applyFill="1" applyBorder="1" applyAlignment="1">
      <alignment horizontal="right" vertical="center"/>
      <protection/>
    </xf>
    <xf numFmtId="167" fontId="4" fillId="0" borderId="0" xfId="29" applyNumberFormat="1" applyFont="1" applyFill="1" applyBorder="1" applyAlignment="1">
      <alignment horizontal="right" vertical="center"/>
      <protection/>
    </xf>
    <xf numFmtId="167" fontId="4" fillId="0" borderId="1" xfId="29" applyNumberFormat="1" applyFont="1" applyFill="1" applyBorder="1" applyAlignment="1">
      <alignment vertical="center"/>
      <protection/>
    </xf>
    <xf numFmtId="167" fontId="4" fillId="0" borderId="2" xfId="29" applyNumberFormat="1" applyFont="1" applyFill="1" applyBorder="1" applyAlignment="1">
      <alignment horizontal="right" vertical="center"/>
      <protection/>
    </xf>
    <xf numFmtId="167" fontId="4" fillId="0" borderId="1" xfId="18" applyNumberFormat="1" applyFont="1" applyFill="1" applyBorder="1" applyAlignment="1">
      <alignment horizontal="right" vertical="center"/>
    </xf>
    <xf numFmtId="167" fontId="4" fillId="0" borderId="0" xfId="18" applyNumberFormat="1" applyFont="1" applyFill="1" applyBorder="1" applyAlignment="1">
      <alignment horizontal="right" vertical="center"/>
    </xf>
    <xf numFmtId="167" fontId="4" fillId="0" borderId="1" xfId="18" applyNumberFormat="1" applyFont="1" applyFill="1" applyBorder="1" applyAlignment="1">
      <alignment vertical="center"/>
    </xf>
    <xf numFmtId="166" fontId="4" fillId="0" borderId="0" xfId="24" applyNumberFormat="1" applyFont="1" applyFill="1" applyAlignment="1">
      <alignment vertical="center"/>
      <protection/>
    </xf>
    <xf numFmtId="167" fontId="4" fillId="0" borderId="0" xfId="18" applyNumberFormat="1" applyFont="1" applyFill="1" applyAlignment="1">
      <alignment horizontal="right" vertical="center"/>
    </xf>
    <xf numFmtId="0" fontId="4" fillId="0" borderId="0" xfId="29" applyNumberFormat="1" applyFont="1" applyFill="1" applyAlignment="1">
      <alignment horizontal="center" vertical="center"/>
      <protection/>
    </xf>
    <xf numFmtId="167" fontId="5" fillId="0" borderId="0" xfId="29" applyNumberFormat="1" applyFont="1" applyFill="1" applyBorder="1" applyAlignment="1">
      <alignment vertical="center"/>
      <protection/>
    </xf>
    <xf numFmtId="167" fontId="6" fillId="0" borderId="0" xfId="26" applyNumberFormat="1" applyFont="1" applyFill="1" applyBorder="1" applyAlignment="1">
      <alignment horizontal="right" vertical="center"/>
      <protection/>
    </xf>
    <xf numFmtId="166" fontId="1" fillId="0" borderId="0" xfId="0" applyNumberFormat="1" applyFont="1" applyFill="1" applyBorder="1" applyAlignment="1">
      <alignment horizontal="center" vertical="center"/>
    </xf>
    <xf numFmtId="166" fontId="6" fillId="0" borderId="0" xfId="22" applyNumberFormat="1" applyFont="1" applyFill="1" applyBorder="1" applyAlignment="1">
      <alignment horizontal="right" vertical="center"/>
      <protection/>
    </xf>
    <xf numFmtId="167" fontId="1" fillId="0" borderId="0" xfId="27" applyNumberFormat="1" applyFont="1" applyFill="1" applyBorder="1" applyAlignment="1">
      <alignment horizontal="right" vertical="center"/>
      <protection/>
    </xf>
    <xf numFmtId="166" fontId="1" fillId="0" borderId="0" xfId="27" applyNumberFormat="1" applyFont="1" applyFill="1" applyBorder="1" applyAlignment="1">
      <alignment vertical="center"/>
      <protection/>
    </xf>
    <xf numFmtId="167" fontId="1" fillId="0" borderId="1" xfId="27" applyNumberFormat="1" applyFont="1" applyFill="1" applyBorder="1" applyAlignment="1">
      <alignment horizontal="right" vertical="center"/>
      <protection/>
    </xf>
    <xf numFmtId="164" fontId="1" fillId="0" borderId="0" xfId="27" applyNumberFormat="1" applyFont="1" applyFill="1" applyBorder="1" applyAlignment="1">
      <alignment horizontal="center" vertical="center"/>
      <protection/>
    </xf>
    <xf numFmtId="164" fontId="1" fillId="0" borderId="0" xfId="27" applyNumberFormat="1" applyFont="1" applyFill="1" applyBorder="1" applyAlignment="1">
      <alignment horizontal="left" vertical="center"/>
      <protection/>
    </xf>
    <xf numFmtId="164" fontId="1" fillId="0" borderId="0" xfId="25" applyNumberFormat="1" applyFont="1" applyFill="1" applyBorder="1" applyAlignment="1">
      <alignment horizontal="center" vertical="center"/>
      <protection/>
    </xf>
    <xf numFmtId="164" fontId="1" fillId="0" borderId="0" xfId="25" applyNumberFormat="1" applyFont="1" applyFill="1" applyBorder="1" applyAlignment="1">
      <alignment horizontal="left" vertical="center"/>
      <protection/>
    </xf>
    <xf numFmtId="0" fontId="5" fillId="0" borderId="0" xfId="29" applyFont="1" applyFill="1" applyAlignment="1">
      <alignment vertical="center"/>
      <protection/>
    </xf>
    <xf numFmtId="0" fontId="4" fillId="0" borderId="0" xfId="29" applyFont="1" applyFill="1" applyAlignment="1">
      <alignment horizontal="right" vertical="center"/>
      <protection/>
    </xf>
    <xf numFmtId="0" fontId="4" fillId="0" borderId="1" xfId="29" applyNumberFormat="1" applyFont="1" applyFill="1" applyBorder="1" applyAlignment="1">
      <alignment horizontal="center" vertical="center"/>
      <protection/>
    </xf>
    <xf numFmtId="0" fontId="4" fillId="0" borderId="1" xfId="29" applyFont="1" applyFill="1" applyBorder="1" applyAlignment="1">
      <alignment horizontal="right" vertical="center"/>
      <protection/>
    </xf>
    <xf numFmtId="0" fontId="15" fillId="0" borderId="0" xfId="29" applyFont="1" applyFill="1" applyAlignment="1">
      <alignment vertical="center"/>
      <protection/>
    </xf>
    <xf numFmtId="0" fontId="4" fillId="0" borderId="1" xfId="29" applyFont="1" applyFill="1" applyBorder="1" applyAlignment="1">
      <alignment vertical="center"/>
      <protection/>
    </xf>
    <xf numFmtId="166" fontId="6" fillId="0" borderId="0" xfId="24" applyNumberFormat="1" applyFont="1" applyFill="1" applyBorder="1" applyAlignment="1">
      <alignment horizontal="left" vertical="center"/>
      <protection/>
    </xf>
    <xf numFmtId="166" fontId="1" fillId="0" borderId="0" xfId="24" applyNumberFormat="1" applyFont="1" applyFill="1" applyBorder="1" applyAlignment="1">
      <alignment horizontal="center" vertical="center"/>
      <protection/>
    </xf>
    <xf numFmtId="166" fontId="8" fillId="0" borderId="0" xfId="24" applyNumberFormat="1" applyFont="1" applyFill="1" applyBorder="1" applyAlignment="1">
      <alignment horizontal="right" vertical="center"/>
      <protection/>
    </xf>
    <xf numFmtId="166" fontId="7" fillId="0" borderId="0" xfId="24" applyNumberFormat="1" applyFont="1" applyFill="1" applyBorder="1" applyAlignment="1">
      <alignment horizontal="right" vertical="center"/>
      <protection/>
    </xf>
    <xf numFmtId="166" fontId="1" fillId="0" borderId="0" xfId="24" applyNumberFormat="1" applyFont="1" applyFill="1" applyBorder="1" applyAlignment="1">
      <alignment horizontal="left" vertical="center"/>
      <protection/>
    </xf>
    <xf numFmtId="166" fontId="1" fillId="0" borderId="0" xfId="24" applyNumberFormat="1" applyFont="1" applyFill="1" applyBorder="1" applyAlignment="1">
      <alignment horizontal="right" vertical="center"/>
      <protection/>
    </xf>
    <xf numFmtId="166" fontId="1" fillId="0" borderId="0" xfId="24" applyNumberFormat="1" applyFont="1" applyFill="1" applyBorder="1" applyAlignment="1">
      <alignment vertical="center"/>
      <protection/>
    </xf>
    <xf numFmtId="166" fontId="6" fillId="0" borderId="1" xfId="31" applyNumberFormat="1" applyFont="1" applyFill="1" applyBorder="1" applyAlignment="1">
      <alignment horizontal="left" vertical="center"/>
      <protection/>
    </xf>
    <xf numFmtId="166" fontId="6" fillId="0" borderId="1" xfId="24" applyNumberFormat="1" applyFont="1" applyFill="1" applyBorder="1" applyAlignment="1">
      <alignment horizontal="left" vertical="center"/>
      <protection/>
    </xf>
    <xf numFmtId="166" fontId="1" fillId="0" borderId="1" xfId="24" applyNumberFormat="1" applyFont="1" applyFill="1" applyBorder="1" applyAlignment="1">
      <alignment horizontal="center" vertical="center"/>
      <protection/>
    </xf>
    <xf numFmtId="166" fontId="1" fillId="0" borderId="1" xfId="24" applyNumberFormat="1" applyFont="1" applyFill="1" applyBorder="1" applyAlignment="1">
      <alignment horizontal="left" vertical="center"/>
      <protection/>
    </xf>
    <xf numFmtId="166" fontId="1" fillId="0" borderId="1" xfId="24" applyNumberFormat="1" applyFont="1" applyFill="1" applyBorder="1" applyAlignment="1">
      <alignment horizontal="right" vertical="center"/>
      <protection/>
    </xf>
    <xf numFmtId="166" fontId="6" fillId="0" borderId="0" xfId="0" applyNumberFormat="1" applyFont="1" applyFill="1" applyBorder="1" applyAlignment="1">
      <alignment horizontal="left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vertical="center"/>
    </xf>
    <xf numFmtId="166" fontId="6" fillId="0" borderId="0" xfId="25" applyNumberFormat="1" applyFont="1" applyFill="1" applyBorder="1" applyAlignment="1">
      <alignment horizontal="left" vertical="center"/>
      <protection/>
    </xf>
    <xf numFmtId="166" fontId="6" fillId="0" borderId="0" xfId="27" applyNumberFormat="1" applyFont="1" applyFill="1" applyBorder="1" applyAlignment="1">
      <alignment horizontal="left" vertical="center"/>
      <protection/>
    </xf>
    <xf numFmtId="166" fontId="1" fillId="0" borderId="0" xfId="27" applyNumberFormat="1" applyFont="1" applyFill="1" applyBorder="1" applyAlignment="1">
      <alignment horizontal="center" vertical="center"/>
      <protection/>
    </xf>
    <xf numFmtId="166" fontId="1" fillId="0" borderId="0" xfId="27" applyNumberFormat="1" applyFont="1" applyFill="1" applyBorder="1" applyAlignment="1">
      <alignment horizontal="left" vertical="center"/>
      <protection/>
    </xf>
    <xf numFmtId="166" fontId="6" fillId="0" borderId="0" xfId="27" applyNumberFormat="1" applyFont="1" applyFill="1" applyBorder="1" applyAlignment="1">
      <alignment horizontal="right" vertical="center"/>
      <protection/>
    </xf>
    <xf numFmtId="166" fontId="6" fillId="0" borderId="1" xfId="30" applyNumberFormat="1" applyFont="1" applyFill="1" applyBorder="1" applyAlignment="1">
      <alignment horizontal="left" vertical="center"/>
      <protection/>
    </xf>
    <xf numFmtId="166" fontId="6" fillId="0" borderId="1" xfId="27" applyNumberFormat="1" applyFont="1" applyFill="1" applyBorder="1" applyAlignment="1">
      <alignment horizontal="left" vertical="center"/>
      <protection/>
    </xf>
    <xf numFmtId="166" fontId="1" fillId="0" borderId="1" xfId="27" applyNumberFormat="1" applyFont="1" applyFill="1" applyBorder="1" applyAlignment="1">
      <alignment horizontal="center" vertical="center"/>
      <protection/>
    </xf>
    <xf numFmtId="166" fontId="1" fillId="0" borderId="1" xfId="27" applyNumberFormat="1" applyFont="1" applyFill="1" applyBorder="1" applyAlignment="1">
      <alignment horizontal="left" vertical="center"/>
      <protection/>
    </xf>
    <xf numFmtId="164" fontId="1" fillId="0" borderId="1" xfId="27" applyNumberFormat="1" applyFont="1" applyFill="1" applyBorder="1" applyAlignment="1">
      <alignment horizontal="left" vertical="center"/>
      <protection/>
    </xf>
    <xf numFmtId="164" fontId="1" fillId="0" borderId="1" xfId="27" applyNumberFormat="1" applyFont="1" applyFill="1" applyBorder="1" applyAlignment="1">
      <alignment horizontal="center" vertical="center"/>
      <protection/>
    </xf>
    <xf numFmtId="166" fontId="6" fillId="0" borderId="0" xfId="30" applyNumberFormat="1" applyFont="1" applyFill="1" applyBorder="1" applyAlignment="1">
      <alignment horizontal="left" vertical="center"/>
      <protection/>
    </xf>
    <xf numFmtId="166" fontId="1" fillId="0" borderId="0" xfId="25" applyNumberFormat="1" applyFont="1" applyFill="1" applyBorder="1" applyAlignment="1">
      <alignment horizontal="left" vertical="center"/>
      <protection/>
    </xf>
    <xf numFmtId="166" fontId="1" fillId="0" borderId="0" xfId="25" applyNumberFormat="1" applyFont="1" applyFill="1" applyBorder="1" applyAlignment="1">
      <alignment horizontal="center" vertical="center"/>
      <protection/>
    </xf>
    <xf numFmtId="169" fontId="1" fillId="0" borderId="0" xfId="25" applyNumberFormat="1" applyFont="1" applyFill="1" applyBorder="1" applyAlignment="1">
      <alignment horizontal="right" vertical="center"/>
      <protection/>
    </xf>
    <xf numFmtId="167" fontId="4" fillId="2" borderId="0" xfId="18" applyNumberFormat="1" applyFont="1" applyFill="1" applyAlignment="1">
      <alignment vertical="center"/>
    </xf>
    <xf numFmtId="167" fontId="4" fillId="2" borderId="1" xfId="29" applyNumberFormat="1" applyFont="1" applyFill="1" applyBorder="1" applyAlignment="1">
      <alignment horizontal="right" vertical="center"/>
      <protection/>
    </xf>
    <xf numFmtId="167" fontId="4" fillId="2" borderId="0" xfId="29" applyNumberFormat="1" applyFont="1" applyFill="1" applyBorder="1" applyAlignment="1">
      <alignment horizontal="right" vertical="center"/>
      <protection/>
    </xf>
    <xf numFmtId="167" fontId="4" fillId="2" borderId="2" xfId="29" applyNumberFormat="1" applyFont="1" applyFill="1" applyBorder="1" applyAlignment="1">
      <alignment horizontal="right" vertical="center"/>
      <protection/>
    </xf>
    <xf numFmtId="167" fontId="4" fillId="2" borderId="1" xfId="29" applyNumberFormat="1" applyFont="1" applyFill="1" applyBorder="1" applyAlignment="1">
      <alignment vertical="center"/>
      <protection/>
    </xf>
    <xf numFmtId="167" fontId="4" fillId="2" borderId="0" xfId="29" applyNumberFormat="1" applyFont="1" applyFill="1" applyAlignment="1">
      <alignment vertical="center"/>
      <protection/>
    </xf>
    <xf numFmtId="167" fontId="4" fillId="2" borderId="1" xfId="18" applyNumberFormat="1" applyFont="1" applyFill="1" applyBorder="1" applyAlignment="1">
      <alignment horizontal="right" vertical="center"/>
    </xf>
    <xf numFmtId="167" fontId="4" fillId="2" borderId="0" xfId="18" applyNumberFormat="1" applyFont="1" applyFill="1" applyBorder="1" applyAlignment="1">
      <alignment horizontal="right" vertical="center"/>
    </xf>
    <xf numFmtId="167" fontId="4" fillId="2" borderId="1" xfId="18" applyNumberFormat="1" applyFont="1" applyFill="1" applyBorder="1" applyAlignment="1">
      <alignment vertical="center"/>
    </xf>
    <xf numFmtId="166" fontId="9" fillId="0" borderId="0" xfId="27" applyNumberFormat="1" applyFont="1" applyFill="1" applyBorder="1" applyAlignment="1">
      <alignment horizontal="left" vertical="center"/>
      <protection/>
    </xf>
    <xf numFmtId="166" fontId="9" fillId="0" borderId="0" xfId="27" applyNumberFormat="1" applyFont="1" applyFill="1" applyBorder="1" applyAlignment="1">
      <alignment horizontal="center" vertical="center"/>
      <protection/>
    </xf>
    <xf numFmtId="167" fontId="9" fillId="0" borderId="0" xfId="27" applyNumberFormat="1" applyFont="1" applyFill="1" applyBorder="1" applyAlignment="1">
      <alignment horizontal="right" vertical="center"/>
      <protection/>
    </xf>
    <xf numFmtId="164" fontId="9" fillId="0" borderId="0" xfId="27" applyNumberFormat="1" applyFont="1" applyFill="1" applyBorder="1" applyAlignment="1">
      <alignment horizontal="left" vertical="center"/>
      <protection/>
    </xf>
    <xf numFmtId="167" fontId="10" fillId="0" borderId="0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left" vertical="center"/>
    </xf>
    <xf numFmtId="166" fontId="9" fillId="0" borderId="0" xfId="27" applyNumberFormat="1" applyFont="1" applyFill="1" applyBorder="1" applyAlignment="1">
      <alignment vertical="center"/>
      <protection/>
    </xf>
    <xf numFmtId="166" fontId="9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horizontal="left" vertical="center"/>
    </xf>
    <xf numFmtId="167" fontId="9" fillId="0" borderId="1" xfId="0" applyNumberFormat="1" applyFont="1" applyFill="1" applyBorder="1" applyAlignment="1">
      <alignment horizontal="right" vertical="center"/>
    </xf>
    <xf numFmtId="166" fontId="10" fillId="0" borderId="1" xfId="0" applyNumberFormat="1" applyFont="1" applyFill="1" applyBorder="1" applyAlignment="1">
      <alignment horizontal="right" vertical="center"/>
    </xf>
    <xf numFmtId="167" fontId="10" fillId="0" borderId="1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7" fontId="10" fillId="0" borderId="1" xfId="26" applyNumberFormat="1" applyFont="1" applyFill="1" applyBorder="1" applyAlignment="1">
      <alignment horizontal="right" vertical="center"/>
      <protection/>
    </xf>
    <xf numFmtId="167" fontId="10" fillId="0" borderId="0" xfId="26" applyNumberFormat="1" applyFont="1" applyFill="1" applyBorder="1" applyAlignment="1">
      <alignment horizontal="right" vertical="center"/>
      <protection/>
    </xf>
    <xf numFmtId="164" fontId="9" fillId="0" borderId="0" xfId="27" applyNumberFormat="1" applyFont="1" applyFill="1" applyBorder="1" applyAlignment="1">
      <alignment horizontal="right" vertical="center"/>
      <protection/>
    </xf>
    <xf numFmtId="167" fontId="9" fillId="0" borderId="1" xfId="27" applyNumberFormat="1" applyFont="1" applyFill="1" applyBorder="1" applyAlignment="1">
      <alignment horizontal="right" vertical="center"/>
      <protection/>
    </xf>
    <xf numFmtId="166" fontId="10" fillId="0" borderId="0" xfId="27" applyNumberFormat="1" applyFont="1" applyFill="1" applyBorder="1" applyAlignment="1">
      <alignment horizontal="left" vertical="center"/>
      <protection/>
    </xf>
    <xf numFmtId="168" fontId="9" fillId="0" borderId="0" xfId="27" applyNumberFormat="1" applyFont="1" applyFill="1" applyBorder="1" applyAlignment="1">
      <alignment horizontal="center" vertical="center"/>
      <protection/>
    </xf>
    <xf numFmtId="164" fontId="9" fillId="0" borderId="0" xfId="27" applyNumberFormat="1" applyFont="1" applyFill="1" applyBorder="1" applyAlignment="1">
      <alignment horizontal="center" vertical="center"/>
      <protection/>
    </xf>
    <xf numFmtId="166" fontId="9" fillId="0" borderId="0" xfId="27" applyNumberFormat="1" applyFont="1" applyFill="1" applyBorder="1" applyAlignment="1" quotePrefix="1">
      <alignment horizontal="left" vertical="center"/>
      <protection/>
    </xf>
    <xf numFmtId="166" fontId="11" fillId="0" borderId="0" xfId="27" applyNumberFormat="1" applyFont="1" applyFill="1" applyBorder="1" applyAlignment="1">
      <alignment vertical="center"/>
      <protection/>
    </xf>
    <xf numFmtId="166" fontId="16" fillId="0" borderId="0" xfId="27" applyNumberFormat="1" applyFont="1" applyFill="1" applyBorder="1" applyAlignment="1">
      <alignment horizontal="left" vertical="center"/>
      <protection/>
    </xf>
    <xf numFmtId="166" fontId="17" fillId="0" borderId="0" xfId="27" applyNumberFormat="1" applyFont="1" applyFill="1" applyBorder="1" applyAlignment="1">
      <alignment horizontal="left" vertical="center"/>
      <protection/>
    </xf>
    <xf numFmtId="166" fontId="12" fillId="0" borderId="0" xfId="27" applyNumberFormat="1" applyFont="1" applyFill="1" applyBorder="1" applyAlignment="1">
      <alignment vertical="center"/>
      <protection/>
    </xf>
    <xf numFmtId="167" fontId="9" fillId="0" borderId="2" xfId="27" applyNumberFormat="1" applyFont="1" applyFill="1" applyBorder="1" applyAlignment="1">
      <alignment horizontal="right" vertical="center"/>
      <protection/>
    </xf>
    <xf numFmtId="169" fontId="9" fillId="0" borderId="0" xfId="27" applyNumberFormat="1" applyFont="1" applyFill="1" applyBorder="1" applyAlignment="1">
      <alignment horizontal="right" vertical="center"/>
      <protection/>
    </xf>
    <xf numFmtId="166" fontId="9" fillId="0" borderId="0" xfId="25" applyNumberFormat="1" applyFont="1" applyFill="1" applyBorder="1" applyAlignment="1" quotePrefix="1">
      <alignment horizontal="left" vertical="center"/>
      <protection/>
    </xf>
    <xf numFmtId="166" fontId="9" fillId="0" borderId="0" xfId="25" applyNumberFormat="1" applyFont="1" applyFill="1" applyBorder="1" applyAlignment="1">
      <alignment horizontal="left" vertical="center"/>
      <protection/>
    </xf>
    <xf numFmtId="0" fontId="9" fillId="0" borderId="0" xfId="29" applyFont="1" applyFill="1" applyBorder="1" applyAlignment="1">
      <alignment vertical="center"/>
      <protection/>
    </xf>
    <xf numFmtId="167" fontId="9" fillId="0" borderId="2" xfId="29" applyNumberFormat="1" applyFont="1" applyFill="1" applyBorder="1" applyAlignment="1">
      <alignment vertical="center"/>
      <protection/>
    </xf>
    <xf numFmtId="166" fontId="10" fillId="0" borderId="0" xfId="25" applyNumberFormat="1" applyFont="1" applyFill="1" applyBorder="1" applyAlignment="1">
      <alignment horizontal="left" vertical="center"/>
      <protection/>
    </xf>
    <xf numFmtId="166" fontId="9" fillId="0" borderId="0" xfId="25" applyNumberFormat="1" applyFont="1" applyFill="1" applyBorder="1" applyAlignment="1">
      <alignment horizontal="center" vertical="center"/>
      <protection/>
    </xf>
    <xf numFmtId="167" fontId="9" fillId="0" borderId="0" xfId="25" applyNumberFormat="1" applyFont="1" applyFill="1" applyBorder="1" applyAlignment="1">
      <alignment horizontal="right" vertical="center"/>
      <protection/>
    </xf>
    <xf numFmtId="164" fontId="9" fillId="0" borderId="0" xfId="25" applyNumberFormat="1" applyFont="1" applyFill="1" applyBorder="1" applyAlignment="1">
      <alignment horizontal="left" vertical="center"/>
      <protection/>
    </xf>
    <xf numFmtId="169" fontId="9" fillId="0" borderId="0" xfId="25" applyNumberFormat="1" applyFont="1" applyFill="1" applyBorder="1" applyAlignment="1">
      <alignment horizontal="right" vertical="center"/>
      <protection/>
    </xf>
    <xf numFmtId="164" fontId="9" fillId="0" borderId="0" xfId="25" applyNumberFormat="1" applyFont="1" applyFill="1" applyBorder="1" applyAlignment="1">
      <alignment horizontal="center" vertical="center"/>
      <protection/>
    </xf>
    <xf numFmtId="167" fontId="10" fillId="2" borderId="0" xfId="26" applyNumberFormat="1" applyFont="1" applyFill="1" applyBorder="1" applyAlignment="1">
      <alignment horizontal="right" vertical="center"/>
      <protection/>
    </xf>
    <xf numFmtId="43" fontId="9" fillId="0" borderId="0" xfId="18" applyFont="1" applyFill="1" applyBorder="1" applyAlignment="1">
      <alignment horizontal="right" vertical="center" wrapText="1"/>
    </xf>
    <xf numFmtId="0" fontId="4" fillId="0" borderId="0" xfId="29" applyFont="1" applyFill="1" applyAlignment="1">
      <alignment horizontal="center" vertical="center"/>
      <protection/>
    </xf>
    <xf numFmtId="0" fontId="5" fillId="0" borderId="0" xfId="29" applyFont="1" applyFill="1" applyBorder="1" applyAlignment="1">
      <alignment vertical="center"/>
      <protection/>
    </xf>
    <xf numFmtId="0" fontId="4" fillId="0" borderId="0" xfId="29" applyFont="1" applyFill="1" applyAlignment="1">
      <alignment/>
      <protection/>
    </xf>
    <xf numFmtId="0" fontId="5" fillId="0" borderId="0" xfId="29" applyFont="1" applyFill="1" applyAlignment="1">
      <alignment horizontal="center"/>
      <protection/>
    </xf>
    <xf numFmtId="0" fontId="5" fillId="0" borderId="0" xfId="20" applyNumberFormat="1" applyFont="1" applyFill="1" applyAlignment="1">
      <alignment horizontal="right"/>
    </xf>
    <xf numFmtId="0" fontId="5" fillId="0" borderId="0" xfId="24" applyNumberFormat="1" applyFont="1" applyFill="1" applyBorder="1" applyAlignment="1">
      <alignment horizontal="right"/>
      <protection/>
    </xf>
    <xf numFmtId="0" fontId="4" fillId="0" borderId="0" xfId="29" applyNumberFormat="1" applyFont="1" applyFill="1" applyAlignment="1">
      <alignment/>
      <protection/>
    </xf>
    <xf numFmtId="0" fontId="5" fillId="0" borderId="0" xfId="29" applyFont="1" applyFill="1" applyAlignment="1">
      <alignment horizontal="center" vertical="center"/>
      <protection/>
    </xf>
    <xf numFmtId="166" fontId="5" fillId="0" borderId="1" xfId="24" applyNumberFormat="1" applyFont="1" applyFill="1" applyBorder="1" applyAlignment="1">
      <alignment horizontal="center" vertical="center"/>
      <protection/>
    </xf>
    <xf numFmtId="166" fontId="5" fillId="0" borderId="0" xfId="24" applyNumberFormat="1" applyFont="1" applyFill="1" applyBorder="1" applyAlignment="1">
      <alignment horizontal="center" vertical="center"/>
      <protection/>
    </xf>
    <xf numFmtId="167" fontId="9" fillId="2" borderId="0" xfId="27" applyNumberFormat="1" applyFont="1" applyFill="1" applyBorder="1" applyAlignment="1">
      <alignment horizontal="right" vertical="center"/>
      <protection/>
    </xf>
    <xf numFmtId="167" fontId="9" fillId="2" borderId="1" xfId="27" applyNumberFormat="1" applyFont="1" applyFill="1" applyBorder="1" applyAlignment="1">
      <alignment horizontal="right" vertical="center"/>
      <protection/>
    </xf>
    <xf numFmtId="167" fontId="9" fillId="2" borderId="2" xfId="27" applyNumberFormat="1" applyFont="1" applyFill="1" applyBorder="1" applyAlignment="1">
      <alignment horizontal="right" vertical="center"/>
      <protection/>
    </xf>
    <xf numFmtId="166" fontId="9" fillId="2" borderId="0" xfId="27" applyNumberFormat="1" applyFont="1" applyFill="1" applyBorder="1" applyAlignment="1">
      <alignment vertical="center"/>
      <protection/>
    </xf>
    <xf numFmtId="43" fontId="9" fillId="2" borderId="0" xfId="18" applyFont="1" applyFill="1" applyBorder="1" applyAlignment="1">
      <alignment horizontal="right" vertical="center" wrapText="1"/>
    </xf>
    <xf numFmtId="169" fontId="9" fillId="2" borderId="0" xfId="27" applyNumberFormat="1" applyFont="1" applyFill="1" applyBorder="1" applyAlignment="1">
      <alignment horizontal="right" vertical="center"/>
      <protection/>
    </xf>
    <xf numFmtId="167" fontId="9" fillId="2" borderId="2" xfId="29" applyNumberFormat="1" applyFont="1" applyFill="1" applyBorder="1" applyAlignment="1">
      <alignment vertical="center"/>
      <protection/>
    </xf>
    <xf numFmtId="0" fontId="9" fillId="2" borderId="0" xfId="29" applyFont="1" applyFill="1" applyBorder="1" applyAlignment="1">
      <alignment vertical="center"/>
      <protection/>
    </xf>
    <xf numFmtId="167" fontId="9" fillId="2" borderId="0" xfId="25" applyNumberFormat="1" applyFont="1" applyFill="1" applyBorder="1" applyAlignment="1">
      <alignment horizontal="right" vertical="center"/>
      <protection/>
    </xf>
    <xf numFmtId="169" fontId="9" fillId="2" borderId="0" xfId="25" applyNumberFormat="1" applyFont="1" applyFill="1" applyBorder="1" applyAlignment="1">
      <alignment horizontal="right" vertical="center"/>
      <protection/>
    </xf>
    <xf numFmtId="167" fontId="9" fillId="2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 quotePrefix="1">
      <alignment horizontal="left" vertical="center"/>
    </xf>
    <xf numFmtId="168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167" fontId="9" fillId="2" borderId="0" xfId="0" applyNumberFormat="1" applyFont="1" applyFill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166" fontId="9" fillId="2" borderId="0" xfId="0" applyNumberFormat="1" applyFont="1" applyFill="1" applyBorder="1" applyAlignment="1">
      <alignment vertical="center"/>
    </xf>
    <xf numFmtId="167" fontId="9" fillId="2" borderId="1" xfId="25" applyNumberFormat="1" applyFont="1" applyFill="1" applyBorder="1" applyAlignment="1">
      <alignment horizontal="right" vertical="center"/>
      <protection/>
    </xf>
    <xf numFmtId="167" fontId="9" fillId="2" borderId="2" xfId="25" applyNumberFormat="1" applyFont="1" applyFill="1" applyBorder="1" applyAlignment="1">
      <alignment horizontal="right" vertical="center"/>
      <protection/>
    </xf>
    <xf numFmtId="0" fontId="1" fillId="0" borderId="1" xfId="29" applyFont="1" applyFill="1" applyBorder="1" applyAlignment="1">
      <alignment vertical="center"/>
      <protection/>
    </xf>
    <xf numFmtId="49" fontId="10" fillId="0" borderId="0" xfId="0" applyNumberFormat="1" applyFont="1" applyFill="1" applyBorder="1" applyAlignment="1" quotePrefix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28" applyFont="1" applyFill="1" applyAlignment="1">
      <alignment vertical="center"/>
      <protection/>
    </xf>
    <xf numFmtId="166" fontId="9" fillId="2" borderId="0" xfId="0" applyNumberFormat="1" applyFont="1" applyFill="1" applyBorder="1" applyAlignment="1">
      <alignment horizontal="right" vertical="center"/>
    </xf>
    <xf numFmtId="167" fontId="9" fillId="2" borderId="2" xfId="0" applyNumberFormat="1" applyFont="1" applyFill="1" applyBorder="1" applyAlignment="1">
      <alignment horizontal="right" vertical="center"/>
    </xf>
    <xf numFmtId="167" fontId="9" fillId="0" borderId="2" xfId="0" applyNumberFormat="1" applyFont="1" applyFill="1" applyBorder="1" applyAlignment="1">
      <alignment horizontal="right" vertical="center"/>
    </xf>
    <xf numFmtId="167" fontId="10" fillId="2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/>
    </xf>
    <xf numFmtId="167" fontId="9" fillId="0" borderId="0" xfId="24" applyNumberFormat="1" applyFont="1" applyFill="1" applyAlignment="1">
      <alignment horizontal="right" vertical="center"/>
      <protection/>
    </xf>
    <xf numFmtId="167" fontId="9" fillId="2" borderId="0" xfId="24" applyNumberFormat="1" applyFont="1" applyFill="1" applyAlignment="1">
      <alignment horizontal="right" vertical="center"/>
      <protection/>
    </xf>
    <xf numFmtId="167" fontId="9" fillId="2" borderId="1" xfId="24" applyNumberFormat="1" applyFont="1" applyFill="1" applyBorder="1" applyAlignment="1">
      <alignment horizontal="right" vertical="center"/>
      <protection/>
    </xf>
    <xf numFmtId="167" fontId="9" fillId="0" borderId="1" xfId="24" applyNumberFormat="1" applyFont="1" applyFill="1" applyBorder="1" applyAlignment="1">
      <alignment horizontal="right" vertical="center"/>
      <protection/>
    </xf>
    <xf numFmtId="166" fontId="9" fillId="0" borderId="0" xfId="0" applyNumberFormat="1" applyFont="1" applyFill="1" applyBorder="1" applyAlignment="1" quotePrefix="1">
      <alignment horizontal="center" vertical="center"/>
    </xf>
    <xf numFmtId="168" fontId="9" fillId="0" borderId="0" xfId="0" applyNumberFormat="1" applyFont="1" applyFill="1" applyBorder="1" applyAlignment="1" quotePrefix="1">
      <alignment horizontal="center" vertical="center"/>
    </xf>
    <xf numFmtId="167" fontId="9" fillId="0" borderId="0" xfId="24" applyNumberFormat="1" applyFont="1" applyFill="1" applyBorder="1" applyAlignment="1">
      <alignment horizontal="right" vertical="center"/>
      <protection/>
    </xf>
    <xf numFmtId="166" fontId="9" fillId="0" borderId="1" xfId="0" applyNumberFormat="1" applyFont="1" applyFill="1" applyBorder="1" applyAlignment="1">
      <alignment vertical="center"/>
    </xf>
    <xf numFmtId="0" fontId="5" fillId="0" borderId="0" xfId="29" applyFont="1" applyFill="1" applyAlignment="1">
      <alignment horizontal="right" vertical="center"/>
      <protection/>
    </xf>
    <xf numFmtId="166" fontId="4" fillId="0" borderId="0" xfId="24" applyNumberFormat="1" applyFont="1" applyFill="1" applyBorder="1" applyAlignment="1">
      <alignment horizontal="left" vertical="center"/>
      <protection/>
    </xf>
    <xf numFmtId="0" fontId="9" fillId="0" borderId="1" xfId="29" applyFont="1" applyFill="1" applyBorder="1" applyAlignment="1">
      <alignment vertical="center"/>
      <protection/>
    </xf>
    <xf numFmtId="0" fontId="4" fillId="0" borderId="1" xfId="29" applyFont="1" applyFill="1" applyBorder="1" applyAlignment="1">
      <alignment horizontal="justify" vertical="center"/>
      <protection/>
    </xf>
    <xf numFmtId="0" fontId="4" fillId="0" borderId="1" xfId="29" applyNumberFormat="1" applyFont="1" applyFill="1" applyBorder="1" applyAlignment="1">
      <alignment vertical="center"/>
      <protection/>
    </xf>
    <xf numFmtId="166" fontId="10" fillId="0" borderId="0" xfId="24" applyNumberFormat="1" applyFont="1" applyFill="1" applyBorder="1" applyAlignment="1">
      <alignment horizontal="left" vertical="center"/>
      <protection/>
    </xf>
    <xf numFmtId="166" fontId="9" fillId="0" borderId="0" xfId="24" applyNumberFormat="1" applyFont="1" applyFill="1" applyBorder="1" applyAlignment="1">
      <alignment horizontal="left" vertical="center"/>
      <protection/>
    </xf>
    <xf numFmtId="167" fontId="12" fillId="0" borderId="0" xfId="24" applyNumberFormat="1" applyFont="1" applyFill="1" applyBorder="1" applyAlignment="1">
      <alignment horizontal="center" vertical="center"/>
      <protection/>
    </xf>
    <xf numFmtId="167" fontId="12" fillId="0" borderId="0" xfId="24" applyNumberFormat="1" applyFont="1" applyFill="1" applyBorder="1" applyAlignment="1">
      <alignment horizontal="right" vertical="center"/>
      <protection/>
    </xf>
    <xf numFmtId="166" fontId="11" fillId="0" borderId="0" xfId="24" applyNumberFormat="1" applyFont="1" applyFill="1" applyBorder="1" applyAlignment="1">
      <alignment horizontal="right" vertical="center"/>
      <protection/>
    </xf>
    <xf numFmtId="166" fontId="9" fillId="0" borderId="0" xfId="24" applyNumberFormat="1" applyFont="1" applyFill="1" applyBorder="1" applyAlignment="1">
      <alignment horizontal="right" vertical="center"/>
      <protection/>
    </xf>
    <xf numFmtId="166" fontId="9" fillId="0" borderId="0" xfId="24" applyNumberFormat="1" applyFont="1" applyFill="1" applyBorder="1" applyAlignment="1">
      <alignment vertical="center"/>
      <protection/>
    </xf>
    <xf numFmtId="166" fontId="9" fillId="0" borderId="0" xfId="24" applyNumberFormat="1" applyFont="1" applyFill="1" applyBorder="1" applyAlignment="1">
      <alignment horizontal="center" vertical="center"/>
      <protection/>
    </xf>
    <xf numFmtId="166" fontId="9" fillId="0" borderId="1" xfId="24" applyNumberFormat="1" applyFont="1" applyFill="1" applyBorder="1" applyAlignment="1">
      <alignment horizontal="center" vertical="center"/>
      <protection/>
    </xf>
    <xf numFmtId="166" fontId="9" fillId="0" borderId="1" xfId="24" applyNumberFormat="1" applyFont="1" applyFill="1" applyBorder="1" applyAlignment="1">
      <alignment horizontal="right" vertical="center"/>
      <protection/>
    </xf>
    <xf numFmtId="166" fontId="9" fillId="0" borderId="1" xfId="24" applyNumberFormat="1" applyFont="1" applyFill="1" applyBorder="1" applyAlignment="1">
      <alignment horizontal="left" vertical="center"/>
      <protection/>
    </xf>
    <xf numFmtId="166" fontId="20" fillId="0" borderId="0" xfId="24" applyNumberFormat="1" applyFont="1" applyFill="1" applyBorder="1" applyAlignment="1">
      <alignment horizontal="right" vertical="center"/>
      <protection/>
    </xf>
    <xf numFmtId="166" fontId="10" fillId="0" borderId="0" xfId="24" applyNumberFormat="1" applyFont="1" applyFill="1" applyBorder="1" applyAlignment="1">
      <alignment horizontal="right" vertical="center"/>
      <protection/>
    </xf>
    <xf numFmtId="166" fontId="10" fillId="0" borderId="0" xfId="24" applyNumberFormat="1" applyFont="1" applyFill="1" applyBorder="1" applyAlignment="1">
      <alignment horizontal="center" vertical="center"/>
      <protection/>
    </xf>
    <xf numFmtId="167" fontId="10" fillId="0" borderId="0" xfId="24" applyNumberFormat="1" applyFont="1" applyFill="1" applyBorder="1" applyAlignment="1">
      <alignment horizontal="right" vertical="center"/>
      <protection/>
    </xf>
    <xf numFmtId="165" fontId="10" fillId="0" borderId="0" xfId="20" applyFont="1" applyFill="1" applyAlignment="1">
      <alignment horizontal="right" vertical="center" wrapText="1"/>
    </xf>
    <xf numFmtId="165" fontId="10" fillId="0" borderId="0" xfId="20" applyFont="1" applyFill="1" applyAlignment="1">
      <alignment horizontal="right" vertical="center"/>
    </xf>
    <xf numFmtId="167" fontId="10" fillId="0" borderId="0" xfId="29" applyNumberFormat="1" applyFont="1" applyFill="1" applyAlignment="1">
      <alignment horizontal="right" vertical="center"/>
      <protection/>
    </xf>
    <xf numFmtId="167" fontId="10" fillId="0" borderId="0" xfId="20" applyNumberFormat="1" applyFont="1" applyFill="1" applyAlignment="1">
      <alignment horizontal="right" vertical="center"/>
    </xf>
    <xf numFmtId="166" fontId="10" fillId="0" borderId="0" xfId="24" applyNumberFormat="1" applyFont="1" applyFill="1" applyBorder="1" applyAlignment="1" quotePrefix="1">
      <alignment horizontal="right" vertical="center"/>
      <protection/>
    </xf>
    <xf numFmtId="165" fontId="10" fillId="0" borderId="0" xfId="20" applyFont="1" applyFill="1" applyBorder="1" applyAlignment="1">
      <alignment horizontal="right" vertical="center" wrapText="1"/>
    </xf>
    <xf numFmtId="0" fontId="10" fillId="0" borderId="0" xfId="29" applyFont="1" applyFill="1" applyBorder="1" applyAlignment="1">
      <alignment horizontal="center" vertical="center"/>
      <protection/>
    </xf>
    <xf numFmtId="166" fontId="11" fillId="0" borderId="0" xfId="24" applyNumberFormat="1" applyFont="1" applyFill="1" applyBorder="1" applyAlignment="1" quotePrefix="1">
      <alignment horizontal="right" vertical="center"/>
      <protection/>
    </xf>
    <xf numFmtId="0" fontId="9" fillId="0" borderId="0" xfId="29" applyFont="1" applyFill="1" applyAlignment="1" quotePrefix="1">
      <alignment vertical="center"/>
      <protection/>
    </xf>
    <xf numFmtId="167" fontId="9" fillId="0" borderId="0" xfId="24" applyNumberFormat="1" applyFont="1" applyFill="1" applyBorder="1" applyAlignment="1">
      <alignment vertical="center"/>
      <protection/>
    </xf>
    <xf numFmtId="167" fontId="9" fillId="0" borderId="1" xfId="24" applyNumberFormat="1" applyFont="1" applyFill="1" applyBorder="1" applyAlignment="1">
      <alignment vertical="center"/>
      <protection/>
    </xf>
    <xf numFmtId="167" fontId="9" fillId="0" borderId="2" xfId="24" applyNumberFormat="1" applyFont="1" applyFill="1" applyBorder="1" applyAlignment="1">
      <alignment horizontal="right" vertical="center"/>
      <protection/>
    </xf>
    <xf numFmtId="167" fontId="9" fillId="2" borderId="0" xfId="24" applyNumberFormat="1" applyFont="1" applyFill="1" applyBorder="1" applyAlignment="1">
      <alignment vertical="center"/>
      <protection/>
    </xf>
    <xf numFmtId="166" fontId="10" fillId="0" borderId="0" xfId="24" applyNumberFormat="1" applyFont="1" applyFill="1" applyBorder="1" applyAlignment="1">
      <alignment vertical="center"/>
      <protection/>
    </xf>
    <xf numFmtId="168" fontId="9" fillId="0" borderId="0" xfId="24" applyNumberFormat="1" applyFont="1" applyFill="1" applyBorder="1" applyAlignment="1">
      <alignment horizontal="center" vertical="center"/>
      <protection/>
    </xf>
    <xf numFmtId="167" fontId="9" fillId="2" borderId="1" xfId="24" applyNumberFormat="1" applyFont="1" applyFill="1" applyBorder="1" applyAlignment="1">
      <alignment vertical="center"/>
      <protection/>
    </xf>
    <xf numFmtId="167" fontId="9" fillId="2" borderId="0" xfId="24" applyNumberFormat="1" applyFont="1" applyFill="1" applyBorder="1" applyAlignment="1">
      <alignment horizontal="right" vertical="center"/>
      <protection/>
    </xf>
    <xf numFmtId="167" fontId="9" fillId="2" borderId="2" xfId="24" applyNumberFormat="1" applyFont="1" applyFill="1" applyBorder="1" applyAlignment="1">
      <alignment horizontal="right" vertical="center"/>
      <protection/>
    </xf>
    <xf numFmtId="166" fontId="17" fillId="0" borderId="1" xfId="24" applyNumberFormat="1" applyFont="1" applyFill="1" applyBorder="1" applyAlignment="1">
      <alignment horizontal="left" vertical="center"/>
      <protection/>
    </xf>
    <xf numFmtId="166" fontId="12" fillId="0" borderId="1" xfId="24" applyNumberFormat="1" applyFont="1" applyFill="1" applyBorder="1" applyAlignment="1">
      <alignment horizontal="center" vertical="center"/>
      <protection/>
    </xf>
    <xf numFmtId="166" fontId="12" fillId="0" borderId="1" xfId="24" applyNumberFormat="1" applyFont="1" applyFill="1" applyBorder="1" applyAlignment="1">
      <alignment vertical="center"/>
      <protection/>
    </xf>
    <xf numFmtId="166" fontId="9" fillId="0" borderId="1" xfId="24" applyNumberFormat="1" applyFont="1" applyFill="1" applyBorder="1" applyAlignment="1">
      <alignment vertical="center"/>
      <protection/>
    </xf>
    <xf numFmtId="167" fontId="1" fillId="0" borderId="0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left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left" vertical="center"/>
    </xf>
    <xf numFmtId="167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6" fillId="0" borderId="0" xfId="29" applyFont="1" applyFill="1" applyAlignment="1">
      <alignment vertical="center"/>
      <protection/>
    </xf>
    <xf numFmtId="0" fontId="1" fillId="0" borderId="0" xfId="29" applyNumberFormat="1" applyFont="1" applyFill="1" applyAlignment="1">
      <alignment horizontal="center" vertical="center"/>
      <protection/>
    </xf>
    <xf numFmtId="0" fontId="1" fillId="0" borderId="0" xfId="29" applyFont="1" applyFill="1" applyAlignment="1">
      <alignment horizontal="right" vertical="center"/>
      <protection/>
    </xf>
    <xf numFmtId="167" fontId="1" fillId="0" borderId="0" xfId="29" applyNumberFormat="1" applyFont="1" applyFill="1" applyAlignment="1">
      <alignment horizontal="right" vertical="center"/>
      <protection/>
    </xf>
    <xf numFmtId="0" fontId="1" fillId="0" borderId="0" xfId="29" applyFont="1" applyFill="1" applyAlignment="1">
      <alignment vertical="center"/>
      <protection/>
    </xf>
    <xf numFmtId="0" fontId="6" fillId="0" borderId="1" xfId="29" applyFont="1" applyFill="1" applyBorder="1" applyAlignment="1">
      <alignment vertical="center"/>
      <protection/>
    </xf>
    <xf numFmtId="0" fontId="1" fillId="0" borderId="1" xfId="29" applyNumberFormat="1" applyFont="1" applyFill="1" applyBorder="1" applyAlignment="1">
      <alignment horizontal="center" vertical="center"/>
      <protection/>
    </xf>
    <xf numFmtId="0" fontId="1" fillId="0" borderId="1" xfId="29" applyFont="1" applyFill="1" applyBorder="1" applyAlignment="1">
      <alignment horizontal="right" vertical="center"/>
      <protection/>
    </xf>
    <xf numFmtId="167" fontId="1" fillId="0" borderId="1" xfId="29" applyNumberFormat="1" applyFont="1" applyFill="1" applyBorder="1" applyAlignment="1">
      <alignment horizontal="right" vertical="center"/>
      <protection/>
    </xf>
    <xf numFmtId="167" fontId="21" fillId="2" borderId="0" xfId="0" applyNumberFormat="1" applyFont="1" applyFill="1" applyAlignment="1">
      <alignment horizontal="right" vertical="center"/>
    </xf>
    <xf numFmtId="43" fontId="21" fillId="2" borderId="0" xfId="18" applyFont="1" applyFill="1" applyAlignment="1">
      <alignment horizontal="right" vertical="center" wrapText="1"/>
    </xf>
    <xf numFmtId="166" fontId="21" fillId="2" borderId="0" xfId="0" applyNumberFormat="1" applyFont="1" applyFill="1" applyAlignment="1">
      <alignment vertical="center"/>
    </xf>
    <xf numFmtId="167" fontId="21" fillId="2" borderId="1" xfId="0" applyNumberFormat="1" applyFont="1" applyFill="1" applyBorder="1" applyAlignment="1">
      <alignment horizontal="right" vertical="center"/>
    </xf>
    <xf numFmtId="166" fontId="6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left" vertical="center"/>
    </xf>
    <xf numFmtId="167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6" fontId="6" fillId="0" borderId="0" xfId="22" applyNumberFormat="1" applyFont="1" applyAlignment="1">
      <alignment horizontal="right" vertical="center"/>
      <protection/>
    </xf>
    <xf numFmtId="166" fontId="1" fillId="0" borderId="0" xfId="0" applyNumberFormat="1" applyFont="1" applyAlignment="1">
      <alignment vertical="center"/>
    </xf>
    <xf numFmtId="167" fontId="6" fillId="0" borderId="0" xfId="0" applyNumberFormat="1" applyFont="1" applyAlignment="1">
      <alignment horizontal="right" vertical="center"/>
    </xf>
    <xf numFmtId="166" fontId="6" fillId="0" borderId="1" xfId="0" applyNumberFormat="1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left" vertical="center"/>
    </xf>
    <xf numFmtId="167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left" vertical="center"/>
    </xf>
    <xf numFmtId="166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166" fontId="17" fillId="0" borderId="0" xfId="0" applyNumberFormat="1" applyFont="1" applyAlignment="1">
      <alignment horizontal="center" vertical="center"/>
    </xf>
    <xf numFmtId="167" fontId="17" fillId="0" borderId="0" xfId="0" applyNumberFormat="1" applyFont="1" applyAlignment="1">
      <alignment horizontal="right" vertical="center"/>
    </xf>
    <xf numFmtId="166" fontId="17" fillId="0" borderId="0" xfId="0" applyNumberFormat="1" applyFont="1" applyAlignment="1">
      <alignment horizontal="left" vertical="center"/>
    </xf>
    <xf numFmtId="166" fontId="10" fillId="0" borderId="0" xfId="0" applyNumberFormat="1" applyFont="1" applyAlignment="1">
      <alignment horizontal="left" vertical="center"/>
    </xf>
    <xf numFmtId="167" fontId="9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7" fontId="16" fillId="0" borderId="1" xfId="0" applyNumberFormat="1" applyFont="1" applyBorder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7" fontId="17" fillId="0" borderId="1" xfId="0" applyNumberFormat="1" applyFont="1" applyBorder="1" applyAlignment="1">
      <alignment horizontal="right" vertical="center"/>
    </xf>
    <xf numFmtId="166" fontId="16" fillId="0" borderId="1" xfId="0" applyNumberFormat="1" applyFont="1" applyBorder="1" applyAlignment="1">
      <alignment horizontal="right" vertical="center"/>
    </xf>
    <xf numFmtId="0" fontId="16" fillId="0" borderId="0" xfId="0" applyFont="1" applyAlignment="1" quotePrefix="1">
      <alignment horizontal="right" vertical="center"/>
    </xf>
    <xf numFmtId="0" fontId="16" fillId="0" borderId="0" xfId="0" applyFont="1" applyAlignment="1">
      <alignment horizontal="right" vertical="center"/>
    </xf>
    <xf numFmtId="166" fontId="10" fillId="0" borderId="1" xfId="0" applyNumberFormat="1" applyFont="1" applyBorder="1" applyAlignment="1">
      <alignment horizontal="center" vertical="center"/>
    </xf>
    <xf numFmtId="167" fontId="10" fillId="0" borderId="1" xfId="26" applyNumberFormat="1" applyFont="1" applyBorder="1" applyAlignment="1">
      <alignment horizontal="right" vertical="center"/>
      <protection/>
    </xf>
    <xf numFmtId="164" fontId="9" fillId="0" borderId="0" xfId="0" applyNumberFormat="1" applyFont="1" applyAlignment="1">
      <alignment horizontal="right" vertical="center"/>
    </xf>
    <xf numFmtId="166" fontId="9" fillId="0" borderId="0" xfId="0" applyNumberFormat="1" applyFont="1" applyAlignment="1" quotePrefix="1">
      <alignment horizontal="left" vertical="center"/>
    </xf>
    <xf numFmtId="168" fontId="9" fillId="0" borderId="0" xfId="0" applyNumberFormat="1" applyFont="1" applyAlignment="1">
      <alignment horizontal="center" vertical="center"/>
    </xf>
    <xf numFmtId="166" fontId="9" fillId="2" borderId="0" xfId="0" applyNumberFormat="1" applyFont="1" applyFill="1" applyAlignment="1">
      <alignment vertical="center"/>
    </xf>
    <xf numFmtId="166" fontId="10" fillId="0" borderId="0" xfId="0" applyNumberFormat="1" applyFont="1" applyAlignment="1">
      <alignment horizontal="center" vertical="center"/>
    </xf>
    <xf numFmtId="167" fontId="10" fillId="2" borderId="0" xfId="25" applyNumberFormat="1" applyFont="1" applyFill="1" applyAlignment="1">
      <alignment horizontal="right" vertical="center"/>
      <protection/>
    </xf>
    <xf numFmtId="166" fontId="10" fillId="0" borderId="0" xfId="25" applyNumberFormat="1" applyFont="1" applyAlignment="1">
      <alignment horizontal="left" vertical="center"/>
      <protection/>
    </xf>
    <xf numFmtId="167" fontId="10" fillId="0" borderId="0" xfId="25" applyNumberFormat="1" applyFont="1" applyAlignment="1">
      <alignment horizontal="right" vertical="center"/>
      <protection/>
    </xf>
    <xf numFmtId="166" fontId="10" fillId="0" borderId="0" xfId="25" applyNumberFormat="1" applyFont="1" applyAlignment="1">
      <alignment horizontal="center" vertical="center"/>
      <protection/>
    </xf>
    <xf numFmtId="167" fontId="9" fillId="2" borderId="0" xfId="25" applyNumberFormat="1" applyFont="1" applyFill="1" applyAlignment="1">
      <alignment horizontal="right" vertical="center"/>
      <protection/>
    </xf>
    <xf numFmtId="167" fontId="9" fillId="0" borderId="0" xfId="25" applyNumberFormat="1" applyFont="1" applyAlignment="1">
      <alignment horizontal="right" vertical="center"/>
      <protection/>
    </xf>
    <xf numFmtId="167" fontId="9" fillId="0" borderId="1" xfId="25" applyNumberFormat="1" applyFont="1" applyBorder="1" applyAlignment="1">
      <alignment horizontal="right" vertical="center"/>
      <protection/>
    </xf>
    <xf numFmtId="0" fontId="4" fillId="0" borderId="1" xfId="29" applyFont="1" applyBorder="1" applyAlignment="1">
      <alignment vertical="center"/>
      <protection/>
    </xf>
    <xf numFmtId="0" fontId="9" fillId="0" borderId="1" xfId="29" applyFont="1" applyBorder="1" applyAlignment="1">
      <alignment vertical="center"/>
      <protection/>
    </xf>
    <xf numFmtId="166" fontId="17" fillId="0" borderId="0" xfId="0" applyNumberFormat="1" applyFont="1" applyAlignment="1">
      <alignment vertical="center"/>
    </xf>
    <xf numFmtId="167" fontId="16" fillId="2" borderId="0" xfId="25" applyNumberFormat="1" applyFont="1" applyFill="1" applyAlignment="1">
      <alignment horizontal="right" vertical="center"/>
      <protection/>
    </xf>
    <xf numFmtId="166" fontId="16" fillId="0" borderId="0" xfId="25" applyNumberFormat="1" applyFont="1" applyAlignment="1">
      <alignment horizontal="left" vertical="center"/>
      <protection/>
    </xf>
    <xf numFmtId="167" fontId="16" fillId="0" borderId="0" xfId="25" applyNumberFormat="1" applyFont="1" applyAlignment="1">
      <alignment horizontal="right" vertical="center"/>
      <protection/>
    </xf>
    <xf numFmtId="166" fontId="16" fillId="0" borderId="0" xfId="25" applyNumberFormat="1" applyFont="1" applyAlignment="1">
      <alignment horizontal="center" vertical="center"/>
      <protection/>
    </xf>
    <xf numFmtId="166" fontId="10" fillId="0" borderId="0" xfId="26" applyNumberFormat="1" applyFont="1" applyAlignment="1">
      <alignment horizontal="left" vertical="center"/>
      <protection/>
    </xf>
    <xf numFmtId="167" fontId="9" fillId="2" borderId="0" xfId="26" applyNumberFormat="1" applyFont="1" applyFill="1" applyAlignment="1">
      <alignment horizontal="right" vertical="center"/>
      <protection/>
    </xf>
    <xf numFmtId="166" fontId="10" fillId="0" borderId="0" xfId="26" applyNumberFormat="1" applyFont="1" applyAlignment="1">
      <alignment horizontal="center" vertical="center"/>
      <protection/>
    </xf>
    <xf numFmtId="167" fontId="9" fillId="0" borderId="0" xfId="26" applyNumberFormat="1" applyFont="1" applyAlignment="1">
      <alignment horizontal="right" vertical="center"/>
      <protection/>
    </xf>
    <xf numFmtId="167" fontId="9" fillId="2" borderId="0" xfId="25" applyNumberFormat="1" applyFont="1" applyFill="1" applyAlignment="1">
      <alignment horizontal="right" vertical="center" wrapText="1"/>
      <protection/>
    </xf>
    <xf numFmtId="167" fontId="9" fillId="0" borderId="0" xfId="25" applyNumberFormat="1" applyFont="1" applyAlignment="1">
      <alignment horizontal="right" vertical="center" wrapText="1"/>
      <protection/>
    </xf>
    <xf numFmtId="166" fontId="4" fillId="0" borderId="0" xfId="0" applyNumberFormat="1" applyFont="1" applyAlignment="1">
      <alignment vertical="center"/>
    </xf>
    <xf numFmtId="167" fontId="17" fillId="2" borderId="0" xfId="25" applyNumberFormat="1" applyFont="1" applyFill="1" applyAlignment="1">
      <alignment horizontal="right" vertical="center"/>
      <protection/>
    </xf>
    <xf numFmtId="167" fontId="17" fillId="0" borderId="0" xfId="25" applyNumberFormat="1" applyFont="1" applyAlignment="1">
      <alignment horizontal="right" vertical="center"/>
      <protection/>
    </xf>
    <xf numFmtId="167" fontId="9" fillId="0" borderId="2" xfId="25" applyNumberFormat="1" applyFont="1" applyBorder="1" applyAlignment="1">
      <alignment horizontal="right" vertical="center"/>
      <protection/>
    </xf>
    <xf numFmtId="166" fontId="9" fillId="0" borderId="0" xfId="25" applyNumberFormat="1" applyFont="1" applyAlignment="1">
      <alignment horizontal="left" vertical="center"/>
      <protection/>
    </xf>
    <xf numFmtId="166" fontId="9" fillId="0" borderId="0" xfId="25" applyNumberFormat="1" applyFont="1" applyAlignment="1">
      <alignment horizontal="center" vertical="center"/>
      <protection/>
    </xf>
    <xf numFmtId="0" fontId="9" fillId="0" borderId="0" xfId="0" applyFont="1"/>
    <xf numFmtId="166" fontId="10" fillId="0" borderId="0" xfId="0" applyNumberFormat="1" applyFont="1" applyAlignment="1" quotePrefix="1">
      <alignment horizontal="left" vertical="center"/>
    </xf>
    <xf numFmtId="166" fontId="9" fillId="0" borderId="0" xfId="0" applyNumberFormat="1" applyFont="1" applyAlignment="1" quotePrefix="1">
      <alignment vertical="center"/>
    </xf>
    <xf numFmtId="166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Alignment="1">
      <alignment horizontal="left" vertical="center"/>
    </xf>
    <xf numFmtId="166" fontId="9" fillId="0" borderId="0" xfId="0" applyNumberFormat="1" applyFont="1" applyFill="1" applyAlignment="1">
      <alignment horizontal="left" vertical="center"/>
    </xf>
    <xf numFmtId="167" fontId="5" fillId="0" borderId="3" xfId="29" applyNumberFormat="1" applyFont="1" applyFill="1" applyBorder="1" applyAlignment="1">
      <alignment horizontal="center" vertical="center"/>
      <protection/>
    </xf>
    <xf numFmtId="0" fontId="5" fillId="0" borderId="3" xfId="29" applyFont="1" applyFill="1" applyBorder="1" applyAlignment="1">
      <alignment horizontal="center" vertical="center"/>
      <protection/>
    </xf>
    <xf numFmtId="167" fontId="5" fillId="0" borderId="1" xfId="20" applyNumberFormat="1" applyFont="1" applyFill="1" applyBorder="1" applyAlignment="1">
      <alignment horizontal="center"/>
    </xf>
    <xf numFmtId="166" fontId="10" fillId="0" borderId="1" xfId="24" applyNumberFormat="1" applyFont="1" applyFill="1" applyBorder="1" applyAlignment="1">
      <alignment horizontal="center" vertical="center"/>
      <protection/>
    </xf>
    <xf numFmtId="165" fontId="10" fillId="0" borderId="3" xfId="20" applyFont="1" applyFill="1" applyBorder="1" applyAlignment="1">
      <alignment horizontal="center" vertical="center"/>
    </xf>
    <xf numFmtId="166" fontId="10" fillId="0" borderId="3" xfId="24" applyNumberFormat="1" applyFont="1" applyFill="1" applyBorder="1" applyAlignment="1">
      <alignment horizontal="center" vertical="center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12 2 2" xfId="20"/>
    <cellStyle name="Comma 2" xfId="21"/>
    <cellStyle name="Normal 10 4" xfId="22"/>
    <cellStyle name="Normal 2" xfId="23"/>
    <cellStyle name="Normal 2 13" xfId="24"/>
    <cellStyle name="Normal 3" xfId="25"/>
    <cellStyle name="Normal 3 2" xfId="26"/>
    <cellStyle name="Normal_EGCO_June10 TE" xfId="27"/>
    <cellStyle name="Normal_Interlink Communication_EQ2_10_Interlink Communication_EQ2_12" xfId="28"/>
    <cellStyle name="Normal_KEGCO_2002" xfId="29"/>
    <cellStyle name="Normal_Sheet5" xfId="30"/>
    <cellStyle name="Normal_Sheet7 2" xfId="31"/>
    <cellStyle name="ปกติ_USCT2" xfId="32"/>
    <cellStyle name="Comma 2 2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</sheetPr>
  <dimension ref="A1:L157"/>
  <sheetViews>
    <sheetView zoomScale="115" zoomScaleNormal="115" zoomScaleSheetLayoutView="90" workbookViewId="0" topLeftCell="A97">
      <selection activeCell="C13" sqref="C13"/>
    </sheetView>
  </sheetViews>
  <sheetFormatPr defaultColWidth="9.140625" defaultRowHeight="16.5" customHeight="1"/>
  <cols>
    <col min="1" max="2" width="1.1484375" style="97" customWidth="1"/>
    <col min="3" max="3" width="37.421875" style="97" customWidth="1"/>
    <col min="4" max="4" width="6.00390625" style="95" customWidth="1"/>
    <col min="5" max="5" width="0.71875" style="97" customWidth="1"/>
    <col min="6" max="6" width="11.421875" style="96" customWidth="1"/>
    <col min="7" max="7" width="0.71875" style="97" customWidth="1"/>
    <col min="8" max="8" width="11.421875" style="96" customWidth="1"/>
    <col min="9" max="9" width="0.71875" style="95" customWidth="1"/>
    <col min="10" max="10" width="11.421875" style="96" customWidth="1"/>
    <col min="11" max="11" width="0.71875" style="97" customWidth="1"/>
    <col min="12" max="12" width="11.421875" style="96" customWidth="1"/>
    <col min="13" max="16384" width="9.140625" style="99" customWidth="1"/>
  </cols>
  <sheetData>
    <row r="1" spans="1:12" s="65" customFormat="1" ht="16.5" customHeight="1">
      <c r="A1" s="62" t="s">
        <v>58</v>
      </c>
      <c r="B1" s="62"/>
      <c r="C1" s="62"/>
      <c r="D1" s="35"/>
      <c r="E1" s="64"/>
      <c r="F1" s="228"/>
      <c r="G1" s="64"/>
      <c r="H1" s="228"/>
      <c r="I1" s="35"/>
      <c r="J1" s="228"/>
      <c r="K1" s="64"/>
      <c r="L1" s="228"/>
    </row>
    <row r="2" spans="1:12" s="65" customFormat="1" ht="16.5" customHeight="1">
      <c r="A2" s="62" t="s">
        <v>52</v>
      </c>
      <c r="B2" s="62"/>
      <c r="C2" s="62"/>
      <c r="D2" s="35"/>
      <c r="E2" s="64"/>
      <c r="F2" s="228"/>
      <c r="G2" s="64"/>
      <c r="H2" s="228"/>
      <c r="I2" s="35"/>
      <c r="J2" s="228"/>
      <c r="K2" s="64"/>
      <c r="L2" s="228"/>
    </row>
    <row r="3" spans="1:12" s="65" customFormat="1" ht="16.5" customHeight="1">
      <c r="A3" s="229" t="s">
        <v>234</v>
      </c>
      <c r="B3" s="229"/>
      <c r="C3" s="229"/>
      <c r="D3" s="230"/>
      <c r="E3" s="231"/>
      <c r="F3" s="232"/>
      <c r="G3" s="231"/>
      <c r="H3" s="232"/>
      <c r="I3" s="230"/>
      <c r="J3" s="232"/>
      <c r="K3" s="231"/>
      <c r="L3" s="232"/>
    </row>
    <row r="4" spans="1:3" ht="15" customHeight="1">
      <c r="A4" s="101"/>
      <c r="B4" s="101"/>
      <c r="C4" s="101"/>
    </row>
    <row r="5" ht="15" customHeight="1"/>
    <row r="6" spans="8:12" ht="15" customHeight="1">
      <c r="H6" s="94" t="s">
        <v>46</v>
      </c>
      <c r="L6" s="94" t="s">
        <v>106</v>
      </c>
    </row>
    <row r="7" spans="1:12" ht="15" customHeight="1">
      <c r="A7" s="99"/>
      <c r="D7" s="100"/>
      <c r="E7" s="101"/>
      <c r="F7" s="102"/>
      <c r="G7" s="103"/>
      <c r="H7" s="104" t="s">
        <v>139</v>
      </c>
      <c r="I7" s="105"/>
      <c r="J7" s="102"/>
      <c r="K7" s="103"/>
      <c r="L7" s="104" t="s">
        <v>139</v>
      </c>
    </row>
    <row r="8" spans="5:12" ht="15" customHeight="1">
      <c r="E8" s="101"/>
      <c r="F8" s="94" t="s">
        <v>54</v>
      </c>
      <c r="G8" s="105"/>
      <c r="H8" s="94" t="s">
        <v>45</v>
      </c>
      <c r="I8" s="105"/>
      <c r="J8" s="94" t="s">
        <v>54</v>
      </c>
      <c r="K8" s="105"/>
      <c r="L8" s="94" t="s">
        <v>45</v>
      </c>
    </row>
    <row r="9" spans="5:12" ht="15" customHeight="1">
      <c r="E9" s="101"/>
      <c r="F9" s="169" t="s">
        <v>235</v>
      </c>
      <c r="G9" s="94"/>
      <c r="H9" s="169" t="s">
        <v>1</v>
      </c>
      <c r="I9" s="108"/>
      <c r="J9" s="169" t="s">
        <v>235</v>
      </c>
      <c r="K9" s="94"/>
      <c r="L9" s="169" t="s">
        <v>1</v>
      </c>
    </row>
    <row r="10" spans="5:12" ht="15" customHeight="1">
      <c r="E10" s="101"/>
      <c r="F10" s="106">
        <v>2020</v>
      </c>
      <c r="G10" s="107"/>
      <c r="H10" s="106">
        <v>2019</v>
      </c>
      <c r="I10" s="108"/>
      <c r="J10" s="106">
        <v>2020</v>
      </c>
      <c r="K10" s="107"/>
      <c r="L10" s="106">
        <v>2019</v>
      </c>
    </row>
    <row r="11" spans="4:12" ht="15" customHeight="1">
      <c r="D11" s="109" t="s">
        <v>2</v>
      </c>
      <c r="E11" s="101"/>
      <c r="F11" s="110" t="s">
        <v>84</v>
      </c>
      <c r="G11" s="101"/>
      <c r="H11" s="110" t="s">
        <v>84</v>
      </c>
      <c r="I11" s="108"/>
      <c r="J11" s="110" t="s">
        <v>84</v>
      </c>
      <c r="K11" s="101"/>
      <c r="L11" s="110" t="s">
        <v>84</v>
      </c>
    </row>
    <row r="12" spans="4:12" ht="15" customHeight="1">
      <c r="D12" s="108"/>
      <c r="E12" s="101"/>
      <c r="F12" s="134"/>
      <c r="G12" s="101"/>
      <c r="H12" s="111"/>
      <c r="I12" s="108"/>
      <c r="J12" s="134"/>
      <c r="K12" s="101"/>
      <c r="L12" s="111"/>
    </row>
    <row r="13" spans="1:10" ht="15" customHeight="1">
      <c r="A13" s="101" t="s">
        <v>3</v>
      </c>
      <c r="F13" s="156"/>
      <c r="J13" s="156"/>
    </row>
    <row r="14" spans="1:10" ht="15" customHeight="1">
      <c r="A14" s="101"/>
      <c r="F14" s="156"/>
      <c r="J14" s="156"/>
    </row>
    <row r="15" spans="1:11" ht="15" customHeight="1">
      <c r="A15" s="170" t="s">
        <v>4</v>
      </c>
      <c r="F15" s="156"/>
      <c r="G15" s="161"/>
      <c r="I15" s="162"/>
      <c r="J15" s="156"/>
      <c r="K15" s="161"/>
    </row>
    <row r="16" spans="1:11" ht="15" customHeight="1">
      <c r="A16" s="101"/>
      <c r="F16" s="156"/>
      <c r="G16" s="161"/>
      <c r="I16" s="162"/>
      <c r="J16" s="156"/>
      <c r="K16" s="161"/>
    </row>
    <row r="17" spans="1:12" ht="15" customHeight="1">
      <c r="A17" s="97" t="s">
        <v>59</v>
      </c>
      <c r="F17" s="156">
        <v>4939825</v>
      </c>
      <c r="G17" s="157"/>
      <c r="H17" s="96">
        <v>10028952</v>
      </c>
      <c r="I17" s="96"/>
      <c r="J17" s="246">
        <v>1611921</v>
      </c>
      <c r="K17" s="96"/>
      <c r="L17" s="96">
        <v>5260281</v>
      </c>
    </row>
    <row r="18" spans="1:12" ht="15" customHeight="1">
      <c r="A18" s="97" t="s">
        <v>138</v>
      </c>
      <c r="D18" s="95">
        <v>8</v>
      </c>
      <c r="F18" s="156">
        <v>9481</v>
      </c>
      <c r="G18" s="161"/>
      <c r="H18" s="96">
        <v>11535</v>
      </c>
      <c r="I18" s="96"/>
      <c r="J18" s="247">
        <v>0</v>
      </c>
      <c r="K18" s="96"/>
      <c r="L18" s="96">
        <v>0</v>
      </c>
    </row>
    <row r="19" spans="1:12" ht="15" customHeight="1">
      <c r="A19" s="97" t="s">
        <v>147</v>
      </c>
      <c r="D19" s="95">
        <v>9</v>
      </c>
      <c r="F19" s="156">
        <v>2310268</v>
      </c>
      <c r="G19" s="161"/>
      <c r="H19" s="96">
        <v>2665758</v>
      </c>
      <c r="I19" s="96"/>
      <c r="J19" s="246">
        <v>350617</v>
      </c>
      <c r="K19" s="96"/>
      <c r="L19" s="96">
        <v>321655</v>
      </c>
    </row>
    <row r="20" spans="1:12" ht="15" customHeight="1">
      <c r="A20" s="97" t="s">
        <v>94</v>
      </c>
      <c r="E20" s="99"/>
      <c r="F20" s="156">
        <v>543501</v>
      </c>
      <c r="G20" s="161"/>
      <c r="H20" s="96">
        <v>509510</v>
      </c>
      <c r="I20" s="96"/>
      <c r="J20" s="246">
        <v>333090</v>
      </c>
      <c r="L20" s="96">
        <v>248084</v>
      </c>
    </row>
    <row r="21" spans="1:11" ht="15" customHeight="1">
      <c r="A21" s="97" t="s">
        <v>224</v>
      </c>
      <c r="E21" s="99"/>
      <c r="F21" s="156"/>
      <c r="G21" s="161"/>
      <c r="I21" s="96"/>
      <c r="J21" s="248"/>
      <c r="K21" s="96"/>
    </row>
    <row r="22" spans="2:12" ht="15" customHeight="1">
      <c r="B22" s="97" t="s">
        <v>225</v>
      </c>
      <c r="E22" s="99"/>
      <c r="F22" s="156">
        <v>393</v>
      </c>
      <c r="G22" s="161"/>
      <c r="H22" s="96">
        <v>3193</v>
      </c>
      <c r="I22" s="96"/>
      <c r="J22" s="248">
        <v>1739502</v>
      </c>
      <c r="K22" s="96"/>
      <c r="L22" s="96">
        <v>1013818</v>
      </c>
    </row>
    <row r="23" spans="1:11" ht="15" customHeight="1">
      <c r="A23" s="97" t="s">
        <v>189</v>
      </c>
      <c r="E23" s="99"/>
      <c r="F23" s="156"/>
      <c r="G23" s="161"/>
      <c r="I23" s="96"/>
      <c r="J23" s="248"/>
      <c r="K23" s="96"/>
    </row>
    <row r="24" spans="2:12" ht="15" customHeight="1">
      <c r="B24" s="97" t="s">
        <v>190</v>
      </c>
      <c r="E24" s="99"/>
      <c r="F24" s="156">
        <v>75000</v>
      </c>
      <c r="G24" s="161"/>
      <c r="H24" s="96">
        <v>56250</v>
      </c>
      <c r="I24" s="96"/>
      <c r="J24" s="246">
        <v>1375000</v>
      </c>
      <c r="K24" s="96"/>
      <c r="L24" s="96">
        <v>0</v>
      </c>
    </row>
    <row r="25" spans="1:12" ht="15" customHeight="1">
      <c r="A25" s="97" t="s">
        <v>65</v>
      </c>
      <c r="F25" s="164">
        <v>902715</v>
      </c>
      <c r="G25" s="161"/>
      <c r="H25" s="102">
        <v>757678</v>
      </c>
      <c r="I25" s="96"/>
      <c r="J25" s="249">
        <v>157383</v>
      </c>
      <c r="K25" s="96"/>
      <c r="L25" s="102">
        <v>200587</v>
      </c>
    </row>
    <row r="26" spans="6:11" ht="15" customHeight="1">
      <c r="F26" s="156"/>
      <c r="G26" s="161"/>
      <c r="I26" s="162"/>
      <c r="J26" s="156"/>
      <c r="K26" s="161"/>
    </row>
    <row r="27" spans="1:12" ht="15" customHeight="1">
      <c r="A27" s="171" t="s">
        <v>5</v>
      </c>
      <c r="F27" s="164">
        <f>SUM(F17:F25)</f>
        <v>8781183</v>
      </c>
      <c r="G27" s="161"/>
      <c r="H27" s="102">
        <f>SUM(H17:H26)</f>
        <v>14032876</v>
      </c>
      <c r="I27" s="162"/>
      <c r="J27" s="164">
        <f>SUM(J17:J25)</f>
        <v>5567513</v>
      </c>
      <c r="K27" s="161"/>
      <c r="L27" s="102">
        <f>SUM(L17:L26)</f>
        <v>7044425</v>
      </c>
    </row>
    <row r="28" spans="6:11" ht="15" customHeight="1">
      <c r="F28" s="156"/>
      <c r="G28" s="161"/>
      <c r="I28" s="162"/>
      <c r="J28" s="156"/>
      <c r="K28" s="161"/>
    </row>
    <row r="29" spans="1:11" ht="15" customHeight="1">
      <c r="A29" s="101" t="s">
        <v>6</v>
      </c>
      <c r="F29" s="156"/>
      <c r="G29" s="161"/>
      <c r="I29" s="162"/>
      <c r="J29" s="156"/>
      <c r="K29" s="161"/>
    </row>
    <row r="30" spans="6:11" ht="15" customHeight="1">
      <c r="F30" s="156"/>
      <c r="G30" s="161"/>
      <c r="I30" s="162"/>
      <c r="J30" s="156"/>
      <c r="K30" s="161"/>
    </row>
    <row r="31" spans="1:12" ht="15" customHeight="1">
      <c r="A31" s="97" t="s">
        <v>138</v>
      </c>
      <c r="D31" s="95">
        <v>8</v>
      </c>
      <c r="F31" s="156">
        <v>129281</v>
      </c>
      <c r="G31" s="161"/>
      <c r="H31" s="96">
        <v>166306</v>
      </c>
      <c r="I31" s="96"/>
      <c r="J31" s="156">
        <v>98128</v>
      </c>
      <c r="K31" s="96"/>
      <c r="L31" s="96">
        <v>98128</v>
      </c>
    </row>
    <row r="32" spans="1:11" ht="15" customHeight="1">
      <c r="A32" s="97" t="s">
        <v>250</v>
      </c>
      <c r="F32" s="156"/>
      <c r="G32" s="161"/>
      <c r="I32" s="96"/>
      <c r="J32" s="156"/>
      <c r="K32" s="96"/>
    </row>
    <row r="33" spans="2:12" ht="15" customHeight="1">
      <c r="B33" s="97" t="s">
        <v>251</v>
      </c>
      <c r="F33" s="156">
        <v>2185</v>
      </c>
      <c r="G33" s="161"/>
      <c r="H33" s="96">
        <v>0</v>
      </c>
      <c r="I33" s="96"/>
      <c r="J33" s="156">
        <v>2185</v>
      </c>
      <c r="K33" s="96"/>
      <c r="L33" s="96">
        <v>0</v>
      </c>
    </row>
    <row r="34" spans="1:11" ht="15" customHeight="1">
      <c r="A34" s="97" t="s">
        <v>192</v>
      </c>
      <c r="F34" s="156"/>
      <c r="G34" s="161"/>
      <c r="I34" s="96"/>
      <c r="J34" s="156"/>
      <c r="K34" s="96"/>
    </row>
    <row r="35" spans="2:12" ht="15" customHeight="1">
      <c r="B35" s="97" t="s">
        <v>193</v>
      </c>
      <c r="D35" s="95">
        <v>10</v>
      </c>
      <c r="F35" s="156">
        <v>5883065</v>
      </c>
      <c r="G35" s="161"/>
      <c r="H35" s="96">
        <v>0</v>
      </c>
      <c r="I35" s="96"/>
      <c r="J35" s="156">
        <v>5852188</v>
      </c>
      <c r="K35" s="96"/>
      <c r="L35" s="96">
        <v>0</v>
      </c>
    </row>
    <row r="36" spans="1:12" ht="15" customHeight="1">
      <c r="A36" s="97" t="s">
        <v>66</v>
      </c>
      <c r="D36" s="95">
        <v>11</v>
      </c>
      <c r="F36" s="156">
        <v>0</v>
      </c>
      <c r="G36" s="99"/>
      <c r="H36" s="96">
        <v>0</v>
      </c>
      <c r="I36" s="99"/>
      <c r="J36" s="165">
        <v>25659967</v>
      </c>
      <c r="K36" s="99"/>
      <c r="L36" s="99">
        <v>24072837</v>
      </c>
    </row>
    <row r="37" spans="1:12" ht="15" customHeight="1">
      <c r="A37" s="97" t="s">
        <v>153</v>
      </c>
      <c r="D37" s="95">
        <v>11</v>
      </c>
      <c r="F37" s="156">
        <v>68944</v>
      </c>
      <c r="G37" s="99"/>
      <c r="H37" s="96">
        <v>69530</v>
      </c>
      <c r="I37" s="99"/>
      <c r="J37" s="156">
        <v>0</v>
      </c>
      <c r="K37" s="99"/>
      <c r="L37" s="96">
        <v>0</v>
      </c>
    </row>
    <row r="38" spans="1:12" ht="15" customHeight="1">
      <c r="A38" s="97" t="s">
        <v>120</v>
      </c>
      <c r="D38" s="95">
        <v>11</v>
      </c>
      <c r="F38" s="156">
        <v>16958</v>
      </c>
      <c r="G38" s="99"/>
      <c r="H38" s="96">
        <v>30666</v>
      </c>
      <c r="I38" s="99"/>
      <c r="J38" s="172">
        <v>43285</v>
      </c>
      <c r="K38" s="99"/>
      <c r="L38" s="158">
        <v>43285</v>
      </c>
    </row>
    <row r="39" spans="1:12" ht="15" customHeight="1">
      <c r="A39" s="97" t="s">
        <v>209</v>
      </c>
      <c r="D39" s="160"/>
      <c r="F39" s="156">
        <v>4846</v>
      </c>
      <c r="G39" s="161"/>
      <c r="H39" s="96">
        <v>23596</v>
      </c>
      <c r="I39" s="96"/>
      <c r="J39" s="156">
        <v>10000000</v>
      </c>
      <c r="K39" s="96"/>
      <c r="L39" s="96">
        <v>13000000</v>
      </c>
    </row>
    <row r="40" spans="1:12" ht="15" customHeight="1">
      <c r="A40" s="97" t="s">
        <v>119</v>
      </c>
      <c r="F40" s="156">
        <v>68236</v>
      </c>
      <c r="G40" s="161"/>
      <c r="H40" s="96">
        <v>69295</v>
      </c>
      <c r="I40" s="96"/>
      <c r="J40" s="156">
        <v>1039886</v>
      </c>
      <c r="K40" s="96"/>
      <c r="L40" s="96">
        <v>1040945</v>
      </c>
    </row>
    <row r="41" spans="1:12" ht="15" customHeight="1">
      <c r="A41" s="97" t="s">
        <v>67</v>
      </c>
      <c r="D41" s="95">
        <v>12</v>
      </c>
      <c r="F41" s="156">
        <v>53700727</v>
      </c>
      <c r="G41" s="161"/>
      <c r="H41" s="96">
        <v>51371095</v>
      </c>
      <c r="I41" s="96"/>
      <c r="J41" s="156">
        <v>374391</v>
      </c>
      <c r="K41" s="96"/>
      <c r="L41" s="96">
        <v>379252</v>
      </c>
    </row>
    <row r="42" spans="1:12" ht="15" customHeight="1">
      <c r="A42" s="97" t="s">
        <v>196</v>
      </c>
      <c r="D42" s="95">
        <v>13</v>
      </c>
      <c r="F42" s="156">
        <v>1687458</v>
      </c>
      <c r="G42" s="161"/>
      <c r="H42" s="96">
        <v>0</v>
      </c>
      <c r="I42" s="96"/>
      <c r="J42" s="156">
        <v>313671</v>
      </c>
      <c r="K42" s="96"/>
      <c r="L42" s="96">
        <v>0</v>
      </c>
    </row>
    <row r="43" spans="1:12" ht="15" customHeight="1">
      <c r="A43" s="97" t="s">
        <v>121</v>
      </c>
      <c r="F43" s="156">
        <v>1237980</v>
      </c>
      <c r="G43" s="161"/>
      <c r="H43" s="96">
        <v>889808</v>
      </c>
      <c r="I43" s="96"/>
      <c r="J43" s="156">
        <v>0</v>
      </c>
      <c r="K43" s="96"/>
      <c r="L43" s="96">
        <v>0</v>
      </c>
    </row>
    <row r="44" spans="1:12" ht="15" customHeight="1">
      <c r="A44" s="97" t="s">
        <v>68</v>
      </c>
      <c r="D44" s="95">
        <v>12</v>
      </c>
      <c r="F44" s="156">
        <v>2796431</v>
      </c>
      <c r="G44" s="161"/>
      <c r="H44" s="96">
        <v>2792784</v>
      </c>
      <c r="I44" s="96"/>
      <c r="J44" s="156">
        <v>10507</v>
      </c>
      <c r="K44" s="96"/>
      <c r="L44" s="96">
        <v>11132</v>
      </c>
    </row>
    <row r="45" spans="1:12" ht="15" customHeight="1">
      <c r="A45" s="97" t="s">
        <v>99</v>
      </c>
      <c r="F45" s="156">
        <v>77782</v>
      </c>
      <c r="G45" s="161"/>
      <c r="H45" s="96">
        <v>75696</v>
      </c>
      <c r="I45" s="96"/>
      <c r="J45" s="156">
        <v>7738</v>
      </c>
      <c r="K45" s="96"/>
      <c r="L45" s="96">
        <v>7738</v>
      </c>
    </row>
    <row r="46" spans="1:12" ht="15" customHeight="1">
      <c r="A46" s="97" t="s">
        <v>146</v>
      </c>
      <c r="D46" s="95">
        <v>14</v>
      </c>
      <c r="F46" s="164">
        <v>1412395</v>
      </c>
      <c r="G46" s="161"/>
      <c r="H46" s="102">
        <v>698042</v>
      </c>
      <c r="I46" s="162"/>
      <c r="J46" s="164">
        <v>889444</v>
      </c>
      <c r="K46" s="161"/>
      <c r="L46" s="102">
        <v>61764</v>
      </c>
    </row>
    <row r="47" spans="6:11" ht="15" customHeight="1">
      <c r="F47" s="156"/>
      <c r="G47" s="161"/>
      <c r="I47" s="162"/>
      <c r="J47" s="156"/>
      <c r="K47" s="161"/>
    </row>
    <row r="48" spans="1:12" ht="15" customHeight="1">
      <c r="A48" s="101" t="s">
        <v>8</v>
      </c>
      <c r="B48" s="99"/>
      <c r="F48" s="164">
        <f>SUM(F31:F46)</f>
        <v>67086288</v>
      </c>
      <c r="G48" s="161"/>
      <c r="H48" s="102">
        <f>SUM(H31:H46)</f>
        <v>56186818</v>
      </c>
      <c r="I48" s="162"/>
      <c r="J48" s="164">
        <f>SUM(J31:J46)</f>
        <v>44291390</v>
      </c>
      <c r="K48" s="161"/>
      <c r="L48" s="102">
        <f>SUM(L31:L46)</f>
        <v>38715081</v>
      </c>
    </row>
    <row r="49" spans="6:11" ht="15" customHeight="1">
      <c r="F49" s="156"/>
      <c r="G49" s="161"/>
      <c r="I49" s="162"/>
      <c r="J49" s="156"/>
      <c r="K49" s="161"/>
    </row>
    <row r="50" spans="1:12" ht="15" customHeight="1" thickBot="1">
      <c r="A50" s="101" t="s">
        <v>14</v>
      </c>
      <c r="F50" s="173">
        <f>F27+F48</f>
        <v>75867471</v>
      </c>
      <c r="G50" s="161"/>
      <c r="H50" s="174">
        <f>H27+H48</f>
        <v>70219694</v>
      </c>
      <c r="I50" s="162"/>
      <c r="J50" s="173">
        <f>J27+J48</f>
        <v>49858903</v>
      </c>
      <c r="K50" s="161"/>
      <c r="L50" s="174">
        <f>L27+L48</f>
        <v>45759506</v>
      </c>
    </row>
    <row r="51" spans="1:11" ht="15" customHeight="1" thickTop="1">
      <c r="A51" s="101"/>
      <c r="G51" s="161"/>
      <c r="I51" s="162"/>
      <c r="K51" s="161"/>
    </row>
    <row r="52" spans="1:11" ht="15" customHeight="1">
      <c r="A52" s="101"/>
      <c r="G52" s="161"/>
      <c r="I52" s="162"/>
      <c r="K52" s="161"/>
    </row>
    <row r="53" spans="1:11" ht="15" customHeight="1">
      <c r="A53" s="97" t="s">
        <v>7</v>
      </c>
      <c r="G53" s="161"/>
      <c r="I53" s="162"/>
      <c r="K53" s="161"/>
    </row>
    <row r="54" spans="7:11" ht="15" customHeight="1">
      <c r="G54" s="161"/>
      <c r="I54" s="162"/>
      <c r="K54" s="161"/>
    </row>
    <row r="55" spans="1:12" ht="21.9" customHeight="1">
      <c r="A55" s="190" t="s">
        <v>268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</row>
    <row r="56" spans="1:12" s="65" customFormat="1" ht="16.5" customHeight="1">
      <c r="A56" s="62" t="str">
        <f>+A1</f>
        <v>Energy Absolute Public Company Limited</v>
      </c>
      <c r="B56" s="62"/>
      <c r="C56" s="62"/>
      <c r="D56" s="35"/>
      <c r="E56" s="64"/>
      <c r="F56" s="228"/>
      <c r="G56" s="233"/>
      <c r="H56" s="228"/>
      <c r="I56" s="234"/>
      <c r="J56" s="228"/>
      <c r="K56" s="233"/>
      <c r="L56" s="228"/>
    </row>
    <row r="57" spans="1:12" s="65" customFormat="1" ht="16.5" customHeight="1">
      <c r="A57" s="62" t="str">
        <f>+A2</f>
        <v xml:space="preserve">Statement of Financial Position </v>
      </c>
      <c r="B57" s="62"/>
      <c r="C57" s="62"/>
      <c r="D57" s="35"/>
      <c r="E57" s="64"/>
      <c r="F57" s="228"/>
      <c r="G57" s="233"/>
      <c r="H57" s="228"/>
      <c r="I57" s="234"/>
      <c r="J57" s="228"/>
      <c r="K57" s="233"/>
      <c r="L57" s="228"/>
    </row>
    <row r="58" spans="1:12" s="65" customFormat="1" ht="16.5" customHeight="1">
      <c r="A58" s="229" t="str">
        <f>+A3</f>
        <v>As at 30 June 2020</v>
      </c>
      <c r="B58" s="229"/>
      <c r="C58" s="229"/>
      <c r="D58" s="230"/>
      <c r="E58" s="231"/>
      <c r="F58" s="232"/>
      <c r="G58" s="235"/>
      <c r="H58" s="232"/>
      <c r="I58" s="236"/>
      <c r="J58" s="232"/>
      <c r="K58" s="235"/>
      <c r="L58" s="232"/>
    </row>
    <row r="59" spans="1:11" ht="16.5" customHeight="1">
      <c r="A59" s="101"/>
      <c r="B59" s="101"/>
      <c r="C59" s="101"/>
      <c r="G59" s="161"/>
      <c r="I59" s="162"/>
      <c r="K59" s="161"/>
    </row>
    <row r="60" spans="7:11" ht="16.5" customHeight="1">
      <c r="G60" s="161"/>
      <c r="I60" s="162"/>
      <c r="K60" s="161"/>
    </row>
    <row r="61" spans="7:12" ht="16.2" customHeight="1">
      <c r="G61" s="161"/>
      <c r="H61" s="94" t="s">
        <v>46</v>
      </c>
      <c r="L61" s="94" t="s">
        <v>106</v>
      </c>
    </row>
    <row r="62" spans="1:12" ht="16.2" customHeight="1">
      <c r="A62" s="99"/>
      <c r="D62" s="100"/>
      <c r="E62" s="101"/>
      <c r="F62" s="102"/>
      <c r="G62" s="103"/>
      <c r="H62" s="104" t="s">
        <v>139</v>
      </c>
      <c r="I62" s="105"/>
      <c r="J62" s="102"/>
      <c r="K62" s="103"/>
      <c r="L62" s="104" t="s">
        <v>139</v>
      </c>
    </row>
    <row r="63" spans="5:12" ht="16.2" customHeight="1">
      <c r="E63" s="101"/>
      <c r="F63" s="94" t="s">
        <v>54</v>
      </c>
      <c r="G63" s="105"/>
      <c r="H63" s="94" t="s">
        <v>45</v>
      </c>
      <c r="I63" s="105"/>
      <c r="J63" s="94" t="s">
        <v>54</v>
      </c>
      <c r="K63" s="105"/>
      <c r="L63" s="94" t="s">
        <v>45</v>
      </c>
    </row>
    <row r="64" spans="5:12" ht="16.2" customHeight="1">
      <c r="E64" s="101"/>
      <c r="F64" s="169" t="s">
        <v>235</v>
      </c>
      <c r="G64" s="94"/>
      <c r="H64" s="169" t="s">
        <v>1</v>
      </c>
      <c r="I64" s="108"/>
      <c r="J64" s="169" t="s">
        <v>235</v>
      </c>
      <c r="K64" s="94"/>
      <c r="L64" s="169" t="s">
        <v>1</v>
      </c>
    </row>
    <row r="65" spans="5:12" ht="16.2" customHeight="1">
      <c r="E65" s="101"/>
      <c r="F65" s="106">
        <v>2020</v>
      </c>
      <c r="G65" s="107"/>
      <c r="H65" s="106">
        <v>2019</v>
      </c>
      <c r="I65" s="108"/>
      <c r="J65" s="106">
        <v>2020</v>
      </c>
      <c r="K65" s="107"/>
      <c r="L65" s="106">
        <v>2019</v>
      </c>
    </row>
    <row r="66" spans="4:12" ht="16.2" customHeight="1">
      <c r="D66" s="109" t="s">
        <v>2</v>
      </c>
      <c r="E66" s="101"/>
      <c r="F66" s="110" t="s">
        <v>84</v>
      </c>
      <c r="G66" s="101"/>
      <c r="H66" s="110" t="s">
        <v>84</v>
      </c>
      <c r="I66" s="108"/>
      <c r="J66" s="110" t="s">
        <v>84</v>
      </c>
      <c r="K66" s="101"/>
      <c r="L66" s="110" t="s">
        <v>84</v>
      </c>
    </row>
    <row r="67" spans="4:12" ht="16.2" customHeight="1">
      <c r="D67" s="108"/>
      <c r="E67" s="101"/>
      <c r="F67" s="175"/>
      <c r="G67" s="176"/>
      <c r="H67" s="94"/>
      <c r="I67" s="177"/>
      <c r="J67" s="175"/>
      <c r="K67" s="176"/>
      <c r="L67" s="94"/>
    </row>
    <row r="68" spans="1:11" ht="16.2" customHeight="1">
      <c r="A68" s="101" t="s">
        <v>112</v>
      </c>
      <c r="F68" s="156"/>
      <c r="G68" s="161"/>
      <c r="I68" s="162"/>
      <c r="J68" s="156"/>
      <c r="K68" s="161"/>
    </row>
    <row r="69" spans="1:11" ht="16.2" customHeight="1">
      <c r="A69" s="101"/>
      <c r="F69" s="156"/>
      <c r="G69" s="161"/>
      <c r="I69" s="162"/>
      <c r="J69" s="156"/>
      <c r="K69" s="161"/>
    </row>
    <row r="70" spans="1:11" ht="16.2" customHeight="1">
      <c r="A70" s="101" t="s">
        <v>9</v>
      </c>
      <c r="F70" s="156"/>
      <c r="G70" s="161"/>
      <c r="I70" s="162"/>
      <c r="J70" s="156"/>
      <c r="K70" s="161"/>
    </row>
    <row r="71" spans="1:11" ht="4.5" customHeight="1">
      <c r="A71" s="101"/>
      <c r="F71" s="156"/>
      <c r="G71" s="161"/>
      <c r="I71" s="162"/>
      <c r="J71" s="156"/>
      <c r="K71" s="161"/>
    </row>
    <row r="72" spans="1:12" ht="16.2" customHeight="1">
      <c r="A72" s="97" t="s">
        <v>69</v>
      </c>
      <c r="D72" s="95">
        <v>15</v>
      </c>
      <c r="F72" s="156">
        <v>1505428</v>
      </c>
      <c r="G72" s="157"/>
      <c r="H72" s="96">
        <v>659863</v>
      </c>
      <c r="I72" s="178"/>
      <c r="J72" s="179">
        <v>1005099</v>
      </c>
      <c r="K72" s="178"/>
      <c r="L72" s="178">
        <v>482887</v>
      </c>
    </row>
    <row r="73" spans="1:12" ht="16.2" customHeight="1">
      <c r="A73" s="97" t="s">
        <v>60</v>
      </c>
      <c r="D73" s="99"/>
      <c r="F73" s="156">
        <v>313576</v>
      </c>
      <c r="G73" s="157"/>
      <c r="H73" s="96">
        <v>285294</v>
      </c>
      <c r="I73" s="178"/>
      <c r="J73" s="179">
        <v>284014</v>
      </c>
      <c r="K73" s="178"/>
      <c r="L73" s="178">
        <v>239150</v>
      </c>
    </row>
    <row r="74" spans="1:12" ht="16.2" customHeight="1">
      <c r="A74" s="97" t="s">
        <v>95</v>
      </c>
      <c r="F74" s="156">
        <v>775195</v>
      </c>
      <c r="G74" s="157"/>
      <c r="H74" s="96">
        <v>735741</v>
      </c>
      <c r="I74" s="178"/>
      <c r="J74" s="179">
        <v>456205</v>
      </c>
      <c r="K74" s="178"/>
      <c r="L74" s="178">
        <v>376613</v>
      </c>
    </row>
    <row r="75" spans="1:12" ht="16.2" customHeight="1">
      <c r="A75" s="97" t="s">
        <v>226</v>
      </c>
      <c r="F75" s="156"/>
      <c r="G75" s="157"/>
      <c r="I75" s="178"/>
      <c r="J75" s="179"/>
      <c r="K75" s="178"/>
      <c r="L75" s="178"/>
    </row>
    <row r="76" spans="2:12" ht="16.2" customHeight="1">
      <c r="B76" s="97" t="s">
        <v>227</v>
      </c>
      <c r="F76" s="156">
        <v>194824</v>
      </c>
      <c r="G76" s="157"/>
      <c r="H76" s="96">
        <v>62158</v>
      </c>
      <c r="I76" s="178"/>
      <c r="J76" s="179">
        <v>0</v>
      </c>
      <c r="K76" s="178"/>
      <c r="L76" s="178">
        <v>0</v>
      </c>
    </row>
    <row r="77" spans="1:12" ht="16.2" customHeight="1">
      <c r="A77" s="97" t="s">
        <v>278</v>
      </c>
      <c r="D77" s="160">
        <v>21.5</v>
      </c>
      <c r="F77" s="156">
        <v>0</v>
      </c>
      <c r="G77" s="157"/>
      <c r="H77" s="96">
        <v>0</v>
      </c>
      <c r="I77" s="178"/>
      <c r="J77" s="179">
        <v>3412710</v>
      </c>
      <c r="K77" s="178"/>
      <c r="L77" s="178">
        <v>2536710</v>
      </c>
    </row>
    <row r="78" spans="1:12" ht="16.2" customHeight="1">
      <c r="A78" s="97" t="s">
        <v>70</v>
      </c>
      <c r="F78" s="156"/>
      <c r="G78" s="157"/>
      <c r="H78" s="178"/>
      <c r="I78" s="178"/>
      <c r="J78" s="179"/>
      <c r="K78" s="178"/>
      <c r="L78" s="178"/>
    </row>
    <row r="79" spans="2:12" ht="16.2" customHeight="1">
      <c r="B79" s="97" t="s">
        <v>201</v>
      </c>
      <c r="D79" s="95">
        <v>16</v>
      </c>
      <c r="F79" s="156">
        <v>4890592</v>
      </c>
      <c r="G79" s="157"/>
      <c r="H79" s="96">
        <v>1307686</v>
      </c>
      <c r="I79" s="178"/>
      <c r="J79" s="156">
        <v>3528800</v>
      </c>
      <c r="K79" s="178"/>
      <c r="L79" s="178">
        <v>0</v>
      </c>
    </row>
    <row r="80" spans="1:12" ht="16.2" customHeight="1">
      <c r="A80" s="97" t="s">
        <v>197</v>
      </c>
      <c r="F80" s="156">
        <v>14494</v>
      </c>
      <c r="G80" s="157"/>
      <c r="H80" s="96">
        <v>0</v>
      </c>
      <c r="I80" s="178"/>
      <c r="J80" s="156">
        <v>0</v>
      </c>
      <c r="K80" s="178"/>
      <c r="L80" s="178">
        <v>0</v>
      </c>
    </row>
    <row r="81" spans="1:12" ht="16.2" customHeight="1">
      <c r="A81" s="97" t="s">
        <v>71</v>
      </c>
      <c r="F81" s="156">
        <v>0</v>
      </c>
      <c r="G81" s="157"/>
      <c r="H81" s="178">
        <v>1062</v>
      </c>
      <c r="I81" s="178"/>
      <c r="J81" s="156">
        <v>0</v>
      </c>
      <c r="K81" s="178"/>
      <c r="L81" s="178">
        <v>0</v>
      </c>
    </row>
    <row r="82" spans="1:12" ht="16.2" customHeight="1">
      <c r="A82" s="97" t="s">
        <v>195</v>
      </c>
      <c r="D82" s="183"/>
      <c r="F82" s="156">
        <v>138213</v>
      </c>
      <c r="G82" s="157"/>
      <c r="H82" s="178">
        <v>0</v>
      </c>
      <c r="I82" s="178"/>
      <c r="J82" s="156">
        <v>45839</v>
      </c>
      <c r="K82" s="178"/>
      <c r="L82" s="178">
        <v>0</v>
      </c>
    </row>
    <row r="83" spans="1:12" ht="16.2" customHeight="1">
      <c r="A83" s="97" t="s">
        <v>150</v>
      </c>
      <c r="D83" s="95">
        <v>17</v>
      </c>
      <c r="F83" s="156">
        <v>2999946</v>
      </c>
      <c r="G83" s="157"/>
      <c r="H83" s="178">
        <v>2999498</v>
      </c>
      <c r="I83" s="178"/>
      <c r="J83" s="179">
        <v>2999946</v>
      </c>
      <c r="K83" s="178"/>
      <c r="L83" s="178">
        <v>2999498</v>
      </c>
    </row>
    <row r="84" spans="1:12" ht="16.2" customHeight="1">
      <c r="A84" s="97" t="s">
        <v>72</v>
      </c>
      <c r="F84" s="156">
        <v>7926</v>
      </c>
      <c r="G84" s="157"/>
      <c r="H84" s="96">
        <v>5657</v>
      </c>
      <c r="I84" s="178"/>
      <c r="J84" s="156">
        <v>0</v>
      </c>
      <c r="K84" s="178"/>
      <c r="L84" s="178">
        <v>0</v>
      </c>
    </row>
    <row r="85" spans="1:12" ht="16.2" customHeight="1">
      <c r="A85" s="97" t="s">
        <v>96</v>
      </c>
      <c r="D85" s="160"/>
      <c r="F85" s="164">
        <v>5767</v>
      </c>
      <c r="G85" s="157"/>
      <c r="H85" s="102">
        <v>13218</v>
      </c>
      <c r="I85" s="178"/>
      <c r="J85" s="180">
        <v>0</v>
      </c>
      <c r="K85" s="178"/>
      <c r="L85" s="181">
        <v>0</v>
      </c>
    </row>
    <row r="86" spans="1:11" ht="16.2" customHeight="1">
      <c r="A86" s="99"/>
      <c r="B86" s="159"/>
      <c r="F86" s="156"/>
      <c r="G86" s="157"/>
      <c r="I86" s="162"/>
      <c r="J86" s="156"/>
      <c r="K86" s="161"/>
    </row>
    <row r="87" spans="1:12" ht="16.2" customHeight="1">
      <c r="A87" s="101" t="s">
        <v>10</v>
      </c>
      <c r="B87" s="99"/>
      <c r="F87" s="164">
        <f>SUM(F72:F85)</f>
        <v>10845961</v>
      </c>
      <c r="G87" s="161"/>
      <c r="H87" s="102">
        <f>SUM(H72:H85)</f>
        <v>6070177</v>
      </c>
      <c r="I87" s="162"/>
      <c r="J87" s="164">
        <f>SUM(J72:J85)</f>
        <v>11732613</v>
      </c>
      <c r="K87" s="161"/>
      <c r="L87" s="102">
        <f>SUM(L72:L85)</f>
        <v>6634858</v>
      </c>
    </row>
    <row r="88" spans="6:11" ht="16.2" customHeight="1">
      <c r="F88" s="156"/>
      <c r="G88" s="161"/>
      <c r="I88" s="162"/>
      <c r="J88" s="156"/>
      <c r="K88" s="161"/>
    </row>
    <row r="89" spans="1:11" ht="16.2" customHeight="1">
      <c r="A89" s="101" t="s">
        <v>11</v>
      </c>
      <c r="F89" s="156"/>
      <c r="G89" s="161"/>
      <c r="I89" s="162"/>
      <c r="J89" s="156"/>
      <c r="K89" s="161"/>
    </row>
    <row r="90" spans="1:11" ht="4.5" customHeight="1">
      <c r="A90" s="101"/>
      <c r="F90" s="156"/>
      <c r="G90" s="161"/>
      <c r="I90" s="162"/>
      <c r="J90" s="156"/>
      <c r="K90" s="161"/>
    </row>
    <row r="91" spans="1:12" ht="16.2" customHeight="1">
      <c r="A91" s="97" t="s">
        <v>149</v>
      </c>
      <c r="D91" s="182">
        <v>16</v>
      </c>
      <c r="F91" s="156">
        <v>19821697</v>
      </c>
      <c r="G91" s="161"/>
      <c r="H91" s="96">
        <v>22985991</v>
      </c>
      <c r="I91" s="178"/>
      <c r="J91" s="179">
        <v>2155876</v>
      </c>
      <c r="K91" s="178"/>
      <c r="L91" s="178">
        <v>5677470</v>
      </c>
    </row>
    <row r="92" spans="1:12" ht="16.2" customHeight="1">
      <c r="A92" s="97" t="s">
        <v>219</v>
      </c>
      <c r="D92" s="182"/>
      <c r="F92" s="156">
        <v>26047</v>
      </c>
      <c r="G92" s="161"/>
      <c r="H92" s="96">
        <v>0</v>
      </c>
      <c r="I92" s="178"/>
      <c r="J92" s="179">
        <v>0</v>
      </c>
      <c r="K92" s="178"/>
      <c r="L92" s="178">
        <v>0</v>
      </c>
    </row>
    <row r="93" spans="1:12" ht="16.2" customHeight="1">
      <c r="A93" s="97" t="s">
        <v>135</v>
      </c>
      <c r="D93" s="182">
        <v>17</v>
      </c>
      <c r="F93" s="156">
        <v>13992497</v>
      </c>
      <c r="G93" s="161"/>
      <c r="H93" s="96">
        <v>13991363</v>
      </c>
      <c r="I93" s="178"/>
      <c r="J93" s="179">
        <v>13992497</v>
      </c>
      <c r="K93" s="178"/>
      <c r="L93" s="178">
        <v>13991363</v>
      </c>
    </row>
    <row r="94" spans="1:12" ht="16.2" customHeight="1">
      <c r="A94" s="97" t="s">
        <v>96</v>
      </c>
      <c r="D94" s="182"/>
      <c r="F94" s="156">
        <v>48171</v>
      </c>
      <c r="G94" s="161"/>
      <c r="H94" s="96">
        <v>15920</v>
      </c>
      <c r="I94" s="178"/>
      <c r="J94" s="156">
        <v>0</v>
      </c>
      <c r="K94" s="178"/>
      <c r="L94" s="178">
        <v>0</v>
      </c>
    </row>
    <row r="95" spans="1:12" ht="16.2" customHeight="1">
      <c r="A95" s="97" t="s">
        <v>73</v>
      </c>
      <c r="D95" s="182"/>
      <c r="F95" s="156">
        <v>0</v>
      </c>
      <c r="G95" s="99"/>
      <c r="H95" s="99">
        <v>2283</v>
      </c>
      <c r="I95" s="178"/>
      <c r="J95" s="156">
        <v>0</v>
      </c>
      <c r="K95" s="178"/>
      <c r="L95" s="178">
        <v>0</v>
      </c>
    </row>
    <row r="96" spans="1:12" ht="16.2" customHeight="1">
      <c r="A96" s="97" t="s">
        <v>194</v>
      </c>
      <c r="D96" s="183"/>
      <c r="F96" s="156">
        <v>1482773</v>
      </c>
      <c r="G96" s="161"/>
      <c r="H96" s="96">
        <v>0</v>
      </c>
      <c r="I96" s="178"/>
      <c r="J96" s="156">
        <v>246746</v>
      </c>
      <c r="K96" s="178"/>
      <c r="L96" s="178">
        <v>0</v>
      </c>
    </row>
    <row r="97" spans="1:12" ht="16.2" customHeight="1">
      <c r="A97" s="97" t="s">
        <v>207</v>
      </c>
      <c r="D97" s="182"/>
      <c r="F97" s="165">
        <v>327542</v>
      </c>
      <c r="G97" s="99"/>
      <c r="H97" s="178">
        <v>180228</v>
      </c>
      <c r="I97" s="178"/>
      <c r="J97" s="156">
        <v>143623</v>
      </c>
      <c r="K97" s="178"/>
      <c r="L97" s="178">
        <v>0</v>
      </c>
    </row>
    <row r="98" spans="1:12" ht="16.2" customHeight="1">
      <c r="A98" s="97" t="s">
        <v>74</v>
      </c>
      <c r="D98" s="182"/>
      <c r="F98" s="156">
        <v>55990</v>
      </c>
      <c r="G98" s="161"/>
      <c r="H98" s="96">
        <v>49948</v>
      </c>
      <c r="I98" s="178"/>
      <c r="J98" s="179">
        <v>48827</v>
      </c>
      <c r="K98" s="178"/>
      <c r="L98" s="178">
        <v>44725</v>
      </c>
    </row>
    <row r="99" spans="1:12" ht="16.2" customHeight="1">
      <c r="A99" s="97" t="s">
        <v>182</v>
      </c>
      <c r="D99" s="183">
        <v>21.6</v>
      </c>
      <c r="F99" s="156">
        <v>0</v>
      </c>
      <c r="G99" s="161"/>
      <c r="H99" s="96">
        <v>0</v>
      </c>
      <c r="I99" s="178"/>
      <c r="J99" s="179">
        <v>756279</v>
      </c>
      <c r="K99" s="178"/>
      <c r="L99" s="178">
        <v>733569</v>
      </c>
    </row>
    <row r="100" spans="1:12" ht="16.2" customHeight="1">
      <c r="A100" s="97" t="s">
        <v>89</v>
      </c>
      <c r="D100" s="182">
        <v>18</v>
      </c>
      <c r="F100" s="156">
        <v>2258512</v>
      </c>
      <c r="G100" s="161"/>
      <c r="H100" s="96">
        <v>2056009</v>
      </c>
      <c r="I100" s="178"/>
      <c r="J100" s="179">
        <v>1593</v>
      </c>
      <c r="K100" s="178"/>
      <c r="L100" s="178">
        <v>1593</v>
      </c>
    </row>
    <row r="101" spans="1:12" ht="16.2" customHeight="1">
      <c r="A101" s="97" t="s">
        <v>133</v>
      </c>
      <c r="F101" s="164">
        <v>1488</v>
      </c>
      <c r="G101" s="161"/>
      <c r="H101" s="102">
        <v>1316</v>
      </c>
      <c r="I101" s="162"/>
      <c r="J101" s="164">
        <v>1659</v>
      </c>
      <c r="K101" s="161"/>
      <c r="L101" s="102">
        <v>1488</v>
      </c>
    </row>
    <row r="102" spans="6:11" ht="16.2" customHeight="1">
      <c r="F102" s="156"/>
      <c r="G102" s="161"/>
      <c r="I102" s="157"/>
      <c r="J102" s="156"/>
      <c r="K102" s="157"/>
    </row>
    <row r="103" spans="1:12" ht="16.2" customHeight="1">
      <c r="A103" s="101" t="s">
        <v>12</v>
      </c>
      <c r="B103" s="99"/>
      <c r="F103" s="164">
        <f>SUM(F91:F101)</f>
        <v>38014717</v>
      </c>
      <c r="G103" s="161"/>
      <c r="H103" s="102">
        <f>SUM(H91:H102)</f>
        <v>39283058</v>
      </c>
      <c r="I103" s="162"/>
      <c r="J103" s="164">
        <f>SUM(J91:J101)</f>
        <v>17347100</v>
      </c>
      <c r="K103" s="161"/>
      <c r="L103" s="102">
        <f>SUM(L91:L102)</f>
        <v>20450208</v>
      </c>
    </row>
    <row r="104" spans="1:11" ht="16.2" customHeight="1">
      <c r="A104" s="101"/>
      <c r="F104" s="156"/>
      <c r="G104" s="161"/>
      <c r="I104" s="162"/>
      <c r="J104" s="156"/>
      <c r="K104" s="161"/>
    </row>
    <row r="105" spans="1:12" ht="16.2" customHeight="1">
      <c r="A105" s="101" t="s">
        <v>13</v>
      </c>
      <c r="B105" s="101"/>
      <c r="F105" s="164">
        <f>F87+F103</f>
        <v>48860678</v>
      </c>
      <c r="G105" s="161"/>
      <c r="H105" s="102">
        <f>H87+H103</f>
        <v>45353235</v>
      </c>
      <c r="I105" s="162"/>
      <c r="J105" s="164">
        <f>J87+J103</f>
        <v>29079713</v>
      </c>
      <c r="K105" s="161"/>
      <c r="L105" s="102">
        <f>L87+L103</f>
        <v>27085066</v>
      </c>
    </row>
    <row r="106" spans="1:11" ht="29.25" customHeight="1">
      <c r="A106" s="101"/>
      <c r="B106" s="101"/>
      <c r="G106" s="161"/>
      <c r="I106" s="162"/>
      <c r="K106" s="161"/>
    </row>
    <row r="107" spans="1:12" ht="21.9" customHeight="1">
      <c r="A107" s="190" t="str">
        <f>A55</f>
        <v>The accompanying condensed notes to the interim financial information on pages 14 to 53 are an integral part of this interim financial information.</v>
      </c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</row>
    <row r="108" spans="1:12" s="65" customFormat="1" ht="16.5" customHeight="1">
      <c r="A108" s="62" t="str">
        <f>+A1</f>
        <v>Energy Absolute Public Company Limited</v>
      </c>
      <c r="B108" s="62"/>
      <c r="C108" s="62"/>
      <c r="D108" s="35"/>
      <c r="E108" s="64"/>
      <c r="F108" s="228"/>
      <c r="G108" s="233"/>
      <c r="H108" s="228"/>
      <c r="I108" s="234"/>
      <c r="J108" s="228"/>
      <c r="K108" s="233"/>
      <c r="L108" s="228"/>
    </row>
    <row r="109" spans="1:12" s="65" customFormat="1" ht="16.5" customHeight="1">
      <c r="A109" s="62" t="str">
        <f>+A2</f>
        <v xml:space="preserve">Statement of Financial Position </v>
      </c>
      <c r="B109" s="62"/>
      <c r="C109" s="62"/>
      <c r="D109" s="35"/>
      <c r="E109" s="64"/>
      <c r="F109" s="228"/>
      <c r="G109" s="233"/>
      <c r="H109" s="228"/>
      <c r="I109" s="234"/>
      <c r="J109" s="228"/>
      <c r="K109" s="233"/>
      <c r="L109" s="228"/>
    </row>
    <row r="110" spans="1:12" s="65" customFormat="1" ht="16.5" customHeight="1">
      <c r="A110" s="229" t="str">
        <f>+A3</f>
        <v>As at 30 June 2020</v>
      </c>
      <c r="B110" s="229"/>
      <c r="C110" s="229"/>
      <c r="D110" s="230"/>
      <c r="E110" s="231"/>
      <c r="F110" s="232"/>
      <c r="G110" s="235"/>
      <c r="H110" s="232"/>
      <c r="I110" s="236"/>
      <c r="J110" s="232"/>
      <c r="K110" s="235"/>
      <c r="L110" s="232"/>
    </row>
    <row r="111" spans="1:11" ht="16.5" customHeight="1">
      <c r="A111" s="101"/>
      <c r="B111" s="101"/>
      <c r="C111" s="101"/>
      <c r="G111" s="161"/>
      <c r="I111" s="162"/>
      <c r="K111" s="161"/>
    </row>
    <row r="112" spans="7:11" ht="16.5" customHeight="1">
      <c r="G112" s="161"/>
      <c r="I112" s="162"/>
      <c r="K112" s="161"/>
    </row>
    <row r="113" spans="7:12" ht="16.5" customHeight="1">
      <c r="G113" s="161"/>
      <c r="H113" s="94" t="s">
        <v>46</v>
      </c>
      <c r="L113" s="94" t="s">
        <v>106</v>
      </c>
    </row>
    <row r="114" spans="1:12" ht="16.5" customHeight="1">
      <c r="A114" s="99"/>
      <c r="D114" s="100"/>
      <c r="E114" s="101"/>
      <c r="F114" s="102"/>
      <c r="G114" s="103"/>
      <c r="H114" s="104" t="s">
        <v>139</v>
      </c>
      <c r="I114" s="105"/>
      <c r="J114" s="102"/>
      <c r="K114" s="103"/>
      <c r="L114" s="104" t="s">
        <v>139</v>
      </c>
    </row>
    <row r="115" spans="5:12" ht="16.5" customHeight="1">
      <c r="E115" s="101"/>
      <c r="F115" s="94" t="s">
        <v>54</v>
      </c>
      <c r="G115" s="105"/>
      <c r="H115" s="94" t="s">
        <v>45</v>
      </c>
      <c r="I115" s="105"/>
      <c r="J115" s="94" t="s">
        <v>54</v>
      </c>
      <c r="K115" s="105"/>
      <c r="L115" s="94" t="s">
        <v>45</v>
      </c>
    </row>
    <row r="116" spans="5:12" ht="16.5" customHeight="1">
      <c r="E116" s="101"/>
      <c r="F116" s="169" t="s">
        <v>235</v>
      </c>
      <c r="G116" s="94"/>
      <c r="H116" s="169" t="s">
        <v>1</v>
      </c>
      <c r="I116" s="108"/>
      <c r="J116" s="169" t="s">
        <v>235</v>
      </c>
      <c r="K116" s="94"/>
      <c r="L116" s="169" t="s">
        <v>1</v>
      </c>
    </row>
    <row r="117" spans="5:12" ht="16.5" customHeight="1">
      <c r="E117" s="101"/>
      <c r="F117" s="106">
        <v>2020</v>
      </c>
      <c r="G117" s="107"/>
      <c r="H117" s="106">
        <v>2019</v>
      </c>
      <c r="I117" s="108"/>
      <c r="J117" s="106">
        <v>2020</v>
      </c>
      <c r="K117" s="107"/>
      <c r="L117" s="106">
        <v>2019</v>
      </c>
    </row>
    <row r="118" spans="4:12" ht="16.5" customHeight="1">
      <c r="D118" s="108"/>
      <c r="E118" s="101"/>
      <c r="F118" s="110" t="s">
        <v>84</v>
      </c>
      <c r="G118" s="101"/>
      <c r="H118" s="110" t="s">
        <v>84</v>
      </c>
      <c r="I118" s="108"/>
      <c r="J118" s="110" t="s">
        <v>84</v>
      </c>
      <c r="K118" s="101"/>
      <c r="L118" s="110" t="s">
        <v>84</v>
      </c>
    </row>
    <row r="119" spans="4:12" ht="16.5" customHeight="1">
      <c r="D119" s="108"/>
      <c r="E119" s="101"/>
      <c r="F119" s="175"/>
      <c r="G119" s="176"/>
      <c r="H119" s="94"/>
      <c r="I119" s="177"/>
      <c r="J119" s="175"/>
      <c r="K119" s="176"/>
      <c r="L119" s="94"/>
    </row>
    <row r="120" spans="1:11" ht="16.5" customHeight="1">
      <c r="A120" s="101" t="s">
        <v>181</v>
      </c>
      <c r="F120" s="156"/>
      <c r="G120" s="161"/>
      <c r="I120" s="162"/>
      <c r="J120" s="156"/>
      <c r="K120" s="161"/>
    </row>
    <row r="121" spans="1:11" ht="16.5" customHeight="1">
      <c r="A121" s="101"/>
      <c r="F121" s="156"/>
      <c r="G121" s="161"/>
      <c r="I121" s="162"/>
      <c r="J121" s="156"/>
      <c r="K121" s="161"/>
    </row>
    <row r="122" spans="1:11" ht="16.5" customHeight="1">
      <c r="A122" s="101" t="s">
        <v>113</v>
      </c>
      <c r="F122" s="156"/>
      <c r="G122" s="161"/>
      <c r="I122" s="162"/>
      <c r="J122" s="156"/>
      <c r="K122" s="161"/>
    </row>
    <row r="123" spans="1:11" ht="16.5" customHeight="1">
      <c r="A123" s="101"/>
      <c r="F123" s="156"/>
      <c r="G123" s="161"/>
      <c r="I123" s="162"/>
      <c r="J123" s="156"/>
      <c r="K123" s="161"/>
    </row>
    <row r="124" spans="1:11" ht="16.5" customHeight="1">
      <c r="A124" s="97" t="s">
        <v>15</v>
      </c>
      <c r="F124" s="156"/>
      <c r="G124" s="161"/>
      <c r="I124" s="162"/>
      <c r="J124" s="156"/>
      <c r="K124" s="161"/>
    </row>
    <row r="125" spans="2:12" ht="16.5" customHeight="1">
      <c r="B125" s="97" t="s">
        <v>36</v>
      </c>
      <c r="F125" s="165"/>
      <c r="G125" s="99"/>
      <c r="H125" s="99"/>
      <c r="I125" s="99"/>
      <c r="J125" s="165"/>
      <c r="K125" s="99"/>
      <c r="L125" s="99"/>
    </row>
    <row r="126" spans="3:12" ht="16.5" customHeight="1">
      <c r="C126" s="159" t="s">
        <v>86</v>
      </c>
      <c r="F126" s="165"/>
      <c r="G126" s="99"/>
      <c r="H126" s="99"/>
      <c r="I126" s="99"/>
      <c r="J126" s="165"/>
      <c r="K126" s="99"/>
      <c r="L126" s="99"/>
    </row>
    <row r="127" spans="3:12" ht="16.5" customHeight="1" thickBot="1">
      <c r="C127" s="97" t="s">
        <v>75</v>
      </c>
      <c r="F127" s="173">
        <v>373000</v>
      </c>
      <c r="G127" s="161"/>
      <c r="H127" s="174">
        <v>373000</v>
      </c>
      <c r="I127" s="162"/>
      <c r="J127" s="173">
        <v>373000</v>
      </c>
      <c r="K127" s="161"/>
      <c r="L127" s="174">
        <v>373000</v>
      </c>
    </row>
    <row r="128" spans="1:11" ht="16.5" customHeight="1" thickTop="1">
      <c r="A128" s="101"/>
      <c r="F128" s="156"/>
      <c r="G128" s="161"/>
      <c r="I128" s="162"/>
      <c r="J128" s="156"/>
      <c r="K128" s="161"/>
    </row>
    <row r="129" spans="2:12" ht="16.5" customHeight="1">
      <c r="B129" s="97" t="s">
        <v>16</v>
      </c>
      <c r="F129" s="165"/>
      <c r="G129" s="99"/>
      <c r="H129" s="99"/>
      <c r="I129" s="99"/>
      <c r="J129" s="165"/>
      <c r="K129" s="99"/>
      <c r="L129" s="99"/>
    </row>
    <row r="130" spans="2:12" ht="16.5" customHeight="1">
      <c r="B130" s="159"/>
      <c r="C130" s="159" t="s">
        <v>87</v>
      </c>
      <c r="F130" s="179"/>
      <c r="G130" s="161"/>
      <c r="H130" s="178"/>
      <c r="I130" s="178"/>
      <c r="J130" s="179"/>
      <c r="K130" s="178"/>
      <c r="L130" s="178"/>
    </row>
    <row r="131" spans="2:12" ht="16.5" customHeight="1">
      <c r="B131" s="159"/>
      <c r="C131" s="97" t="s">
        <v>76</v>
      </c>
      <c r="F131" s="179">
        <f>9!F44</f>
        <v>373000</v>
      </c>
      <c r="G131" s="161"/>
      <c r="H131" s="178">
        <v>373000</v>
      </c>
      <c r="I131" s="178"/>
      <c r="J131" s="179">
        <f>'10'!F35</f>
        <v>373000</v>
      </c>
      <c r="K131" s="178"/>
      <c r="L131" s="178">
        <v>373000</v>
      </c>
    </row>
    <row r="132" spans="1:12" ht="16.5" customHeight="1">
      <c r="A132" s="97" t="s">
        <v>17</v>
      </c>
      <c r="F132" s="179">
        <f>9!H44</f>
        <v>3680616</v>
      </c>
      <c r="G132" s="161"/>
      <c r="H132" s="178">
        <v>3680616</v>
      </c>
      <c r="I132" s="178"/>
      <c r="J132" s="179">
        <f>'10'!H35</f>
        <v>3680616</v>
      </c>
      <c r="K132" s="178"/>
      <c r="L132" s="178">
        <v>3680616</v>
      </c>
    </row>
    <row r="133" spans="1:12" ht="16.5" customHeight="1">
      <c r="A133" s="97" t="s">
        <v>18</v>
      </c>
      <c r="F133" s="156"/>
      <c r="G133" s="161"/>
      <c r="I133" s="162"/>
      <c r="J133" s="156"/>
      <c r="K133" s="161"/>
      <c r="L133" s="178"/>
    </row>
    <row r="134" spans="2:12" ht="16.5" customHeight="1">
      <c r="B134" s="97" t="s">
        <v>78</v>
      </c>
      <c r="F134" s="156"/>
      <c r="G134" s="161"/>
      <c r="H134" s="99"/>
      <c r="I134" s="99"/>
      <c r="J134" s="165"/>
      <c r="K134" s="99"/>
      <c r="L134" s="99"/>
    </row>
    <row r="135" spans="2:12" ht="16.5" customHeight="1">
      <c r="B135" s="159" t="s">
        <v>79</v>
      </c>
      <c r="F135" s="156">
        <f>9!J44</f>
        <v>37300</v>
      </c>
      <c r="G135" s="161"/>
      <c r="H135" s="96">
        <v>37300</v>
      </c>
      <c r="I135" s="184"/>
      <c r="J135" s="179">
        <f>'10'!J35</f>
        <v>37300</v>
      </c>
      <c r="K135" s="184"/>
      <c r="L135" s="178">
        <v>37300</v>
      </c>
    </row>
    <row r="136" spans="2:12" ht="16.5" customHeight="1">
      <c r="B136" s="97" t="s">
        <v>19</v>
      </c>
      <c r="F136" s="156">
        <f>9!L44</f>
        <v>21546005</v>
      </c>
      <c r="G136" s="161"/>
      <c r="H136" s="96">
        <v>20148089</v>
      </c>
      <c r="I136" s="184"/>
      <c r="J136" s="179">
        <f>'10'!L35</f>
        <v>16132163</v>
      </c>
      <c r="K136" s="184"/>
      <c r="L136" s="178">
        <v>14601907</v>
      </c>
    </row>
    <row r="137" spans="1:12" ht="16.5" customHeight="1">
      <c r="A137" s="97" t="s">
        <v>118</v>
      </c>
      <c r="B137" s="99"/>
      <c r="F137" s="164">
        <f>9!X44</f>
        <v>-203835.17000000004</v>
      </c>
      <c r="G137" s="161"/>
      <c r="H137" s="102">
        <v>-874499</v>
      </c>
      <c r="I137" s="184"/>
      <c r="J137" s="180">
        <f>'10'!R35</f>
        <v>556111</v>
      </c>
      <c r="K137" s="184"/>
      <c r="L137" s="181">
        <v>-18383</v>
      </c>
    </row>
    <row r="138" spans="1:11" ht="16.5" customHeight="1">
      <c r="A138" s="101"/>
      <c r="F138" s="156"/>
      <c r="G138" s="161"/>
      <c r="I138" s="162"/>
      <c r="J138" s="156"/>
      <c r="K138" s="161"/>
    </row>
    <row r="139" spans="1:12" ht="16.5" customHeight="1">
      <c r="A139" s="101" t="s">
        <v>155</v>
      </c>
      <c r="B139" s="101"/>
      <c r="C139" s="101"/>
      <c r="F139" s="156">
        <f>SUM(F131:F137)</f>
        <v>25433085.83</v>
      </c>
      <c r="G139" s="96"/>
      <c r="H139" s="96">
        <f>SUM(H131:H137)</f>
        <v>23364506</v>
      </c>
      <c r="I139" s="96"/>
      <c r="J139" s="156">
        <f>SUM(J130:J137)</f>
        <v>20779190</v>
      </c>
      <c r="K139" s="96"/>
      <c r="L139" s="96">
        <f>SUM(L131:L137)</f>
        <v>18674440</v>
      </c>
    </row>
    <row r="140" spans="1:12" ht="16.5" customHeight="1">
      <c r="A140" s="97" t="s">
        <v>20</v>
      </c>
      <c r="F140" s="164">
        <v>1573707</v>
      </c>
      <c r="G140" s="157"/>
      <c r="H140" s="185">
        <v>1501953</v>
      </c>
      <c r="I140" s="96"/>
      <c r="J140" s="164">
        <v>0</v>
      </c>
      <c r="K140" s="96"/>
      <c r="L140" s="102">
        <v>0</v>
      </c>
    </row>
    <row r="141" spans="1:11" ht="16.5" customHeight="1">
      <c r="A141" s="101"/>
      <c r="F141" s="156"/>
      <c r="G141" s="161"/>
      <c r="I141" s="162"/>
      <c r="J141" s="156"/>
      <c r="K141" s="161"/>
    </row>
    <row r="142" spans="1:12" ht="16.5" customHeight="1">
      <c r="A142" s="101" t="s">
        <v>114</v>
      </c>
      <c r="B142" s="101"/>
      <c r="F142" s="164">
        <f>SUM(F139:F140)</f>
        <v>27006792.83</v>
      </c>
      <c r="G142" s="157"/>
      <c r="H142" s="102">
        <f>SUM(H139:H140)</f>
        <v>24866459</v>
      </c>
      <c r="I142" s="157"/>
      <c r="J142" s="164">
        <f>SUM(J139:J140)</f>
        <v>20779190</v>
      </c>
      <c r="K142" s="157"/>
      <c r="L142" s="102">
        <f>SUM(L139:L140)</f>
        <v>18674440</v>
      </c>
    </row>
    <row r="143" spans="1:11" ht="16.5" customHeight="1">
      <c r="A143" s="101"/>
      <c r="F143" s="156"/>
      <c r="G143" s="161"/>
      <c r="I143" s="162"/>
      <c r="J143" s="156"/>
      <c r="K143" s="161"/>
    </row>
    <row r="144" spans="1:12" ht="16.5" customHeight="1" thickBot="1">
      <c r="A144" s="101" t="s">
        <v>115</v>
      </c>
      <c r="F144" s="173">
        <f>F105+F142</f>
        <v>75867470.83</v>
      </c>
      <c r="G144" s="161"/>
      <c r="H144" s="174">
        <f>H105+H142</f>
        <v>70219694</v>
      </c>
      <c r="I144" s="161"/>
      <c r="J144" s="173">
        <f>J105+J142</f>
        <v>49858903</v>
      </c>
      <c r="K144" s="161"/>
      <c r="L144" s="174">
        <f>L105+L142</f>
        <v>45759506</v>
      </c>
    </row>
    <row r="145" spans="1:11" ht="16.5" customHeight="1" thickTop="1">
      <c r="A145" s="101"/>
      <c r="G145" s="161"/>
      <c r="I145" s="161"/>
      <c r="K145" s="161"/>
    </row>
    <row r="146" spans="1:11" ht="16.5" customHeight="1">
      <c r="A146" s="101"/>
      <c r="G146" s="161"/>
      <c r="I146" s="161"/>
      <c r="K146" s="161"/>
    </row>
    <row r="147" spans="1:11" ht="16.5" customHeight="1">
      <c r="A147" s="101"/>
      <c r="G147" s="161"/>
      <c r="I147" s="161"/>
      <c r="K147" s="161"/>
    </row>
    <row r="148" spans="1:11" ht="16.5" customHeight="1">
      <c r="A148" s="101"/>
      <c r="G148" s="161"/>
      <c r="I148" s="161"/>
      <c r="K148" s="161"/>
    </row>
    <row r="149" spans="1:11" ht="16.5" customHeight="1">
      <c r="A149" s="101"/>
      <c r="G149" s="161"/>
      <c r="I149" s="161"/>
      <c r="K149" s="161"/>
    </row>
    <row r="150" spans="1:11" ht="16.5" customHeight="1">
      <c r="A150" s="101"/>
      <c r="G150" s="161"/>
      <c r="I150" s="161"/>
      <c r="K150" s="161"/>
    </row>
    <row r="151" spans="1:11" ht="16.5" customHeight="1">
      <c r="A151" s="101"/>
      <c r="G151" s="161"/>
      <c r="I151" s="161"/>
      <c r="K151" s="161"/>
    </row>
    <row r="152" spans="1:11" ht="16.5" customHeight="1">
      <c r="A152" s="101"/>
      <c r="G152" s="161"/>
      <c r="I152" s="161"/>
      <c r="K152" s="161"/>
    </row>
    <row r="153" spans="1:11" ht="16.5" customHeight="1">
      <c r="A153" s="101"/>
      <c r="G153" s="161"/>
      <c r="I153" s="161"/>
      <c r="K153" s="161"/>
    </row>
    <row r="154" spans="1:11" ht="16.5" customHeight="1">
      <c r="A154" s="101"/>
      <c r="G154" s="161"/>
      <c r="I154" s="161"/>
      <c r="K154" s="161"/>
    </row>
    <row r="155" spans="1:11" ht="16.5" customHeight="1">
      <c r="A155" s="101"/>
      <c r="G155" s="161"/>
      <c r="I155" s="161"/>
      <c r="K155" s="161"/>
    </row>
    <row r="156" spans="1:11" ht="21.75" customHeight="1">
      <c r="A156" s="101"/>
      <c r="G156" s="161"/>
      <c r="I156" s="161"/>
      <c r="K156" s="161"/>
    </row>
    <row r="157" spans="1:12" ht="21.9" customHeight="1">
      <c r="A157" s="190" t="str">
        <f>+A107</f>
        <v>The accompanying condensed notes to the interim financial information on pages 14 to 53 are an integral part of this interim financial information.</v>
      </c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</row>
  </sheetData>
  <printOptions/>
  <pageMargins left="0.8" right="0.5" top="0.5" bottom="0.6" header="0.49" footer="0.4"/>
  <pageSetup firstPageNumber="2" useFirstPageNumber="1" fitToHeight="0" fitToWidth="0" horizontalDpi="1200" verticalDpi="1200" orientation="portrait" paperSize="9" scale="95" r:id="rId1"/>
  <headerFooter>
    <oddFooter>&amp;R&amp;"Arial,Regular"&amp;10&amp;P</oddFooter>
  </headerFooter>
  <rowBreaks count="2" manualBreakCount="2">
    <brk id="55" max="16383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AFF40-0F5D-4A03-93DD-007ED9D2B843}">
  <sheetPr>
    <tabColor rgb="FFCCFFCC"/>
  </sheetPr>
  <dimension ref="A1:L103"/>
  <sheetViews>
    <sheetView zoomScaleSheetLayoutView="100" workbookViewId="0" topLeftCell="A1">
      <selection activeCell="S15" sqref="S15"/>
    </sheetView>
  </sheetViews>
  <sheetFormatPr defaultColWidth="6.8515625" defaultRowHeight="16.5" customHeight="1"/>
  <cols>
    <col min="1" max="2" width="1.421875" style="69" customWidth="1"/>
    <col min="3" max="3" width="39.421875" style="69" customWidth="1"/>
    <col min="4" max="4" width="5.57421875" style="68" customWidth="1"/>
    <col min="5" max="5" width="0.71875" style="69" customWidth="1"/>
    <col min="6" max="6" width="10.8515625" style="37" customWidth="1"/>
    <col min="7" max="7" width="0.85546875" style="69" customWidth="1"/>
    <col min="8" max="8" width="10.8515625" style="37" customWidth="1"/>
    <col min="9" max="9" width="0.85546875" style="68" customWidth="1"/>
    <col min="10" max="10" width="10.8515625" style="37" customWidth="1"/>
    <col min="11" max="11" width="0.85546875" style="69" customWidth="1"/>
    <col min="12" max="12" width="10.7109375" style="37" customWidth="1"/>
    <col min="13" max="16384" width="6.8515625" style="38" customWidth="1"/>
  </cols>
  <sheetData>
    <row r="1" spans="1:12" ht="16.5" customHeight="1">
      <c r="A1" s="67" t="str">
        <f>'2-4'!A1</f>
        <v>Energy Absolute Public Company Limited</v>
      </c>
      <c r="B1" s="67"/>
      <c r="C1" s="67"/>
      <c r="G1" s="41"/>
      <c r="I1" s="40"/>
      <c r="K1" s="41"/>
      <c r="L1" s="36" t="s">
        <v>54</v>
      </c>
    </row>
    <row r="2" spans="1:12" ht="16.5" customHeight="1">
      <c r="A2" s="67" t="s">
        <v>53</v>
      </c>
      <c r="B2" s="67"/>
      <c r="C2" s="67"/>
      <c r="G2" s="41"/>
      <c r="I2" s="40"/>
      <c r="K2" s="41"/>
      <c r="L2" s="70"/>
    </row>
    <row r="3" spans="1:12" ht="16.5" customHeight="1">
      <c r="A3" s="71" t="s">
        <v>236</v>
      </c>
      <c r="B3" s="72"/>
      <c r="C3" s="72"/>
      <c r="D3" s="73"/>
      <c r="E3" s="74"/>
      <c r="F3" s="39"/>
      <c r="G3" s="75"/>
      <c r="H3" s="39"/>
      <c r="I3" s="76"/>
      <c r="J3" s="39"/>
      <c r="K3" s="75"/>
      <c r="L3" s="39"/>
    </row>
    <row r="4" spans="1:11" ht="16.5" customHeight="1">
      <c r="A4" s="77"/>
      <c r="B4" s="67"/>
      <c r="C4" s="67"/>
      <c r="G4" s="41"/>
      <c r="I4" s="40"/>
      <c r="K4" s="41"/>
    </row>
    <row r="5" spans="1:12" ht="16.5" customHeight="1">
      <c r="A5" s="77"/>
      <c r="B5" s="67"/>
      <c r="C5" s="67"/>
      <c r="D5" s="91"/>
      <c r="E5" s="90"/>
      <c r="F5" s="92"/>
      <c r="G5" s="93"/>
      <c r="H5" s="92"/>
      <c r="I5" s="116"/>
      <c r="J5" s="92"/>
      <c r="K5" s="93"/>
      <c r="L5" s="92"/>
    </row>
    <row r="6" spans="4:12" ht="16.2" customHeight="1">
      <c r="D6" s="91"/>
      <c r="E6" s="90"/>
      <c r="F6" s="92"/>
      <c r="G6" s="93"/>
      <c r="H6" s="94" t="s">
        <v>46</v>
      </c>
      <c r="I6" s="95"/>
      <c r="J6" s="96"/>
      <c r="K6" s="97"/>
      <c r="L6" s="94" t="s">
        <v>106</v>
      </c>
    </row>
    <row r="7" spans="2:12" s="65" customFormat="1" ht="16.2" customHeight="1">
      <c r="B7" s="64"/>
      <c r="C7" s="64"/>
      <c r="D7" s="100"/>
      <c r="E7" s="101"/>
      <c r="F7" s="102"/>
      <c r="G7" s="103"/>
      <c r="H7" s="104" t="s">
        <v>139</v>
      </c>
      <c r="I7" s="105"/>
      <c r="J7" s="102"/>
      <c r="K7" s="103"/>
      <c r="L7" s="104" t="s">
        <v>139</v>
      </c>
    </row>
    <row r="8" spans="1:12" s="65" customFormat="1" ht="16.2" customHeight="1">
      <c r="A8" s="97"/>
      <c r="B8" s="97"/>
      <c r="C8" s="97"/>
      <c r="D8" s="95"/>
      <c r="E8" s="101"/>
      <c r="F8" s="106">
        <v>2020</v>
      </c>
      <c r="G8" s="107"/>
      <c r="H8" s="106">
        <v>2019</v>
      </c>
      <c r="I8" s="108"/>
      <c r="J8" s="106">
        <v>2020</v>
      </c>
      <c r="K8" s="107"/>
      <c r="L8" s="106">
        <v>2019</v>
      </c>
    </row>
    <row r="9" spans="1:12" s="65" customFormat="1" ht="16.2" customHeight="1">
      <c r="A9" s="97"/>
      <c r="B9" s="97"/>
      <c r="C9" s="97"/>
      <c r="D9" s="109" t="s">
        <v>151</v>
      </c>
      <c r="E9" s="101"/>
      <c r="F9" s="110" t="s">
        <v>84</v>
      </c>
      <c r="G9" s="101"/>
      <c r="H9" s="110" t="s">
        <v>84</v>
      </c>
      <c r="I9" s="108"/>
      <c r="J9" s="110" t="s">
        <v>84</v>
      </c>
      <c r="K9" s="101"/>
      <c r="L9" s="110" t="s">
        <v>84</v>
      </c>
    </row>
    <row r="10" spans="1:12" s="65" customFormat="1" ht="16.2" customHeight="1">
      <c r="A10" s="97"/>
      <c r="B10" s="97"/>
      <c r="C10" s="97"/>
      <c r="D10" s="108"/>
      <c r="E10" s="101"/>
      <c r="F10" s="134"/>
      <c r="G10" s="101"/>
      <c r="H10" s="111"/>
      <c r="I10" s="108"/>
      <c r="J10" s="134"/>
      <c r="K10" s="101"/>
      <c r="L10" s="111"/>
    </row>
    <row r="11" spans="1:12" s="98" customFormat="1" ht="16.2" customHeight="1">
      <c r="A11" s="90" t="s">
        <v>132</v>
      </c>
      <c r="B11" s="90"/>
      <c r="C11" s="90"/>
      <c r="D11" s="91"/>
      <c r="E11" s="90"/>
      <c r="F11" s="146">
        <v>2473662</v>
      </c>
      <c r="G11" s="112"/>
      <c r="H11" s="92">
        <v>1925360</v>
      </c>
      <c r="I11" s="112"/>
      <c r="J11" s="149">
        <v>1229889</v>
      </c>
      <c r="L11" s="98">
        <v>887852</v>
      </c>
    </row>
    <row r="12" spans="1:12" s="98" customFormat="1" ht="16.2" customHeight="1">
      <c r="A12" s="90" t="s">
        <v>61</v>
      </c>
      <c r="B12" s="90"/>
      <c r="C12" s="90"/>
      <c r="D12" s="91"/>
      <c r="E12" s="90"/>
      <c r="F12" s="146">
        <v>1654333</v>
      </c>
      <c r="G12" s="112"/>
      <c r="H12" s="92">
        <v>1688778</v>
      </c>
      <c r="J12" s="150">
        <v>0</v>
      </c>
      <c r="L12" s="135">
        <v>0</v>
      </c>
    </row>
    <row r="13" spans="1:12" s="98" customFormat="1" ht="16.2" customHeight="1">
      <c r="A13" s="90" t="s">
        <v>62</v>
      </c>
      <c r="B13" s="90"/>
      <c r="C13" s="90"/>
      <c r="D13" s="115"/>
      <c r="E13" s="90"/>
      <c r="F13" s="146">
        <v>0</v>
      </c>
      <c r="G13" s="112"/>
      <c r="H13" s="92">
        <v>0</v>
      </c>
      <c r="I13" s="112"/>
      <c r="J13" s="146">
        <v>1478460</v>
      </c>
      <c r="K13" s="112"/>
      <c r="L13" s="92">
        <v>971951</v>
      </c>
    </row>
    <row r="14" spans="1:12" s="98" customFormat="1" ht="16.2" customHeight="1">
      <c r="A14" s="90" t="s">
        <v>21</v>
      </c>
      <c r="B14" s="90"/>
      <c r="C14" s="90"/>
      <c r="D14" s="91"/>
      <c r="E14" s="90"/>
      <c r="F14" s="147">
        <v>47311</v>
      </c>
      <c r="G14" s="112"/>
      <c r="H14" s="113">
        <v>25998</v>
      </c>
      <c r="I14" s="112"/>
      <c r="J14" s="147">
        <v>138159</v>
      </c>
      <c r="K14" s="112"/>
      <c r="L14" s="113">
        <v>98278</v>
      </c>
    </row>
    <row r="15" spans="1:12" s="98" customFormat="1" ht="16.2" customHeight="1">
      <c r="A15" s="90"/>
      <c r="B15" s="90"/>
      <c r="C15" s="90"/>
      <c r="D15" s="91"/>
      <c r="E15" s="90"/>
      <c r="F15" s="146"/>
      <c r="G15" s="112"/>
      <c r="H15" s="92"/>
      <c r="I15" s="112"/>
      <c r="J15" s="146"/>
      <c r="K15" s="112"/>
      <c r="L15" s="92"/>
    </row>
    <row r="16" spans="1:12" s="98" customFormat="1" ht="16.2" customHeight="1">
      <c r="A16" s="114" t="s">
        <v>56</v>
      </c>
      <c r="B16" s="90"/>
      <c r="C16" s="90"/>
      <c r="D16" s="91"/>
      <c r="E16" s="90"/>
      <c r="F16" s="147">
        <f>SUM(F11:F14)</f>
        <v>4175306</v>
      </c>
      <c r="G16" s="112"/>
      <c r="H16" s="113">
        <f>SUM(H11:H14)</f>
        <v>3640136</v>
      </c>
      <c r="I16" s="112"/>
      <c r="J16" s="147">
        <f>SUM(J11:J14)</f>
        <v>2846508</v>
      </c>
      <c r="K16" s="112"/>
      <c r="L16" s="113">
        <f>SUM(L11:L14)</f>
        <v>1958081</v>
      </c>
    </row>
    <row r="17" spans="1:12" s="98" customFormat="1" ht="16.2" customHeight="1">
      <c r="A17" s="90"/>
      <c r="B17" s="90"/>
      <c r="C17" s="90"/>
      <c r="D17" s="91"/>
      <c r="E17" s="90"/>
      <c r="F17" s="146"/>
      <c r="G17" s="112"/>
      <c r="H17" s="92"/>
      <c r="I17" s="112"/>
      <c r="J17" s="146"/>
      <c r="K17" s="112"/>
      <c r="L17" s="92"/>
    </row>
    <row r="18" spans="1:12" s="98" customFormat="1" ht="16.2" customHeight="1">
      <c r="A18" s="90" t="s">
        <v>156</v>
      </c>
      <c r="B18" s="90"/>
      <c r="C18" s="90"/>
      <c r="D18" s="115"/>
      <c r="E18" s="90"/>
      <c r="F18" s="146">
        <v>-2243725</v>
      </c>
      <c r="G18" s="93"/>
      <c r="H18" s="92">
        <v>-1661451</v>
      </c>
      <c r="I18" s="93"/>
      <c r="J18" s="146">
        <v>-1139042</v>
      </c>
      <c r="K18" s="116"/>
      <c r="L18" s="92">
        <v>-873879</v>
      </c>
    </row>
    <row r="19" spans="1:12" s="98" customFormat="1" ht="16.2" customHeight="1">
      <c r="A19" s="90" t="s">
        <v>80</v>
      </c>
      <c r="B19" s="90"/>
      <c r="C19" s="90"/>
      <c r="D19" s="91"/>
      <c r="E19" s="112"/>
      <c r="F19" s="146">
        <v>-23583</v>
      </c>
      <c r="G19" s="112"/>
      <c r="H19" s="92">
        <v>-23616</v>
      </c>
      <c r="I19" s="112"/>
      <c r="J19" s="146">
        <v>-16400</v>
      </c>
      <c r="K19" s="112"/>
      <c r="L19" s="92">
        <v>-16857</v>
      </c>
    </row>
    <row r="20" spans="1:12" s="98" customFormat="1" ht="16.2" customHeight="1">
      <c r="A20" s="90" t="s">
        <v>22</v>
      </c>
      <c r="B20" s="90"/>
      <c r="C20" s="90"/>
      <c r="D20" s="91"/>
      <c r="E20" s="112"/>
      <c r="F20" s="146">
        <v>-368773</v>
      </c>
      <c r="G20" s="112"/>
      <c r="H20" s="92">
        <v>-285065</v>
      </c>
      <c r="I20" s="112"/>
      <c r="J20" s="146">
        <v>-212278</v>
      </c>
      <c r="K20" s="112"/>
      <c r="L20" s="92">
        <v>-192432</v>
      </c>
    </row>
    <row r="21" spans="1:12" s="98" customFormat="1" ht="16.2" customHeight="1">
      <c r="A21" s="90" t="s">
        <v>220</v>
      </c>
      <c r="B21" s="90"/>
      <c r="C21" s="90"/>
      <c r="D21" s="91"/>
      <c r="E21" s="112"/>
      <c r="F21" s="146">
        <v>16974</v>
      </c>
      <c r="G21" s="112"/>
      <c r="H21" s="92">
        <v>0</v>
      </c>
      <c r="I21" s="112"/>
      <c r="J21" s="146">
        <v>0</v>
      </c>
      <c r="K21" s="112"/>
      <c r="L21" s="92">
        <v>0</v>
      </c>
    </row>
    <row r="22" spans="1:12" s="98" customFormat="1" ht="16.2" customHeight="1">
      <c r="A22" s="90" t="s">
        <v>100</v>
      </c>
      <c r="B22" s="90"/>
      <c r="C22" s="90"/>
      <c r="D22" s="91"/>
      <c r="E22" s="112"/>
      <c r="F22" s="146">
        <v>-20080</v>
      </c>
      <c r="G22" s="112"/>
      <c r="H22" s="92">
        <v>99110</v>
      </c>
      <c r="I22" s="112"/>
      <c r="J22" s="146">
        <v>-20445</v>
      </c>
      <c r="K22" s="112"/>
      <c r="L22" s="92">
        <v>-866</v>
      </c>
    </row>
    <row r="23" spans="1:12" s="98" customFormat="1" ht="16.2" customHeight="1">
      <c r="A23" s="90" t="s">
        <v>55</v>
      </c>
      <c r="B23" s="90"/>
      <c r="C23" s="90"/>
      <c r="D23" s="91"/>
      <c r="E23" s="112"/>
      <c r="F23" s="147">
        <v>-407583</v>
      </c>
      <c r="G23" s="112"/>
      <c r="H23" s="113">
        <v>-340502</v>
      </c>
      <c r="I23" s="112"/>
      <c r="J23" s="147">
        <v>-218548</v>
      </c>
      <c r="K23" s="112"/>
      <c r="L23" s="113">
        <v>-158938</v>
      </c>
    </row>
    <row r="24" spans="1:12" s="98" customFormat="1" ht="16.2" customHeight="1">
      <c r="A24" s="90"/>
      <c r="B24" s="90"/>
      <c r="C24" s="90"/>
      <c r="D24" s="91"/>
      <c r="E24" s="90"/>
      <c r="F24" s="146"/>
      <c r="G24" s="112"/>
      <c r="H24" s="92"/>
      <c r="I24" s="112"/>
      <c r="J24" s="146"/>
      <c r="K24" s="112"/>
      <c r="L24" s="92"/>
    </row>
    <row r="25" spans="1:12" s="98" customFormat="1" ht="16.2" customHeight="1">
      <c r="A25" s="114" t="s">
        <v>157</v>
      </c>
      <c r="B25" s="90"/>
      <c r="C25" s="90"/>
      <c r="D25" s="91"/>
      <c r="E25" s="112"/>
      <c r="F25" s="147">
        <f>SUM(F18:F24)</f>
        <v>-3046770</v>
      </c>
      <c r="G25" s="112"/>
      <c r="H25" s="113">
        <f>SUM(H18:H24)</f>
        <v>-2211524</v>
      </c>
      <c r="I25" s="92"/>
      <c r="J25" s="147">
        <f>SUM(J18:J24)</f>
        <v>-1606713</v>
      </c>
      <c r="K25" s="92"/>
      <c r="L25" s="113">
        <f>SUM(L18:L24)</f>
        <v>-1242972</v>
      </c>
    </row>
    <row r="26" spans="1:12" s="98" customFormat="1" ht="16.2" customHeight="1">
      <c r="A26" s="114"/>
      <c r="B26" s="90"/>
      <c r="C26" s="90"/>
      <c r="D26" s="91"/>
      <c r="E26" s="112"/>
      <c r="F26" s="146"/>
      <c r="G26" s="112"/>
      <c r="H26" s="92"/>
      <c r="I26" s="92"/>
      <c r="J26" s="146"/>
      <c r="K26" s="92"/>
      <c r="L26" s="92"/>
    </row>
    <row r="27" spans="1:12" s="98" customFormat="1" ht="16.2" customHeight="1">
      <c r="A27" s="90" t="s">
        <v>249</v>
      </c>
      <c r="B27" s="90"/>
      <c r="C27" s="90"/>
      <c r="D27" s="91"/>
      <c r="E27" s="90"/>
      <c r="F27" s="146"/>
      <c r="G27" s="112"/>
      <c r="H27" s="92"/>
      <c r="I27" s="112"/>
      <c r="J27" s="146"/>
      <c r="K27" s="112"/>
      <c r="L27" s="92"/>
    </row>
    <row r="28" spans="1:12" s="98" customFormat="1" ht="16.2" customHeight="1">
      <c r="A28" s="90"/>
      <c r="B28" s="90" t="s">
        <v>206</v>
      </c>
      <c r="C28" s="90"/>
      <c r="D28" s="115"/>
      <c r="E28" s="90"/>
      <c r="F28" s="147">
        <v>-1739</v>
      </c>
      <c r="G28" s="112"/>
      <c r="H28" s="113">
        <v>4580</v>
      </c>
      <c r="I28" s="112"/>
      <c r="J28" s="147">
        <v>0</v>
      </c>
      <c r="K28" s="112"/>
      <c r="L28" s="113">
        <v>0</v>
      </c>
    </row>
    <row r="29" spans="1:12" s="98" customFormat="1" ht="16.2" customHeight="1">
      <c r="A29" s="90"/>
      <c r="B29" s="90"/>
      <c r="C29" s="90"/>
      <c r="D29" s="91"/>
      <c r="E29" s="90"/>
      <c r="F29" s="146"/>
      <c r="G29" s="93"/>
      <c r="H29" s="92"/>
      <c r="I29" s="92"/>
      <c r="J29" s="146"/>
      <c r="K29" s="92"/>
      <c r="L29" s="92"/>
    </row>
    <row r="30" spans="1:12" s="98" customFormat="1" ht="16.2" customHeight="1">
      <c r="A30" s="114" t="s">
        <v>136</v>
      </c>
      <c r="B30" s="90"/>
      <c r="C30" s="90"/>
      <c r="D30" s="91"/>
      <c r="E30" s="90"/>
      <c r="F30" s="146">
        <f>SUM(F16,F25,F28)</f>
        <v>1126797</v>
      </c>
      <c r="G30" s="92"/>
      <c r="H30" s="92">
        <f>SUM(H16,H25,H28)</f>
        <v>1433192</v>
      </c>
      <c r="I30" s="92"/>
      <c r="J30" s="146">
        <f>SUM(J16,J25,J28)</f>
        <v>1239795</v>
      </c>
      <c r="K30" s="92"/>
      <c r="L30" s="92">
        <f>SUM(L16,L25,L28)</f>
        <v>715109</v>
      </c>
    </row>
    <row r="31" spans="1:12" s="98" customFormat="1" ht="16.2" customHeight="1">
      <c r="A31" s="90" t="s">
        <v>137</v>
      </c>
      <c r="B31" s="90"/>
      <c r="C31" s="90"/>
      <c r="D31" s="91">
        <v>19</v>
      </c>
      <c r="E31" s="90"/>
      <c r="F31" s="147">
        <v>-6998</v>
      </c>
      <c r="G31" s="112"/>
      <c r="H31" s="113">
        <v>-3318</v>
      </c>
      <c r="I31" s="112"/>
      <c r="J31" s="147">
        <v>0</v>
      </c>
      <c r="K31" s="112"/>
      <c r="L31" s="113">
        <v>-864</v>
      </c>
    </row>
    <row r="32" spans="1:12" s="98" customFormat="1" ht="16.2" customHeight="1">
      <c r="A32" s="90"/>
      <c r="B32" s="90"/>
      <c r="C32" s="90"/>
      <c r="D32" s="91"/>
      <c r="E32" s="90"/>
      <c r="F32" s="146"/>
      <c r="G32" s="112"/>
      <c r="H32" s="92"/>
      <c r="I32" s="112"/>
      <c r="J32" s="146"/>
      <c r="K32" s="112"/>
      <c r="L32" s="92"/>
    </row>
    <row r="33" spans="1:12" s="98" customFormat="1" ht="16.2" customHeight="1">
      <c r="A33" s="114" t="s">
        <v>23</v>
      </c>
      <c r="B33" s="90"/>
      <c r="C33" s="90"/>
      <c r="D33" s="91"/>
      <c r="E33" s="90"/>
      <c r="F33" s="147">
        <f>SUM(F30:F31)</f>
        <v>1119799</v>
      </c>
      <c r="G33" s="92"/>
      <c r="H33" s="113">
        <f>SUM(H30:H31)</f>
        <v>1429874</v>
      </c>
      <c r="I33" s="92"/>
      <c r="J33" s="147">
        <f>SUM(J30:J31)</f>
        <v>1239795</v>
      </c>
      <c r="K33" s="92"/>
      <c r="L33" s="113">
        <f>SUM(L30:L31)</f>
        <v>714245</v>
      </c>
    </row>
    <row r="34" spans="1:12" s="98" customFormat="1" ht="16.2" customHeight="1">
      <c r="A34" s="90"/>
      <c r="B34" s="90"/>
      <c r="C34" s="90"/>
      <c r="D34" s="91"/>
      <c r="E34" s="90"/>
      <c r="F34" s="146"/>
      <c r="G34" s="92"/>
      <c r="H34" s="92"/>
      <c r="I34" s="92"/>
      <c r="J34" s="146"/>
      <c r="K34" s="92"/>
      <c r="L34" s="92"/>
    </row>
    <row r="35" spans="1:12" s="98" customFormat="1" ht="16.2" customHeight="1">
      <c r="A35" s="114" t="s">
        <v>148</v>
      </c>
      <c r="B35" s="90"/>
      <c r="C35" s="90"/>
      <c r="D35" s="91"/>
      <c r="E35" s="90"/>
      <c r="F35" s="146"/>
      <c r="G35" s="92"/>
      <c r="H35" s="92"/>
      <c r="I35" s="92"/>
      <c r="J35" s="146"/>
      <c r="K35" s="92"/>
      <c r="L35" s="92"/>
    </row>
    <row r="36" spans="2:12" s="98" customFormat="1" ht="16.2" customHeight="1">
      <c r="B36" s="90"/>
      <c r="C36" s="90"/>
      <c r="D36" s="91"/>
      <c r="E36" s="90"/>
      <c r="F36" s="146"/>
      <c r="G36" s="92"/>
      <c r="H36" s="92"/>
      <c r="I36" s="92"/>
      <c r="J36" s="146"/>
      <c r="K36" s="92"/>
      <c r="L36" s="92"/>
    </row>
    <row r="37" spans="1:12" s="98" customFormat="1" ht="16.2" customHeight="1">
      <c r="A37" s="98" t="s">
        <v>255</v>
      </c>
      <c r="B37" s="90"/>
      <c r="C37" s="90"/>
      <c r="D37" s="91"/>
      <c r="E37" s="90"/>
      <c r="F37" s="146"/>
      <c r="G37" s="92"/>
      <c r="H37" s="92"/>
      <c r="I37" s="92"/>
      <c r="J37" s="146"/>
      <c r="K37" s="92"/>
      <c r="L37" s="92"/>
    </row>
    <row r="38" spans="2:12" s="98" customFormat="1" ht="16.2" customHeight="1">
      <c r="B38" s="90" t="s">
        <v>102</v>
      </c>
      <c r="C38" s="90"/>
      <c r="D38" s="91"/>
      <c r="E38" s="90"/>
      <c r="F38" s="146"/>
      <c r="G38" s="92"/>
      <c r="H38" s="92"/>
      <c r="I38" s="92"/>
      <c r="J38" s="146"/>
      <c r="K38" s="92"/>
      <c r="L38" s="92"/>
    </row>
    <row r="39" spans="2:12" s="98" customFormat="1" ht="16.2" customHeight="1">
      <c r="B39" s="117" t="s">
        <v>253</v>
      </c>
      <c r="C39" s="90"/>
      <c r="D39" s="91"/>
      <c r="E39" s="90"/>
      <c r="F39" s="146"/>
      <c r="G39" s="92"/>
      <c r="H39" s="92"/>
      <c r="I39" s="92"/>
      <c r="J39" s="146"/>
      <c r="K39" s="92"/>
      <c r="L39" s="92"/>
    </row>
    <row r="40" spans="2:12" s="98" customFormat="1" ht="16.2" customHeight="1">
      <c r="B40" s="90"/>
      <c r="C40" s="90" t="s">
        <v>252</v>
      </c>
      <c r="D40" s="91"/>
      <c r="E40" s="90"/>
      <c r="F40" s="146">
        <v>721058</v>
      </c>
      <c r="G40" s="92"/>
      <c r="H40" s="92">
        <v>0</v>
      </c>
      <c r="I40" s="92"/>
      <c r="J40" s="146">
        <v>718117</v>
      </c>
      <c r="K40" s="92"/>
      <c r="L40" s="92">
        <v>0</v>
      </c>
    </row>
    <row r="41" spans="2:12" s="98" customFormat="1" ht="16.2" customHeight="1">
      <c r="B41" s="90" t="s">
        <v>254</v>
      </c>
      <c r="C41" s="90"/>
      <c r="D41" s="91"/>
      <c r="E41" s="90"/>
      <c r="F41" s="146"/>
      <c r="G41" s="92"/>
      <c r="H41" s="92"/>
      <c r="I41" s="92"/>
      <c r="J41" s="146"/>
      <c r="K41" s="92"/>
      <c r="L41" s="92"/>
    </row>
    <row r="42" spans="2:12" s="98" customFormat="1" ht="16.2" customHeight="1">
      <c r="B42" s="90"/>
      <c r="C42" s="90" t="s">
        <v>183</v>
      </c>
      <c r="D42" s="91"/>
      <c r="E42" s="90"/>
      <c r="F42" s="147">
        <v>-144212</v>
      </c>
      <c r="G42" s="92"/>
      <c r="H42" s="113">
        <v>0</v>
      </c>
      <c r="I42" s="92"/>
      <c r="J42" s="147">
        <v>-143623</v>
      </c>
      <c r="K42" s="92"/>
      <c r="L42" s="113">
        <v>0</v>
      </c>
    </row>
    <row r="43" spans="2:12" s="98" customFormat="1" ht="16.2" customHeight="1">
      <c r="B43" s="90"/>
      <c r="C43" s="90"/>
      <c r="D43" s="91"/>
      <c r="E43" s="90"/>
      <c r="F43" s="146"/>
      <c r="G43" s="92"/>
      <c r="H43" s="92"/>
      <c r="I43" s="92"/>
      <c r="J43" s="146"/>
      <c r="K43" s="92"/>
      <c r="L43" s="92"/>
    </row>
    <row r="44" spans="1:12" s="98" customFormat="1" ht="16.2" customHeight="1">
      <c r="A44" s="118" t="s">
        <v>256</v>
      </c>
      <c r="B44" s="119"/>
      <c r="C44" s="120"/>
      <c r="D44" s="91"/>
      <c r="E44" s="90"/>
      <c r="F44" s="146"/>
      <c r="G44" s="92"/>
      <c r="H44" s="92"/>
      <c r="I44" s="92"/>
      <c r="J44" s="146"/>
      <c r="K44" s="92"/>
      <c r="L44" s="92"/>
    </row>
    <row r="45" spans="1:12" s="98" customFormat="1" ht="16.2" customHeight="1">
      <c r="A45" s="118"/>
      <c r="B45" s="118" t="s">
        <v>257</v>
      </c>
      <c r="C45" s="120"/>
      <c r="D45" s="91"/>
      <c r="E45" s="90"/>
      <c r="F45" s="147">
        <f>SUM(F39:F42)</f>
        <v>576846</v>
      </c>
      <c r="G45" s="92"/>
      <c r="H45" s="113">
        <f>SUM(H39:H42)</f>
        <v>0</v>
      </c>
      <c r="I45" s="92"/>
      <c r="J45" s="147">
        <f>SUM(J39:J42)</f>
        <v>574494</v>
      </c>
      <c r="K45" s="92"/>
      <c r="L45" s="113">
        <f>SUM(L39:L42)</f>
        <v>0</v>
      </c>
    </row>
    <row r="46" spans="1:12" s="98" customFormat="1" ht="15" customHeight="1">
      <c r="A46" s="118"/>
      <c r="B46" s="118"/>
      <c r="C46" s="120"/>
      <c r="D46" s="91"/>
      <c r="E46" s="90"/>
      <c r="F46" s="92"/>
      <c r="G46" s="92"/>
      <c r="H46" s="92"/>
      <c r="I46" s="92"/>
      <c r="J46" s="92"/>
      <c r="K46" s="92"/>
      <c r="L46" s="92"/>
    </row>
    <row r="47" spans="1:12" s="98" customFormat="1" ht="15" customHeight="1">
      <c r="A47" s="118"/>
      <c r="B47" s="118"/>
      <c r="C47" s="120"/>
      <c r="D47" s="91"/>
      <c r="E47" s="90"/>
      <c r="F47" s="92"/>
      <c r="G47" s="92"/>
      <c r="H47" s="92"/>
      <c r="I47" s="92"/>
      <c r="J47" s="92"/>
      <c r="K47" s="92"/>
      <c r="L47" s="92"/>
    </row>
    <row r="48" spans="1:12" s="98" customFormat="1" ht="15" customHeight="1">
      <c r="A48" s="118"/>
      <c r="B48" s="118"/>
      <c r="C48" s="120"/>
      <c r="D48" s="91"/>
      <c r="E48" s="90"/>
      <c r="F48" s="92"/>
      <c r="G48" s="92"/>
      <c r="H48" s="92"/>
      <c r="I48" s="92"/>
      <c r="J48" s="92"/>
      <c r="K48" s="92"/>
      <c r="L48" s="92"/>
    </row>
    <row r="49" spans="1:12" s="98" customFormat="1" ht="15" customHeight="1">
      <c r="A49" s="118"/>
      <c r="B49" s="118"/>
      <c r="C49" s="120"/>
      <c r="D49" s="91"/>
      <c r="E49" s="90"/>
      <c r="F49" s="92"/>
      <c r="G49" s="92"/>
      <c r="H49" s="92"/>
      <c r="I49" s="92"/>
      <c r="J49" s="92"/>
      <c r="K49" s="92"/>
      <c r="L49" s="92"/>
    </row>
    <row r="50" spans="1:12" s="65" customFormat="1" ht="16.2" customHeight="1">
      <c r="A50" s="97"/>
      <c r="B50" s="97"/>
      <c r="C50" s="97"/>
      <c r="D50" s="108"/>
      <c r="E50" s="101"/>
      <c r="F50" s="92"/>
      <c r="G50" s="101"/>
      <c r="H50" s="111"/>
      <c r="I50" s="108"/>
      <c r="J50" s="92"/>
      <c r="K50" s="101"/>
      <c r="L50" s="111"/>
    </row>
    <row r="51" spans="1:12" s="65" customFormat="1" ht="12" customHeight="1">
      <c r="A51" s="97"/>
      <c r="B51" s="97"/>
      <c r="C51" s="97"/>
      <c r="D51" s="108"/>
      <c r="E51" s="101"/>
      <c r="F51" s="111"/>
      <c r="G51" s="101"/>
      <c r="H51" s="111"/>
      <c r="I51" s="108"/>
      <c r="J51" s="111"/>
      <c r="K51" s="101"/>
      <c r="L51" s="111"/>
    </row>
    <row r="52" spans="1:12" s="64" customFormat="1" ht="21.9" customHeight="1">
      <c r="A52" s="49" t="str">
        <f>+'2-4'!A55:L55</f>
        <v>The accompanying condensed notes to the interim financial information on pages 14 to 53 are an integral part of this interim financial information.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</row>
    <row r="53" spans="1:12" ht="16.5" customHeight="1">
      <c r="A53" s="67" t="str">
        <f>'2-4'!A1</f>
        <v>Energy Absolute Public Company Limited</v>
      </c>
      <c r="B53" s="67"/>
      <c r="C53" s="67"/>
      <c r="G53" s="41"/>
      <c r="I53" s="40"/>
      <c r="K53" s="41"/>
      <c r="L53" s="36" t="s">
        <v>54</v>
      </c>
    </row>
    <row r="54" spans="1:12" ht="16.5" customHeight="1">
      <c r="A54" s="67" t="s">
        <v>53</v>
      </c>
      <c r="B54" s="67"/>
      <c r="C54" s="67"/>
      <c r="G54" s="41"/>
      <c r="I54" s="40"/>
      <c r="K54" s="41"/>
      <c r="L54" s="70"/>
    </row>
    <row r="55" spans="1:12" ht="16.5" customHeight="1">
      <c r="A55" s="71" t="str">
        <f>+A3</f>
        <v>For the three-month period ended 30 June 2020</v>
      </c>
      <c r="B55" s="72"/>
      <c r="C55" s="72"/>
      <c r="D55" s="73"/>
      <c r="E55" s="74"/>
      <c r="F55" s="39"/>
      <c r="G55" s="75"/>
      <c r="H55" s="39"/>
      <c r="I55" s="76"/>
      <c r="J55" s="39"/>
      <c r="K55" s="75"/>
      <c r="L55" s="39"/>
    </row>
    <row r="56" spans="1:11" ht="16.5" customHeight="1">
      <c r="A56" s="77"/>
      <c r="B56" s="67"/>
      <c r="C56" s="67"/>
      <c r="G56" s="41"/>
      <c r="I56" s="40"/>
      <c r="K56" s="41"/>
    </row>
    <row r="57" spans="1:11" ht="16.5" customHeight="1">
      <c r="A57" s="77"/>
      <c r="B57" s="67"/>
      <c r="C57" s="67"/>
      <c r="G57" s="41"/>
      <c r="I57" s="40"/>
      <c r="K57" s="41"/>
    </row>
    <row r="58" spans="1:12" s="98" customFormat="1" ht="16.5" customHeight="1">
      <c r="A58" s="90"/>
      <c r="B58" s="90"/>
      <c r="C58" s="90"/>
      <c r="D58" s="91"/>
      <c r="E58" s="90"/>
      <c r="F58" s="92"/>
      <c r="G58" s="93"/>
      <c r="H58" s="94" t="s">
        <v>46</v>
      </c>
      <c r="I58" s="95"/>
      <c r="J58" s="96"/>
      <c r="K58" s="97"/>
      <c r="L58" s="94" t="s">
        <v>106</v>
      </c>
    </row>
    <row r="59" spans="2:12" s="99" customFormat="1" ht="16.5" customHeight="1">
      <c r="B59" s="97"/>
      <c r="C59" s="97"/>
      <c r="D59" s="100"/>
      <c r="E59" s="101"/>
      <c r="F59" s="102"/>
      <c r="G59" s="103"/>
      <c r="H59" s="104" t="s">
        <v>139</v>
      </c>
      <c r="I59" s="105"/>
      <c r="J59" s="102"/>
      <c r="K59" s="103"/>
      <c r="L59" s="104" t="s">
        <v>139</v>
      </c>
    </row>
    <row r="60" spans="1:12" s="99" customFormat="1" ht="16.5" customHeight="1">
      <c r="A60" s="97"/>
      <c r="B60" s="97"/>
      <c r="C60" s="97"/>
      <c r="D60" s="95"/>
      <c r="E60" s="101"/>
      <c r="F60" s="106">
        <v>2020</v>
      </c>
      <c r="G60" s="107"/>
      <c r="H60" s="106">
        <v>2019</v>
      </c>
      <c r="I60" s="108"/>
      <c r="J60" s="106">
        <v>2020</v>
      </c>
      <c r="K60" s="107"/>
      <c r="L60" s="106">
        <v>2019</v>
      </c>
    </row>
    <row r="61" spans="1:12" s="99" customFormat="1" ht="16.5" customHeight="1">
      <c r="A61" s="97"/>
      <c r="B61" s="97"/>
      <c r="C61" s="97"/>
      <c r="D61" s="95"/>
      <c r="E61" s="101"/>
      <c r="F61" s="110" t="s">
        <v>84</v>
      </c>
      <c r="G61" s="101"/>
      <c r="H61" s="110" t="s">
        <v>84</v>
      </c>
      <c r="I61" s="108"/>
      <c r="J61" s="110" t="s">
        <v>84</v>
      </c>
      <c r="K61" s="101"/>
      <c r="L61" s="110" t="s">
        <v>84</v>
      </c>
    </row>
    <row r="62" spans="1:12" s="99" customFormat="1" ht="16.5" customHeight="1">
      <c r="A62" s="97"/>
      <c r="B62" s="97"/>
      <c r="C62" s="97"/>
      <c r="D62" s="95"/>
      <c r="E62" s="101"/>
      <c r="F62" s="134"/>
      <c r="G62" s="101"/>
      <c r="H62" s="111"/>
      <c r="I62" s="108"/>
      <c r="J62" s="134"/>
      <c r="K62" s="101"/>
      <c r="L62" s="111"/>
    </row>
    <row r="63" spans="1:12" s="98" customFormat="1" ht="16.2" customHeight="1">
      <c r="A63" s="98" t="s">
        <v>101</v>
      </c>
      <c r="B63" s="90"/>
      <c r="C63" s="90"/>
      <c r="D63" s="91"/>
      <c r="E63" s="90"/>
      <c r="F63" s="146"/>
      <c r="G63" s="92"/>
      <c r="H63" s="92"/>
      <c r="I63" s="92"/>
      <c r="J63" s="146"/>
      <c r="K63" s="92"/>
      <c r="L63" s="92"/>
    </row>
    <row r="64" spans="2:12" s="98" customFormat="1" ht="16.2" customHeight="1">
      <c r="B64" s="90" t="s">
        <v>102</v>
      </c>
      <c r="C64" s="90"/>
      <c r="D64" s="91"/>
      <c r="E64" s="90"/>
      <c r="F64" s="146"/>
      <c r="G64" s="92"/>
      <c r="H64" s="92"/>
      <c r="I64" s="92"/>
      <c r="J64" s="146"/>
      <c r="K64" s="92"/>
      <c r="L64" s="92"/>
    </row>
    <row r="65" spans="2:12" s="98" customFormat="1" ht="16.2" customHeight="1">
      <c r="B65" s="117" t="s">
        <v>211</v>
      </c>
      <c r="C65" s="90"/>
      <c r="D65" s="91"/>
      <c r="E65" s="90"/>
      <c r="F65" s="146"/>
      <c r="G65" s="92"/>
      <c r="H65" s="92"/>
      <c r="I65" s="92"/>
      <c r="J65" s="146"/>
      <c r="K65" s="92"/>
      <c r="L65" s="92"/>
    </row>
    <row r="66" spans="2:12" s="98" customFormat="1" ht="16.2" customHeight="1">
      <c r="B66" s="90"/>
      <c r="C66" s="90" t="s">
        <v>210</v>
      </c>
      <c r="D66" s="91"/>
      <c r="E66" s="90"/>
      <c r="F66" s="146"/>
      <c r="G66" s="92"/>
      <c r="H66" s="92"/>
      <c r="I66" s="92"/>
      <c r="J66" s="146"/>
      <c r="K66" s="92"/>
      <c r="L66" s="92"/>
    </row>
    <row r="67" spans="2:12" s="98" customFormat="1" ht="16.2" customHeight="1">
      <c r="B67" s="90"/>
      <c r="C67" s="90" t="s">
        <v>184</v>
      </c>
      <c r="D67" s="91"/>
      <c r="E67" s="90"/>
      <c r="F67" s="146">
        <v>-8522</v>
      </c>
      <c r="G67" s="92"/>
      <c r="H67" s="92">
        <v>0</v>
      </c>
      <c r="I67" s="92"/>
      <c r="J67" s="146">
        <v>0</v>
      </c>
      <c r="K67" s="92"/>
      <c r="L67" s="92">
        <v>0</v>
      </c>
    </row>
    <row r="68" spans="2:12" s="98" customFormat="1" ht="16.2" customHeight="1">
      <c r="B68" s="90" t="s">
        <v>212</v>
      </c>
      <c r="C68" s="90"/>
      <c r="D68" s="91"/>
      <c r="E68" s="90"/>
      <c r="F68" s="146">
        <v>-29385</v>
      </c>
      <c r="G68" s="92"/>
      <c r="H68" s="92">
        <v>-86246</v>
      </c>
      <c r="I68" s="92"/>
      <c r="J68" s="146">
        <v>0</v>
      </c>
      <c r="K68" s="92"/>
      <c r="L68" s="92">
        <v>0</v>
      </c>
    </row>
    <row r="69" spans="2:12" s="98" customFormat="1" ht="16.2" customHeight="1">
      <c r="B69" s="90" t="s">
        <v>213</v>
      </c>
      <c r="C69" s="90"/>
      <c r="D69" s="91"/>
      <c r="E69" s="90"/>
      <c r="F69" s="146"/>
      <c r="G69" s="92"/>
      <c r="H69" s="92"/>
      <c r="I69" s="92"/>
      <c r="J69" s="146"/>
      <c r="K69" s="92"/>
      <c r="L69" s="92"/>
    </row>
    <row r="70" spans="2:12" s="98" customFormat="1" ht="16.2" customHeight="1">
      <c r="B70" s="90"/>
      <c r="C70" s="90" t="s">
        <v>183</v>
      </c>
      <c r="D70" s="91"/>
      <c r="E70" s="90"/>
      <c r="F70" s="147">
        <v>0</v>
      </c>
      <c r="G70" s="92"/>
      <c r="H70" s="113">
        <v>0</v>
      </c>
      <c r="I70" s="92"/>
      <c r="J70" s="147">
        <v>0</v>
      </c>
      <c r="K70" s="92"/>
      <c r="L70" s="113">
        <v>0</v>
      </c>
    </row>
    <row r="71" spans="2:12" s="98" customFormat="1" ht="16.2" customHeight="1">
      <c r="B71" s="90"/>
      <c r="C71" s="90"/>
      <c r="D71" s="91"/>
      <c r="E71" s="90"/>
      <c r="F71" s="146"/>
      <c r="G71" s="92"/>
      <c r="H71" s="92"/>
      <c r="I71" s="92"/>
      <c r="J71" s="146"/>
      <c r="K71" s="92"/>
      <c r="L71" s="92"/>
    </row>
    <row r="72" spans="1:12" s="98" customFormat="1" ht="16.2" customHeight="1">
      <c r="A72" s="118" t="s">
        <v>258</v>
      </c>
      <c r="B72" s="119"/>
      <c r="C72" s="120"/>
      <c r="D72" s="91"/>
      <c r="E72" s="90"/>
      <c r="F72" s="146"/>
      <c r="G72" s="92"/>
      <c r="H72" s="92"/>
      <c r="I72" s="92"/>
      <c r="J72" s="146"/>
      <c r="K72" s="92"/>
      <c r="L72" s="92"/>
    </row>
    <row r="73" spans="1:12" s="98" customFormat="1" ht="16.2" customHeight="1">
      <c r="A73" s="118"/>
      <c r="B73" s="118" t="s">
        <v>257</v>
      </c>
      <c r="C73" s="120"/>
      <c r="D73" s="91"/>
      <c r="E73" s="90"/>
      <c r="F73" s="147">
        <f>SUM(F65:F70)</f>
        <v>-37907</v>
      </c>
      <c r="G73" s="92"/>
      <c r="H73" s="113">
        <f>SUM(H65:H70)</f>
        <v>-86246</v>
      </c>
      <c r="I73" s="92"/>
      <c r="J73" s="147">
        <f>SUM(J65:J70)</f>
        <v>0</v>
      </c>
      <c r="K73" s="92"/>
      <c r="L73" s="113">
        <f>SUM(L65:L70)</f>
        <v>0</v>
      </c>
    </row>
    <row r="74" spans="1:12" s="98" customFormat="1" ht="16.2" customHeight="1">
      <c r="A74" s="121"/>
      <c r="B74" s="120"/>
      <c r="C74" s="120"/>
      <c r="D74" s="91"/>
      <c r="E74" s="90"/>
      <c r="F74" s="146"/>
      <c r="G74" s="92"/>
      <c r="H74" s="92"/>
      <c r="I74" s="92"/>
      <c r="J74" s="146"/>
      <c r="K74" s="92"/>
      <c r="L74" s="92"/>
    </row>
    <row r="75" spans="1:12" s="98" customFormat="1" ht="16.2" customHeight="1">
      <c r="A75" s="118" t="s">
        <v>259</v>
      </c>
      <c r="B75" s="120"/>
      <c r="C75" s="120"/>
      <c r="D75" s="91"/>
      <c r="E75" s="90"/>
      <c r="F75" s="146"/>
      <c r="G75" s="92"/>
      <c r="H75" s="92"/>
      <c r="I75" s="92"/>
      <c r="J75" s="146"/>
      <c r="K75" s="92"/>
      <c r="L75" s="92"/>
    </row>
    <row r="76" spans="1:12" s="98" customFormat="1" ht="16.2" customHeight="1">
      <c r="A76" s="121"/>
      <c r="B76" s="119" t="s">
        <v>260</v>
      </c>
      <c r="C76" s="120"/>
      <c r="D76" s="91"/>
      <c r="E76" s="90"/>
      <c r="F76" s="147">
        <f>SUM(F73,F45)</f>
        <v>538939</v>
      </c>
      <c r="G76" s="92"/>
      <c r="H76" s="113">
        <f>SUM(H73,H45)</f>
        <v>-86246</v>
      </c>
      <c r="I76" s="92"/>
      <c r="J76" s="147">
        <f>SUM(J73,J45)</f>
        <v>574494</v>
      </c>
      <c r="K76" s="92"/>
      <c r="L76" s="113">
        <v>0</v>
      </c>
    </row>
    <row r="77" spans="1:12" s="98" customFormat="1" ht="16.2" customHeight="1">
      <c r="A77" s="121"/>
      <c r="B77" s="120"/>
      <c r="C77" s="120"/>
      <c r="D77" s="91"/>
      <c r="E77" s="90"/>
      <c r="F77" s="146"/>
      <c r="G77" s="92"/>
      <c r="H77" s="92"/>
      <c r="I77" s="92"/>
      <c r="J77" s="146"/>
      <c r="K77" s="92"/>
      <c r="L77" s="92"/>
    </row>
    <row r="78" spans="1:12" s="98" customFormat="1" ht="16.2" customHeight="1" thickBot="1">
      <c r="A78" s="118" t="s">
        <v>92</v>
      </c>
      <c r="B78" s="119"/>
      <c r="C78" s="120"/>
      <c r="D78" s="91"/>
      <c r="E78" s="90"/>
      <c r="F78" s="152">
        <f>SUM(F76,F33)</f>
        <v>1658738</v>
      </c>
      <c r="G78" s="126"/>
      <c r="H78" s="127">
        <f>SUM(H76,H33)</f>
        <v>1343628</v>
      </c>
      <c r="I78" s="126"/>
      <c r="J78" s="152">
        <f>SUM(J76,J33)</f>
        <v>1814289</v>
      </c>
      <c r="K78" s="126"/>
      <c r="L78" s="127">
        <f>SUM(L76,L33)</f>
        <v>714245</v>
      </c>
    </row>
    <row r="79" spans="1:12" s="98" customFormat="1" ht="16.2" customHeight="1" thickTop="1">
      <c r="A79" s="118"/>
      <c r="B79" s="119"/>
      <c r="C79" s="120"/>
      <c r="D79" s="91"/>
      <c r="E79" s="90"/>
      <c r="F79" s="146"/>
      <c r="G79" s="92"/>
      <c r="H79" s="92"/>
      <c r="I79" s="92"/>
      <c r="J79" s="146"/>
      <c r="K79" s="92"/>
      <c r="L79" s="92"/>
    </row>
    <row r="80" spans="1:12" s="98" customFormat="1" ht="16.5" customHeight="1">
      <c r="A80" s="114" t="s">
        <v>215</v>
      </c>
      <c r="B80" s="90"/>
      <c r="C80" s="90"/>
      <c r="D80" s="91"/>
      <c r="E80" s="90"/>
      <c r="F80" s="146"/>
      <c r="G80" s="93"/>
      <c r="H80" s="92"/>
      <c r="I80" s="116"/>
      <c r="J80" s="146"/>
      <c r="K80" s="93"/>
      <c r="L80" s="92"/>
    </row>
    <row r="81" spans="2:12" s="98" customFormat="1" ht="16.5" customHeight="1">
      <c r="B81" s="117" t="s">
        <v>214</v>
      </c>
      <c r="C81" s="90"/>
      <c r="D81" s="91"/>
      <c r="E81" s="90"/>
      <c r="F81" s="146">
        <f>F84-F82</f>
        <v>1149425</v>
      </c>
      <c r="G81" s="123"/>
      <c r="H81" s="92">
        <v>1442437</v>
      </c>
      <c r="I81" s="123"/>
      <c r="J81" s="146">
        <f>J84-J82</f>
        <v>1239795</v>
      </c>
      <c r="K81" s="123"/>
      <c r="L81" s="92">
        <v>714245</v>
      </c>
    </row>
    <row r="82" spans="2:12" s="98" customFormat="1" ht="16.5" customHeight="1">
      <c r="B82" s="124" t="s">
        <v>20</v>
      </c>
      <c r="C82" s="90"/>
      <c r="D82" s="91"/>
      <c r="E82" s="90"/>
      <c r="F82" s="147">
        <v>-29626</v>
      </c>
      <c r="G82" s="123"/>
      <c r="H82" s="113">
        <v>-12563</v>
      </c>
      <c r="I82" s="123"/>
      <c r="J82" s="147">
        <v>0</v>
      </c>
      <c r="K82" s="123"/>
      <c r="L82" s="113">
        <v>0</v>
      </c>
    </row>
    <row r="83" spans="1:12" s="98" customFormat="1" ht="16.5" customHeight="1">
      <c r="A83" s="125"/>
      <c r="B83" s="90"/>
      <c r="C83" s="90"/>
      <c r="D83" s="91"/>
      <c r="E83" s="90"/>
      <c r="F83" s="151"/>
      <c r="G83" s="123"/>
      <c r="H83" s="123"/>
      <c r="I83" s="123"/>
      <c r="J83" s="151"/>
      <c r="K83" s="123"/>
      <c r="L83" s="123"/>
    </row>
    <row r="84" spans="1:12" s="98" customFormat="1" ht="16.5" customHeight="1" thickBot="1">
      <c r="A84" s="125"/>
      <c r="B84" s="90"/>
      <c r="C84" s="126"/>
      <c r="D84" s="126"/>
      <c r="E84" s="126"/>
      <c r="F84" s="152">
        <f>F33</f>
        <v>1119799</v>
      </c>
      <c r="G84" s="126"/>
      <c r="H84" s="127">
        <f>H33</f>
        <v>1429874</v>
      </c>
      <c r="I84" s="126"/>
      <c r="J84" s="152">
        <f>J33</f>
        <v>1239795</v>
      </c>
      <c r="K84" s="126"/>
      <c r="L84" s="127">
        <f>L33</f>
        <v>714245</v>
      </c>
    </row>
    <row r="85" spans="1:12" s="98" customFormat="1" ht="16.5" customHeight="1" thickTop="1">
      <c r="A85" s="125"/>
      <c r="B85" s="90"/>
      <c r="C85" s="126"/>
      <c r="D85" s="126"/>
      <c r="E85" s="126"/>
      <c r="F85" s="153"/>
      <c r="G85" s="126"/>
      <c r="H85" s="126"/>
      <c r="I85" s="126"/>
      <c r="J85" s="153"/>
      <c r="K85" s="126"/>
      <c r="L85" s="126"/>
    </row>
    <row r="86" spans="1:12" s="98" customFormat="1" ht="16.5" customHeight="1">
      <c r="A86" s="128" t="s">
        <v>216</v>
      </c>
      <c r="B86" s="90"/>
      <c r="C86" s="90"/>
      <c r="D86" s="91"/>
      <c r="E86" s="90"/>
      <c r="F86" s="151"/>
      <c r="G86" s="123"/>
      <c r="H86" s="123"/>
      <c r="I86" s="123"/>
      <c r="J86" s="151"/>
      <c r="K86" s="123"/>
      <c r="L86" s="123"/>
    </row>
    <row r="87" spans="2:12" s="98" customFormat="1" ht="16.5" customHeight="1">
      <c r="B87" s="117" t="s">
        <v>214</v>
      </c>
      <c r="C87" s="90"/>
      <c r="D87" s="91"/>
      <c r="E87" s="90"/>
      <c r="F87" s="146">
        <f>F90-F88</f>
        <v>1701363</v>
      </c>
      <c r="G87" s="123"/>
      <c r="H87" s="92">
        <v>1375591</v>
      </c>
      <c r="I87" s="123"/>
      <c r="J87" s="146">
        <f>J90-J88</f>
        <v>1814289</v>
      </c>
      <c r="K87" s="123"/>
      <c r="L87" s="92">
        <v>714245</v>
      </c>
    </row>
    <row r="88" spans="2:12" s="98" customFormat="1" ht="16.5" customHeight="1">
      <c r="B88" s="124" t="s">
        <v>20</v>
      </c>
      <c r="C88" s="90"/>
      <c r="D88" s="91"/>
      <c r="E88" s="90"/>
      <c r="F88" s="147">
        <v>-42625</v>
      </c>
      <c r="G88" s="123"/>
      <c r="H88" s="113">
        <v>-31963</v>
      </c>
      <c r="I88" s="123"/>
      <c r="J88" s="147">
        <v>0</v>
      </c>
      <c r="K88" s="123"/>
      <c r="L88" s="113">
        <v>0</v>
      </c>
    </row>
    <row r="89" spans="1:12" s="98" customFormat="1" ht="16.5" customHeight="1">
      <c r="A89" s="125"/>
      <c r="B89" s="90"/>
      <c r="C89" s="90"/>
      <c r="D89" s="91"/>
      <c r="E89" s="90"/>
      <c r="F89" s="151"/>
      <c r="G89" s="123"/>
      <c r="H89" s="123"/>
      <c r="I89" s="123"/>
      <c r="J89" s="151"/>
      <c r="K89" s="123"/>
      <c r="L89" s="123"/>
    </row>
    <row r="90" spans="1:12" s="98" customFormat="1" ht="16.5" customHeight="1" thickBot="1">
      <c r="A90" s="125"/>
      <c r="B90" s="90"/>
      <c r="C90" s="90"/>
      <c r="D90" s="91"/>
      <c r="E90" s="90"/>
      <c r="F90" s="148">
        <f>F78</f>
        <v>1658738</v>
      </c>
      <c r="G90" s="123"/>
      <c r="H90" s="122">
        <f>H78</f>
        <v>1343628</v>
      </c>
      <c r="I90" s="123"/>
      <c r="J90" s="148">
        <f>J78</f>
        <v>1814289</v>
      </c>
      <c r="K90" s="123"/>
      <c r="L90" s="122">
        <f>L78</f>
        <v>714245</v>
      </c>
    </row>
    <row r="91" spans="1:12" s="98" customFormat="1" ht="16.5" customHeight="1" thickTop="1">
      <c r="A91" s="125"/>
      <c r="B91" s="90"/>
      <c r="C91" s="90"/>
      <c r="D91" s="91"/>
      <c r="E91" s="90"/>
      <c r="F91" s="146"/>
      <c r="G91" s="123"/>
      <c r="H91" s="92"/>
      <c r="I91" s="123"/>
      <c r="J91" s="146"/>
      <c r="K91" s="123"/>
      <c r="L91" s="92"/>
    </row>
    <row r="92" spans="1:12" s="98" customFormat="1" ht="16.5" customHeight="1">
      <c r="A92" s="128" t="s">
        <v>158</v>
      </c>
      <c r="B92" s="125"/>
      <c r="C92" s="125"/>
      <c r="D92" s="129"/>
      <c r="E92" s="130"/>
      <c r="F92" s="154"/>
      <c r="G92" s="130"/>
      <c r="H92" s="130"/>
      <c r="I92" s="130"/>
      <c r="J92" s="154"/>
      <c r="K92" s="130"/>
      <c r="L92" s="130"/>
    </row>
    <row r="93" spans="1:12" s="98" customFormat="1" ht="16.5" customHeight="1">
      <c r="A93" s="128"/>
      <c r="B93" s="125"/>
      <c r="C93" s="125"/>
      <c r="D93" s="129"/>
      <c r="E93" s="130"/>
      <c r="F93" s="154"/>
      <c r="G93" s="130"/>
      <c r="H93" s="130"/>
      <c r="I93" s="130"/>
      <c r="J93" s="154"/>
      <c r="K93" s="130"/>
      <c r="L93" s="130"/>
    </row>
    <row r="94" spans="1:12" s="98" customFormat="1" ht="16.5" customHeight="1">
      <c r="A94" s="128"/>
      <c r="B94" s="125" t="s">
        <v>176</v>
      </c>
      <c r="C94" s="125"/>
      <c r="D94" s="129"/>
      <c r="E94" s="125"/>
      <c r="F94" s="155">
        <f>F81/3730000</f>
        <v>0.308156836461126</v>
      </c>
      <c r="G94" s="132"/>
      <c r="H94" s="132">
        <f>H81/3730000</f>
        <v>0.3867123324396783</v>
      </c>
      <c r="I94" s="133"/>
      <c r="J94" s="155">
        <f>J81/3730000</f>
        <v>0.3323847184986595</v>
      </c>
      <c r="K94" s="131"/>
      <c r="L94" s="132">
        <f>L81/3730000</f>
        <v>0.19148659517426272</v>
      </c>
    </row>
    <row r="95" spans="1:5" s="98" customFormat="1" ht="16.5" customHeight="1">
      <c r="A95" s="128"/>
      <c r="B95" s="125"/>
      <c r="C95" s="125"/>
      <c r="D95" s="129"/>
      <c r="E95" s="125"/>
    </row>
    <row r="96" spans="1:5" s="98" customFormat="1" ht="16.5" customHeight="1">
      <c r="A96" s="128"/>
      <c r="B96" s="125"/>
      <c r="C96" s="125"/>
      <c r="D96" s="129"/>
      <c r="E96" s="125"/>
    </row>
    <row r="97" spans="1:5" s="98" customFormat="1" ht="16.5" customHeight="1">
      <c r="A97" s="128"/>
      <c r="B97" s="125"/>
      <c r="C97" s="125"/>
      <c r="D97" s="129"/>
      <c r="E97" s="125"/>
    </row>
    <row r="98" spans="1:5" s="98" customFormat="1" ht="16.5" customHeight="1">
      <c r="A98" s="128"/>
      <c r="B98" s="125"/>
      <c r="C98" s="125"/>
      <c r="D98" s="129"/>
      <c r="E98" s="125"/>
    </row>
    <row r="99" spans="1:12" ht="16.5" customHeight="1">
      <c r="A99" s="66"/>
      <c r="B99" s="78"/>
      <c r="C99" s="78"/>
      <c r="D99" s="79"/>
      <c r="E99" s="78"/>
      <c r="F99" s="80"/>
      <c r="G99" s="80"/>
      <c r="H99" s="80"/>
      <c r="I99" s="42"/>
      <c r="J99" s="80"/>
      <c r="K99" s="43"/>
      <c r="L99" s="80"/>
    </row>
    <row r="100" spans="1:12" ht="16.5" customHeight="1">
      <c r="A100" s="66"/>
      <c r="B100" s="78"/>
      <c r="C100" s="78"/>
      <c r="D100" s="79"/>
      <c r="E100" s="78"/>
      <c r="F100" s="80"/>
      <c r="G100" s="80"/>
      <c r="H100" s="80"/>
      <c r="I100" s="42"/>
      <c r="J100" s="80"/>
      <c r="K100" s="43"/>
      <c r="L100" s="80"/>
    </row>
    <row r="101" spans="1:12" ht="16.5" customHeight="1">
      <c r="A101" s="66"/>
      <c r="B101" s="78"/>
      <c r="C101" s="78"/>
      <c r="D101" s="79"/>
      <c r="E101" s="78"/>
      <c r="F101" s="80"/>
      <c r="G101" s="80"/>
      <c r="H101" s="80"/>
      <c r="I101" s="42"/>
      <c r="J101" s="80"/>
      <c r="K101" s="43"/>
      <c r="L101" s="80"/>
    </row>
    <row r="102" spans="1:12" ht="9.75" customHeight="1">
      <c r="A102" s="66"/>
      <c r="B102" s="78"/>
      <c r="C102" s="78"/>
      <c r="D102" s="79"/>
      <c r="E102" s="78"/>
      <c r="F102" s="80"/>
      <c r="G102" s="80"/>
      <c r="H102" s="80"/>
      <c r="I102" s="42"/>
      <c r="J102" s="80"/>
      <c r="K102" s="43"/>
      <c r="L102" s="80"/>
    </row>
    <row r="103" spans="1:12" s="65" customFormat="1" ht="21.9" customHeight="1">
      <c r="A103" s="49" t="str">
        <f>+'2-4'!A55:L55</f>
        <v>The accompanying condensed notes to the interim financial information on pages 14 to 53 are an integral part of this interim financial information.</v>
      </c>
      <c r="B103" s="168"/>
      <c r="C103" s="188"/>
      <c r="D103" s="168"/>
      <c r="E103" s="168"/>
      <c r="F103" s="168"/>
      <c r="G103" s="168"/>
      <c r="H103" s="168"/>
      <c r="I103" s="168"/>
      <c r="J103" s="168"/>
      <c r="K103" s="168"/>
      <c r="L103" s="168"/>
    </row>
  </sheetData>
  <printOptions/>
  <pageMargins left="0.8" right="0.5" top="0.5" bottom="0.6" header="0.49" footer="0.4"/>
  <pageSetup firstPageNumber="5" useFirstPageNumber="1" fitToHeight="0" horizontalDpi="1200" verticalDpi="1200" orientation="portrait" paperSize="9" scale="95" r:id="rId1"/>
  <headerFooter>
    <oddFooter>&amp;R&amp;"Arial,Regular"&amp;10&amp;P</oddFooter>
  </headerFooter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</sheetPr>
  <dimension ref="A1:L103"/>
  <sheetViews>
    <sheetView zoomScale="90" zoomScaleNormal="90" zoomScaleSheetLayoutView="90" workbookViewId="0" topLeftCell="A79">
      <selection activeCell="C93" sqref="C93"/>
    </sheetView>
  </sheetViews>
  <sheetFormatPr defaultColWidth="6.8515625" defaultRowHeight="16.5" customHeight="1"/>
  <cols>
    <col min="1" max="2" width="1.421875" style="69" customWidth="1"/>
    <col min="3" max="3" width="39.421875" style="69" customWidth="1"/>
    <col min="4" max="4" width="5.57421875" style="68" customWidth="1"/>
    <col min="5" max="5" width="0.71875" style="69" customWidth="1"/>
    <col min="6" max="6" width="10.8515625" style="37" customWidth="1"/>
    <col min="7" max="7" width="0.85546875" style="69" customWidth="1"/>
    <col min="8" max="8" width="10.8515625" style="37" customWidth="1"/>
    <col min="9" max="9" width="0.85546875" style="68" customWidth="1"/>
    <col min="10" max="10" width="10.8515625" style="37" customWidth="1"/>
    <col min="11" max="11" width="0.85546875" style="69" customWidth="1"/>
    <col min="12" max="12" width="10.7109375" style="37" customWidth="1"/>
    <col min="13" max="16384" width="6.8515625" style="38" customWidth="1"/>
  </cols>
  <sheetData>
    <row r="1" spans="1:12" ht="16.5" customHeight="1">
      <c r="A1" s="67" t="str">
        <f>'2-4'!A1</f>
        <v>Energy Absolute Public Company Limited</v>
      </c>
      <c r="B1" s="67"/>
      <c r="C1" s="67"/>
      <c r="G1" s="41"/>
      <c r="I1" s="40"/>
      <c r="K1" s="41"/>
      <c r="L1" s="36" t="s">
        <v>54</v>
      </c>
    </row>
    <row r="2" spans="1:12" ht="16.5" customHeight="1">
      <c r="A2" s="67" t="s">
        <v>53</v>
      </c>
      <c r="B2" s="67"/>
      <c r="C2" s="67"/>
      <c r="G2" s="41"/>
      <c r="I2" s="40"/>
      <c r="K2" s="41"/>
      <c r="L2" s="70"/>
    </row>
    <row r="3" spans="1:12" ht="16.5" customHeight="1">
      <c r="A3" s="71" t="s">
        <v>239</v>
      </c>
      <c r="B3" s="72"/>
      <c r="C3" s="72"/>
      <c r="D3" s="73"/>
      <c r="E3" s="74"/>
      <c r="F3" s="39"/>
      <c r="G3" s="75"/>
      <c r="H3" s="39"/>
      <c r="I3" s="76"/>
      <c r="J3" s="39"/>
      <c r="K3" s="75"/>
      <c r="L3" s="39"/>
    </row>
    <row r="4" spans="1:11" ht="16.5" customHeight="1">
      <c r="A4" s="77"/>
      <c r="B4" s="67"/>
      <c r="C4" s="67"/>
      <c r="G4" s="41"/>
      <c r="I4" s="40"/>
      <c r="K4" s="41"/>
    </row>
    <row r="5" spans="1:12" ht="16.5" customHeight="1">
      <c r="A5" s="77"/>
      <c r="B5" s="67"/>
      <c r="C5" s="67"/>
      <c r="D5" s="91"/>
      <c r="E5" s="90"/>
      <c r="F5" s="92"/>
      <c r="G5" s="93"/>
      <c r="H5" s="92"/>
      <c r="I5" s="116"/>
      <c r="J5" s="92"/>
      <c r="K5" s="93"/>
      <c r="L5" s="92"/>
    </row>
    <row r="6" spans="4:12" ht="16.2" customHeight="1">
      <c r="D6" s="91"/>
      <c r="E6" s="90"/>
      <c r="F6" s="92"/>
      <c r="G6" s="93"/>
      <c r="H6" s="94" t="s">
        <v>46</v>
      </c>
      <c r="I6" s="95"/>
      <c r="J6" s="96"/>
      <c r="K6" s="97"/>
      <c r="L6" s="94" t="s">
        <v>106</v>
      </c>
    </row>
    <row r="7" spans="2:12" s="65" customFormat="1" ht="16.2" customHeight="1">
      <c r="B7" s="64"/>
      <c r="C7" s="64"/>
      <c r="D7" s="100"/>
      <c r="E7" s="101"/>
      <c r="F7" s="102"/>
      <c r="G7" s="103"/>
      <c r="H7" s="104" t="s">
        <v>139</v>
      </c>
      <c r="I7" s="105"/>
      <c r="J7" s="102"/>
      <c r="K7" s="103"/>
      <c r="L7" s="104" t="s">
        <v>139</v>
      </c>
    </row>
    <row r="8" spans="1:12" s="65" customFormat="1" ht="16.2" customHeight="1">
      <c r="A8" s="97"/>
      <c r="B8" s="97"/>
      <c r="C8" s="97"/>
      <c r="D8" s="95"/>
      <c r="E8" s="101"/>
      <c r="F8" s="106">
        <v>2020</v>
      </c>
      <c r="G8" s="107"/>
      <c r="H8" s="106">
        <v>2019</v>
      </c>
      <c r="I8" s="108"/>
      <c r="J8" s="106">
        <v>2020</v>
      </c>
      <c r="K8" s="107"/>
      <c r="L8" s="106">
        <v>2019</v>
      </c>
    </row>
    <row r="9" spans="1:12" s="65" customFormat="1" ht="16.2" customHeight="1">
      <c r="A9" s="97"/>
      <c r="B9" s="97"/>
      <c r="C9" s="97"/>
      <c r="D9" s="109" t="s">
        <v>2</v>
      </c>
      <c r="E9" s="101"/>
      <c r="F9" s="110" t="s">
        <v>84</v>
      </c>
      <c r="G9" s="101"/>
      <c r="H9" s="110" t="s">
        <v>84</v>
      </c>
      <c r="I9" s="108"/>
      <c r="J9" s="110" t="s">
        <v>84</v>
      </c>
      <c r="K9" s="101"/>
      <c r="L9" s="110" t="s">
        <v>84</v>
      </c>
    </row>
    <row r="10" spans="1:12" s="65" customFormat="1" ht="16.2" customHeight="1">
      <c r="A10" s="97"/>
      <c r="B10" s="97"/>
      <c r="C10" s="97"/>
      <c r="D10" s="108"/>
      <c r="E10" s="101"/>
      <c r="F10" s="134"/>
      <c r="G10" s="101"/>
      <c r="H10" s="111"/>
      <c r="I10" s="108"/>
      <c r="J10" s="134"/>
      <c r="K10" s="101"/>
      <c r="L10" s="111"/>
    </row>
    <row r="11" spans="1:12" s="98" customFormat="1" ht="16.2" customHeight="1">
      <c r="A11" s="90" t="s">
        <v>132</v>
      </c>
      <c r="B11" s="90"/>
      <c r="C11" s="90"/>
      <c r="D11" s="91"/>
      <c r="E11" s="90"/>
      <c r="F11" s="146">
        <v>5499776</v>
      </c>
      <c r="G11" s="112"/>
      <c r="H11" s="92">
        <v>3666326</v>
      </c>
      <c r="I11" s="112"/>
      <c r="J11" s="149">
        <v>3045926</v>
      </c>
      <c r="L11" s="98">
        <v>1773838</v>
      </c>
    </row>
    <row r="12" spans="1:12" s="98" customFormat="1" ht="16.2" customHeight="1">
      <c r="A12" s="90" t="s">
        <v>61</v>
      </c>
      <c r="B12" s="90"/>
      <c r="C12" s="90"/>
      <c r="D12" s="91"/>
      <c r="E12" s="90"/>
      <c r="F12" s="146">
        <v>3360408</v>
      </c>
      <c r="G12" s="112"/>
      <c r="H12" s="92">
        <v>3034008</v>
      </c>
      <c r="J12" s="146">
        <v>0</v>
      </c>
      <c r="L12" s="135">
        <v>0</v>
      </c>
    </row>
    <row r="13" spans="1:12" s="98" customFormat="1" ht="16.2" customHeight="1">
      <c r="A13" s="90" t="s">
        <v>62</v>
      </c>
      <c r="B13" s="90"/>
      <c r="C13" s="90"/>
      <c r="D13" s="115">
        <v>11.2</v>
      </c>
      <c r="E13" s="90"/>
      <c r="F13" s="146">
        <v>0</v>
      </c>
      <c r="G13" s="112"/>
      <c r="H13" s="92">
        <v>0</v>
      </c>
      <c r="I13" s="112"/>
      <c r="J13" s="146">
        <v>2989664</v>
      </c>
      <c r="K13" s="112"/>
      <c r="L13" s="92">
        <v>2185012</v>
      </c>
    </row>
    <row r="14" spans="1:12" s="98" customFormat="1" ht="16.2" customHeight="1">
      <c r="A14" s="90" t="s">
        <v>21</v>
      </c>
      <c r="B14" s="90"/>
      <c r="C14" s="90"/>
      <c r="D14" s="91"/>
      <c r="E14" s="90"/>
      <c r="F14" s="147">
        <v>76532</v>
      </c>
      <c r="G14" s="112"/>
      <c r="H14" s="113">
        <v>28250</v>
      </c>
      <c r="I14" s="112"/>
      <c r="J14" s="147">
        <v>275157</v>
      </c>
      <c r="K14" s="112"/>
      <c r="L14" s="113">
        <v>141071</v>
      </c>
    </row>
    <row r="15" spans="1:12" s="98" customFormat="1" ht="16.2" customHeight="1">
      <c r="A15" s="90"/>
      <c r="B15" s="90"/>
      <c r="C15" s="90"/>
      <c r="D15" s="91"/>
      <c r="E15" s="90"/>
      <c r="F15" s="146"/>
      <c r="G15" s="112"/>
      <c r="H15" s="92"/>
      <c r="I15" s="112"/>
      <c r="J15" s="146"/>
      <c r="K15" s="112"/>
      <c r="L15" s="92"/>
    </row>
    <row r="16" spans="1:12" s="98" customFormat="1" ht="16.2" customHeight="1">
      <c r="A16" s="114" t="s">
        <v>56</v>
      </c>
      <c r="B16" s="90"/>
      <c r="C16" s="90"/>
      <c r="D16" s="91"/>
      <c r="E16" s="90"/>
      <c r="F16" s="147">
        <f>SUM(F11:F14)</f>
        <v>8936716</v>
      </c>
      <c r="G16" s="112"/>
      <c r="H16" s="113">
        <f>SUM(H11:H14)</f>
        <v>6728584</v>
      </c>
      <c r="I16" s="112"/>
      <c r="J16" s="147">
        <f>SUM(J11:J14)</f>
        <v>6310747</v>
      </c>
      <c r="K16" s="112"/>
      <c r="L16" s="113">
        <f>SUM(L11:L14)</f>
        <v>4099921</v>
      </c>
    </row>
    <row r="17" spans="1:12" s="98" customFormat="1" ht="16.2" customHeight="1">
      <c r="A17" s="90"/>
      <c r="B17" s="90"/>
      <c r="C17" s="90"/>
      <c r="D17" s="91"/>
      <c r="E17" s="90"/>
      <c r="F17" s="146"/>
      <c r="G17" s="112"/>
      <c r="H17" s="92"/>
      <c r="I17" s="112"/>
      <c r="J17" s="146"/>
      <c r="K17" s="112"/>
      <c r="L17" s="92"/>
    </row>
    <row r="18" spans="1:12" s="98" customFormat="1" ht="16.2" customHeight="1">
      <c r="A18" s="90" t="s">
        <v>156</v>
      </c>
      <c r="B18" s="90"/>
      <c r="C18" s="90"/>
      <c r="D18" s="115"/>
      <c r="E18" s="90"/>
      <c r="F18" s="146">
        <v>-4912468</v>
      </c>
      <c r="G18" s="93"/>
      <c r="H18" s="92">
        <v>-3145647</v>
      </c>
      <c r="I18" s="93"/>
      <c r="J18" s="146">
        <v>-2847282</v>
      </c>
      <c r="K18" s="116"/>
      <c r="L18" s="92">
        <v>-1747279</v>
      </c>
    </row>
    <row r="19" spans="1:12" s="98" customFormat="1" ht="16.2" customHeight="1">
      <c r="A19" s="90" t="s">
        <v>80</v>
      </c>
      <c r="B19" s="90"/>
      <c r="C19" s="90"/>
      <c r="D19" s="91"/>
      <c r="E19" s="112"/>
      <c r="F19" s="146">
        <v>-43083</v>
      </c>
      <c r="G19" s="112"/>
      <c r="H19" s="92">
        <v>-43757</v>
      </c>
      <c r="I19" s="112"/>
      <c r="J19" s="146">
        <v>-32246</v>
      </c>
      <c r="K19" s="112"/>
      <c r="L19" s="92">
        <v>-33614</v>
      </c>
    </row>
    <row r="20" spans="1:12" s="98" customFormat="1" ht="16.2" customHeight="1">
      <c r="A20" s="90" t="s">
        <v>22</v>
      </c>
      <c r="B20" s="90"/>
      <c r="C20" s="90"/>
      <c r="D20" s="91"/>
      <c r="E20" s="112"/>
      <c r="F20" s="146">
        <v>-637697</v>
      </c>
      <c r="G20" s="112"/>
      <c r="H20" s="92">
        <v>-481522</v>
      </c>
      <c r="I20" s="112"/>
      <c r="J20" s="146">
        <v>-365316</v>
      </c>
      <c r="K20" s="112"/>
      <c r="L20" s="92">
        <v>-330353</v>
      </c>
    </row>
    <row r="21" spans="1:12" s="98" customFormat="1" ht="16.2" customHeight="1">
      <c r="A21" s="90" t="s">
        <v>220</v>
      </c>
      <c r="B21" s="90"/>
      <c r="C21" s="90"/>
      <c r="D21" s="91"/>
      <c r="E21" s="112"/>
      <c r="F21" s="146">
        <v>41224</v>
      </c>
      <c r="G21" s="112"/>
      <c r="H21" s="92">
        <v>0</v>
      </c>
      <c r="I21" s="112"/>
      <c r="J21" s="146">
        <v>0</v>
      </c>
      <c r="K21" s="112"/>
      <c r="L21" s="92">
        <v>0</v>
      </c>
    </row>
    <row r="22" spans="1:12" s="98" customFormat="1" ht="16.2" customHeight="1">
      <c r="A22" s="90" t="s">
        <v>100</v>
      </c>
      <c r="B22" s="90"/>
      <c r="C22" s="90"/>
      <c r="D22" s="91"/>
      <c r="E22" s="112"/>
      <c r="F22" s="146">
        <v>15496</v>
      </c>
      <c r="G22" s="112"/>
      <c r="H22" s="92">
        <v>175657</v>
      </c>
      <c r="I22" s="112"/>
      <c r="J22" s="146">
        <v>21085</v>
      </c>
      <c r="K22" s="112"/>
      <c r="L22" s="92">
        <v>-2461</v>
      </c>
    </row>
    <row r="23" spans="1:12" s="98" customFormat="1" ht="16.2" customHeight="1">
      <c r="A23" s="90" t="s">
        <v>55</v>
      </c>
      <c r="B23" s="90"/>
      <c r="C23" s="90"/>
      <c r="D23" s="91"/>
      <c r="E23" s="112"/>
      <c r="F23" s="147">
        <v>-840386</v>
      </c>
      <c r="G23" s="112"/>
      <c r="H23" s="113">
        <v>-603588</v>
      </c>
      <c r="I23" s="112"/>
      <c r="J23" s="147">
        <v>-434382</v>
      </c>
      <c r="K23" s="112"/>
      <c r="L23" s="113">
        <v>-255761</v>
      </c>
    </row>
    <row r="24" spans="1:12" s="98" customFormat="1" ht="16.2" customHeight="1">
      <c r="A24" s="90"/>
      <c r="B24" s="90"/>
      <c r="C24" s="90"/>
      <c r="D24" s="91"/>
      <c r="E24" s="90"/>
      <c r="F24" s="146"/>
      <c r="G24" s="112"/>
      <c r="H24" s="92"/>
      <c r="I24" s="112"/>
      <c r="J24" s="146"/>
      <c r="K24" s="112"/>
      <c r="L24" s="92"/>
    </row>
    <row r="25" spans="1:12" s="98" customFormat="1" ht="16.2" customHeight="1">
      <c r="A25" s="114" t="s">
        <v>157</v>
      </c>
      <c r="B25" s="90"/>
      <c r="C25" s="90"/>
      <c r="D25" s="91"/>
      <c r="E25" s="112"/>
      <c r="F25" s="147">
        <f>SUM(F18:F24)</f>
        <v>-6376914</v>
      </c>
      <c r="G25" s="112"/>
      <c r="H25" s="113">
        <f>SUM(H18:H24)</f>
        <v>-4098857</v>
      </c>
      <c r="I25" s="92"/>
      <c r="J25" s="147">
        <f>SUM(J18:J24)</f>
        <v>-3658141</v>
      </c>
      <c r="K25" s="92"/>
      <c r="L25" s="113">
        <f>SUM(L18:L24)</f>
        <v>-2369468</v>
      </c>
    </row>
    <row r="26" spans="1:12" s="98" customFormat="1" ht="16.2" customHeight="1">
      <c r="A26" s="114"/>
      <c r="B26" s="90"/>
      <c r="C26" s="90"/>
      <c r="D26" s="91"/>
      <c r="E26" s="112"/>
      <c r="F26" s="146"/>
      <c r="G26" s="112"/>
      <c r="H26" s="92"/>
      <c r="I26" s="92"/>
      <c r="J26" s="146"/>
      <c r="K26" s="92"/>
      <c r="L26" s="92"/>
    </row>
    <row r="27" spans="1:12" s="98" customFormat="1" ht="16.2" customHeight="1">
      <c r="A27" s="90" t="s">
        <v>273</v>
      </c>
      <c r="B27" s="90"/>
      <c r="C27" s="90"/>
      <c r="D27" s="91"/>
      <c r="E27" s="90"/>
      <c r="F27" s="146"/>
      <c r="G27" s="112"/>
      <c r="H27" s="92"/>
      <c r="I27" s="112"/>
      <c r="J27" s="146"/>
      <c r="K27" s="112"/>
      <c r="L27" s="92"/>
    </row>
    <row r="28" spans="1:12" s="98" customFormat="1" ht="16.2" customHeight="1">
      <c r="A28" s="90"/>
      <c r="B28" s="90" t="s">
        <v>206</v>
      </c>
      <c r="C28" s="90"/>
      <c r="D28" s="115">
        <v>11.1</v>
      </c>
      <c r="E28" s="90"/>
      <c r="F28" s="147">
        <v>-15611</v>
      </c>
      <c r="G28" s="112"/>
      <c r="H28" s="113">
        <v>-6434</v>
      </c>
      <c r="I28" s="112"/>
      <c r="J28" s="147">
        <v>0</v>
      </c>
      <c r="K28" s="112"/>
      <c r="L28" s="113">
        <v>0</v>
      </c>
    </row>
    <row r="29" spans="1:12" s="98" customFormat="1" ht="16.2" customHeight="1">
      <c r="A29" s="90"/>
      <c r="B29" s="90"/>
      <c r="C29" s="90"/>
      <c r="D29" s="91"/>
      <c r="E29" s="90"/>
      <c r="F29" s="146"/>
      <c r="G29" s="93"/>
      <c r="H29" s="92"/>
      <c r="I29" s="92"/>
      <c r="J29" s="146"/>
      <c r="K29" s="92"/>
      <c r="L29" s="92"/>
    </row>
    <row r="30" spans="1:12" s="98" customFormat="1" ht="16.2" customHeight="1">
      <c r="A30" s="114" t="s">
        <v>136</v>
      </c>
      <c r="B30" s="90"/>
      <c r="C30" s="90"/>
      <c r="D30" s="91"/>
      <c r="E30" s="90"/>
      <c r="F30" s="146">
        <f>SUM(F16,F25,F28)</f>
        <v>2544191</v>
      </c>
      <c r="G30" s="92"/>
      <c r="H30" s="92">
        <f>SUM(H16,H25,H28)</f>
        <v>2623293</v>
      </c>
      <c r="I30" s="92"/>
      <c r="J30" s="146">
        <f>SUM(J16,J25,J28)</f>
        <v>2652606</v>
      </c>
      <c r="K30" s="92"/>
      <c r="L30" s="92">
        <f>SUM(L16,L25,L28)</f>
        <v>1730453</v>
      </c>
    </row>
    <row r="31" spans="1:12" s="98" customFormat="1" ht="16.2" customHeight="1">
      <c r="A31" s="90" t="s">
        <v>137</v>
      </c>
      <c r="B31" s="90"/>
      <c r="C31" s="90"/>
      <c r="D31" s="91">
        <v>19</v>
      </c>
      <c r="E31" s="90"/>
      <c r="F31" s="147">
        <v>-8055</v>
      </c>
      <c r="G31" s="112"/>
      <c r="H31" s="113">
        <v>5013</v>
      </c>
      <c r="I31" s="112"/>
      <c r="J31" s="147">
        <v>0</v>
      </c>
      <c r="K31" s="112"/>
      <c r="L31" s="113">
        <v>-864</v>
      </c>
    </row>
    <row r="32" spans="1:12" s="98" customFormat="1" ht="16.2" customHeight="1">
      <c r="A32" s="90"/>
      <c r="B32" s="90"/>
      <c r="C32" s="90"/>
      <c r="D32" s="91"/>
      <c r="E32" s="90"/>
      <c r="F32" s="146"/>
      <c r="G32" s="112"/>
      <c r="H32" s="92"/>
      <c r="I32" s="112"/>
      <c r="J32" s="146"/>
      <c r="K32" s="112"/>
      <c r="L32" s="92"/>
    </row>
    <row r="33" spans="1:12" s="98" customFormat="1" ht="16.2" customHeight="1">
      <c r="A33" s="114" t="s">
        <v>23</v>
      </c>
      <c r="B33" s="90"/>
      <c r="C33" s="90"/>
      <c r="D33" s="91"/>
      <c r="E33" s="90"/>
      <c r="F33" s="147">
        <f>SUM(F30:F31)</f>
        <v>2536136</v>
      </c>
      <c r="G33" s="92"/>
      <c r="H33" s="113">
        <f>SUM(H30:H31)</f>
        <v>2628306</v>
      </c>
      <c r="I33" s="92"/>
      <c r="J33" s="147">
        <f>SUM(J30:J31)</f>
        <v>2652606</v>
      </c>
      <c r="K33" s="92"/>
      <c r="L33" s="113">
        <f>SUM(L30:L31)</f>
        <v>1729589</v>
      </c>
    </row>
    <row r="34" spans="1:12" s="98" customFormat="1" ht="16.2" customHeight="1">
      <c r="A34" s="90"/>
      <c r="B34" s="90"/>
      <c r="C34" s="90"/>
      <c r="D34" s="91"/>
      <c r="E34" s="90"/>
      <c r="F34" s="146"/>
      <c r="G34" s="92"/>
      <c r="H34" s="92"/>
      <c r="I34" s="92"/>
      <c r="J34" s="146"/>
      <c r="K34" s="92"/>
      <c r="L34" s="92"/>
    </row>
    <row r="35" spans="1:12" s="98" customFormat="1" ht="16.2" customHeight="1">
      <c r="A35" s="114" t="s">
        <v>148</v>
      </c>
      <c r="B35" s="90"/>
      <c r="C35" s="90"/>
      <c r="D35" s="91"/>
      <c r="E35" s="90"/>
      <c r="F35" s="146"/>
      <c r="G35" s="92"/>
      <c r="H35" s="92"/>
      <c r="I35" s="92"/>
      <c r="J35" s="146"/>
      <c r="K35" s="92"/>
      <c r="L35" s="92"/>
    </row>
    <row r="36" spans="2:12" s="98" customFormat="1" ht="16.2" customHeight="1">
      <c r="B36" s="90"/>
      <c r="C36" s="90"/>
      <c r="D36" s="91"/>
      <c r="E36" s="90"/>
      <c r="F36" s="146"/>
      <c r="G36" s="92"/>
      <c r="H36" s="92"/>
      <c r="I36" s="92"/>
      <c r="J36" s="146"/>
      <c r="K36" s="92"/>
      <c r="L36" s="92"/>
    </row>
    <row r="37" spans="1:12" s="98" customFormat="1" ht="16.2" customHeight="1">
      <c r="A37" s="98" t="s">
        <v>255</v>
      </c>
      <c r="B37" s="90"/>
      <c r="C37" s="90"/>
      <c r="D37" s="91"/>
      <c r="E37" s="90"/>
      <c r="F37" s="146"/>
      <c r="G37" s="92"/>
      <c r="H37" s="92"/>
      <c r="I37" s="92"/>
      <c r="J37" s="146"/>
      <c r="K37" s="92"/>
      <c r="L37" s="92"/>
    </row>
    <row r="38" spans="2:12" s="98" customFormat="1" ht="16.2" customHeight="1">
      <c r="B38" s="90" t="s">
        <v>102</v>
      </c>
      <c r="C38" s="90"/>
      <c r="D38" s="91"/>
      <c r="E38" s="90"/>
      <c r="F38" s="146"/>
      <c r="G38" s="92"/>
      <c r="H38" s="92"/>
      <c r="I38" s="92"/>
      <c r="J38" s="146"/>
      <c r="K38" s="92"/>
      <c r="L38" s="92"/>
    </row>
    <row r="39" spans="2:12" s="98" customFormat="1" ht="16.2" customHeight="1">
      <c r="B39" s="117" t="s">
        <v>253</v>
      </c>
      <c r="C39" s="90"/>
      <c r="D39" s="91"/>
      <c r="E39" s="90"/>
      <c r="F39" s="146"/>
      <c r="G39" s="92"/>
      <c r="H39" s="92"/>
      <c r="I39" s="92"/>
      <c r="J39" s="146"/>
      <c r="K39" s="92"/>
      <c r="L39" s="92"/>
    </row>
    <row r="40" spans="2:12" s="98" customFormat="1" ht="16.2" customHeight="1">
      <c r="B40" s="90"/>
      <c r="C40" s="90" t="s">
        <v>252</v>
      </c>
      <c r="D40" s="91"/>
      <c r="E40" s="90"/>
      <c r="F40" s="146">
        <v>721058</v>
      </c>
      <c r="G40" s="92"/>
      <c r="H40" s="92">
        <v>0</v>
      </c>
      <c r="I40" s="92"/>
      <c r="J40" s="146">
        <v>718117</v>
      </c>
      <c r="K40" s="92"/>
      <c r="L40" s="92">
        <v>0</v>
      </c>
    </row>
    <row r="41" spans="2:12" s="98" customFormat="1" ht="16.2" customHeight="1">
      <c r="B41" s="90" t="s">
        <v>254</v>
      </c>
      <c r="C41" s="90"/>
      <c r="D41" s="91"/>
      <c r="E41" s="90"/>
      <c r="F41" s="146"/>
      <c r="G41" s="92"/>
      <c r="H41" s="92"/>
      <c r="I41" s="92"/>
      <c r="J41" s="146"/>
      <c r="K41" s="92"/>
      <c r="L41" s="92"/>
    </row>
    <row r="42" spans="2:12" s="98" customFormat="1" ht="16.2" customHeight="1">
      <c r="B42" s="90"/>
      <c r="C42" s="90" t="s">
        <v>183</v>
      </c>
      <c r="D42" s="91"/>
      <c r="E42" s="90"/>
      <c r="F42" s="147">
        <v>-144212</v>
      </c>
      <c r="G42" s="92"/>
      <c r="H42" s="113">
        <v>0</v>
      </c>
      <c r="I42" s="92"/>
      <c r="J42" s="147">
        <v>-143623</v>
      </c>
      <c r="K42" s="92"/>
      <c r="L42" s="113">
        <v>0</v>
      </c>
    </row>
    <row r="43" spans="2:12" s="98" customFormat="1" ht="16.2" customHeight="1">
      <c r="B43" s="90"/>
      <c r="C43" s="90"/>
      <c r="D43" s="91"/>
      <c r="E43" s="90"/>
      <c r="F43" s="146"/>
      <c r="G43" s="92"/>
      <c r="H43" s="92"/>
      <c r="I43" s="92"/>
      <c r="J43" s="146"/>
      <c r="K43" s="92"/>
      <c r="L43" s="92"/>
    </row>
    <row r="44" spans="1:12" s="98" customFormat="1" ht="16.2" customHeight="1">
      <c r="A44" s="118" t="s">
        <v>256</v>
      </c>
      <c r="B44" s="119"/>
      <c r="C44" s="120"/>
      <c r="D44" s="91"/>
      <c r="E44" s="90"/>
      <c r="F44" s="146"/>
      <c r="G44" s="92"/>
      <c r="H44" s="92"/>
      <c r="I44" s="92"/>
      <c r="J44" s="146"/>
      <c r="K44" s="92"/>
      <c r="L44" s="92"/>
    </row>
    <row r="45" spans="1:12" s="98" customFormat="1" ht="16.2" customHeight="1">
      <c r="A45" s="118"/>
      <c r="B45" s="118" t="s">
        <v>257</v>
      </c>
      <c r="C45" s="120"/>
      <c r="D45" s="91"/>
      <c r="E45" s="90"/>
      <c r="F45" s="147">
        <f>SUM(F39:F42)</f>
        <v>576846</v>
      </c>
      <c r="G45" s="92"/>
      <c r="H45" s="113">
        <f>SUM(H39:H42)</f>
        <v>0</v>
      </c>
      <c r="I45" s="92"/>
      <c r="J45" s="147">
        <f>SUM(J39:J42)</f>
        <v>574494</v>
      </c>
      <c r="K45" s="92"/>
      <c r="L45" s="113">
        <f>SUM(L39:L42)</f>
        <v>0</v>
      </c>
    </row>
    <row r="46" spans="2:12" s="98" customFormat="1" ht="16.2" customHeight="1">
      <c r="B46" s="90"/>
      <c r="C46" s="90"/>
      <c r="D46" s="91"/>
      <c r="E46" s="90"/>
      <c r="F46" s="92"/>
      <c r="G46" s="92"/>
      <c r="H46" s="92"/>
      <c r="I46" s="92"/>
      <c r="J46" s="92"/>
      <c r="K46" s="92"/>
      <c r="L46" s="92"/>
    </row>
    <row r="47" spans="2:12" s="98" customFormat="1" ht="16.2" customHeight="1">
      <c r="B47" s="90"/>
      <c r="C47" s="90"/>
      <c r="D47" s="91"/>
      <c r="E47" s="90"/>
      <c r="F47" s="92"/>
      <c r="G47" s="92"/>
      <c r="H47" s="92"/>
      <c r="I47" s="92"/>
      <c r="J47" s="92"/>
      <c r="K47" s="92"/>
      <c r="L47" s="92"/>
    </row>
    <row r="48" spans="2:12" s="98" customFormat="1" ht="16.2" customHeight="1">
      <c r="B48" s="90"/>
      <c r="C48" s="90"/>
      <c r="D48" s="91"/>
      <c r="E48" s="90"/>
      <c r="F48" s="92"/>
      <c r="G48" s="92"/>
      <c r="H48" s="92"/>
      <c r="I48" s="92"/>
      <c r="J48" s="92"/>
      <c r="K48" s="92"/>
      <c r="L48" s="92"/>
    </row>
    <row r="49" spans="2:12" s="98" customFormat="1" ht="16.2" customHeight="1">
      <c r="B49" s="90"/>
      <c r="C49" s="90"/>
      <c r="D49" s="91"/>
      <c r="E49" s="90"/>
      <c r="F49" s="92"/>
      <c r="G49" s="92"/>
      <c r="H49" s="92"/>
      <c r="I49" s="92"/>
      <c r="J49" s="92"/>
      <c r="K49" s="92"/>
      <c r="L49" s="92"/>
    </row>
    <row r="50" spans="2:12" s="98" customFormat="1" ht="16.2" customHeight="1">
      <c r="B50" s="90"/>
      <c r="C50" s="90"/>
      <c r="D50" s="91"/>
      <c r="E50" s="90"/>
      <c r="F50" s="92"/>
      <c r="G50" s="92"/>
      <c r="H50" s="92"/>
      <c r="I50" s="92"/>
      <c r="J50" s="92"/>
      <c r="K50" s="92"/>
      <c r="L50" s="92"/>
    </row>
    <row r="51" spans="1:12" s="65" customFormat="1" ht="7.5" customHeight="1">
      <c r="A51" s="97"/>
      <c r="B51" s="97"/>
      <c r="C51" s="97"/>
      <c r="D51" s="108"/>
      <c r="E51" s="101"/>
      <c r="F51" s="111"/>
      <c r="G51" s="101"/>
      <c r="H51" s="111"/>
      <c r="I51" s="108"/>
      <c r="J51" s="111"/>
      <c r="K51" s="101"/>
      <c r="L51" s="111"/>
    </row>
    <row r="52" spans="1:12" s="64" customFormat="1" ht="21.9" customHeight="1">
      <c r="A52" s="49" t="str">
        <f>+'2-4'!A55:L55</f>
        <v>The accompanying condensed notes to the interim financial information on pages 14 to 53 are an integral part of this interim financial information.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</row>
    <row r="53" spans="1:12" ht="16.5" customHeight="1">
      <c r="A53" s="67" t="str">
        <f>'2-4'!A1</f>
        <v>Energy Absolute Public Company Limited</v>
      </c>
      <c r="B53" s="67"/>
      <c r="C53" s="67"/>
      <c r="G53" s="41"/>
      <c r="I53" s="40"/>
      <c r="K53" s="41"/>
      <c r="L53" s="36" t="s">
        <v>54</v>
      </c>
    </row>
    <row r="54" spans="1:12" ht="16.5" customHeight="1">
      <c r="A54" s="67" t="s">
        <v>53</v>
      </c>
      <c r="B54" s="67"/>
      <c r="C54" s="67"/>
      <c r="G54" s="41"/>
      <c r="I54" s="40"/>
      <c r="K54" s="41"/>
      <c r="L54" s="70"/>
    </row>
    <row r="55" spans="1:12" ht="16.5" customHeight="1">
      <c r="A55" s="71" t="str">
        <f>+A3</f>
        <v>For the six-month period ended 30 June 2020</v>
      </c>
      <c r="B55" s="72"/>
      <c r="C55" s="72"/>
      <c r="D55" s="73"/>
      <c r="E55" s="74"/>
      <c r="F55" s="39"/>
      <c r="G55" s="75"/>
      <c r="H55" s="39"/>
      <c r="I55" s="76"/>
      <c r="J55" s="39"/>
      <c r="K55" s="75"/>
      <c r="L55" s="39"/>
    </row>
    <row r="56" spans="1:11" ht="16.5" customHeight="1">
      <c r="A56" s="77"/>
      <c r="B56" s="67"/>
      <c r="C56" s="67"/>
      <c r="G56" s="41"/>
      <c r="I56" s="40"/>
      <c r="K56" s="41"/>
    </row>
    <row r="57" spans="1:11" ht="16.5" customHeight="1">
      <c r="A57" s="77"/>
      <c r="B57" s="67"/>
      <c r="C57" s="67"/>
      <c r="G57" s="41"/>
      <c r="I57" s="40"/>
      <c r="K57" s="41"/>
    </row>
    <row r="58" spans="1:12" s="98" customFormat="1" ht="16.5" customHeight="1">
      <c r="A58" s="90"/>
      <c r="B58" s="90"/>
      <c r="C58" s="90"/>
      <c r="D58" s="91"/>
      <c r="E58" s="90"/>
      <c r="F58" s="92"/>
      <c r="G58" s="93"/>
      <c r="H58" s="94" t="s">
        <v>46</v>
      </c>
      <c r="I58" s="95"/>
      <c r="J58" s="96"/>
      <c r="K58" s="97"/>
      <c r="L58" s="94" t="s">
        <v>106</v>
      </c>
    </row>
    <row r="59" spans="2:12" s="99" customFormat="1" ht="16.5" customHeight="1">
      <c r="B59" s="97"/>
      <c r="C59" s="97"/>
      <c r="D59" s="100"/>
      <c r="E59" s="101"/>
      <c r="F59" s="102"/>
      <c r="G59" s="103"/>
      <c r="H59" s="104" t="s">
        <v>139</v>
      </c>
      <c r="I59" s="105"/>
      <c r="J59" s="102"/>
      <c r="K59" s="103"/>
      <c r="L59" s="104" t="s">
        <v>139</v>
      </c>
    </row>
    <row r="60" spans="1:12" s="99" customFormat="1" ht="16.5" customHeight="1">
      <c r="A60" s="97"/>
      <c r="B60" s="97"/>
      <c r="C60" s="97"/>
      <c r="D60" s="95"/>
      <c r="E60" s="101"/>
      <c r="F60" s="106">
        <v>2020</v>
      </c>
      <c r="G60" s="107"/>
      <c r="H60" s="106">
        <v>2019</v>
      </c>
      <c r="I60" s="108"/>
      <c r="J60" s="106">
        <v>2020</v>
      </c>
      <c r="K60" s="107"/>
      <c r="L60" s="106">
        <v>2019</v>
      </c>
    </row>
    <row r="61" spans="1:12" s="99" customFormat="1" ht="16.5" customHeight="1">
      <c r="A61" s="97"/>
      <c r="B61" s="97"/>
      <c r="C61" s="97"/>
      <c r="D61" s="95"/>
      <c r="E61" s="101"/>
      <c r="F61" s="110" t="s">
        <v>84</v>
      </c>
      <c r="G61" s="101"/>
      <c r="H61" s="110" t="s">
        <v>84</v>
      </c>
      <c r="I61" s="108"/>
      <c r="J61" s="110" t="s">
        <v>84</v>
      </c>
      <c r="K61" s="101"/>
      <c r="L61" s="110" t="s">
        <v>84</v>
      </c>
    </row>
    <row r="62" spans="1:12" s="99" customFormat="1" ht="16.5" customHeight="1">
      <c r="A62" s="97"/>
      <c r="B62" s="97"/>
      <c r="C62" s="97"/>
      <c r="D62" s="95"/>
      <c r="E62" s="101"/>
      <c r="F62" s="134"/>
      <c r="G62" s="101"/>
      <c r="H62" s="111"/>
      <c r="I62" s="108"/>
      <c r="J62" s="134"/>
      <c r="K62" s="101"/>
      <c r="L62" s="111"/>
    </row>
    <row r="63" spans="1:12" s="98" customFormat="1" ht="16.2" customHeight="1">
      <c r="A63" s="98" t="s">
        <v>101</v>
      </c>
      <c r="B63" s="90"/>
      <c r="C63" s="90"/>
      <c r="D63" s="91"/>
      <c r="E63" s="90"/>
      <c r="F63" s="146"/>
      <c r="G63" s="92"/>
      <c r="H63" s="92"/>
      <c r="I63" s="92"/>
      <c r="J63" s="146"/>
      <c r="K63" s="92"/>
      <c r="L63" s="92"/>
    </row>
    <row r="64" spans="2:12" s="98" customFormat="1" ht="16.2" customHeight="1">
      <c r="B64" s="90" t="s">
        <v>102</v>
      </c>
      <c r="C64" s="90"/>
      <c r="D64" s="91"/>
      <c r="E64" s="90"/>
      <c r="F64" s="146"/>
      <c r="G64" s="92"/>
      <c r="H64" s="92"/>
      <c r="I64" s="92"/>
      <c r="J64" s="146"/>
      <c r="K64" s="92"/>
      <c r="L64" s="92"/>
    </row>
    <row r="65" spans="2:12" s="98" customFormat="1" ht="16.2" customHeight="1">
      <c r="B65" s="117" t="s">
        <v>211</v>
      </c>
      <c r="C65" s="90"/>
      <c r="D65" s="91"/>
      <c r="E65" s="90"/>
      <c r="F65" s="146"/>
      <c r="G65" s="92"/>
      <c r="H65" s="92"/>
      <c r="I65" s="92"/>
      <c r="J65" s="146"/>
      <c r="K65" s="92"/>
      <c r="L65" s="92"/>
    </row>
    <row r="66" spans="2:12" s="98" customFormat="1" ht="16.2" customHeight="1">
      <c r="B66" s="90"/>
      <c r="C66" s="90" t="s">
        <v>210</v>
      </c>
      <c r="D66" s="91"/>
      <c r="E66" s="90"/>
      <c r="F66" s="146"/>
      <c r="G66" s="92"/>
      <c r="H66" s="92"/>
      <c r="I66" s="92"/>
      <c r="J66" s="146"/>
      <c r="K66" s="92"/>
      <c r="L66" s="92"/>
    </row>
    <row r="67" spans="2:12" s="98" customFormat="1" ht="16.2" customHeight="1">
      <c r="B67" s="90"/>
      <c r="C67" s="90" t="s">
        <v>184</v>
      </c>
      <c r="D67" s="91"/>
      <c r="E67" s="90"/>
      <c r="F67" s="146">
        <v>-9148</v>
      </c>
      <c r="G67" s="92"/>
      <c r="H67" s="92">
        <v>0</v>
      </c>
      <c r="I67" s="92"/>
      <c r="J67" s="146">
        <v>0</v>
      </c>
      <c r="K67" s="92"/>
      <c r="L67" s="92">
        <v>0</v>
      </c>
    </row>
    <row r="68" spans="2:12" s="98" customFormat="1" ht="16.2" customHeight="1">
      <c r="B68" s="90" t="s">
        <v>212</v>
      </c>
      <c r="C68" s="90"/>
      <c r="D68" s="91"/>
      <c r="E68" s="90"/>
      <c r="F68" s="146">
        <v>131442</v>
      </c>
      <c r="G68" s="92"/>
      <c r="H68" s="92">
        <v>-174629</v>
      </c>
      <c r="I68" s="92"/>
      <c r="J68" s="146">
        <v>0</v>
      </c>
      <c r="K68" s="92"/>
      <c r="L68" s="92">
        <v>0</v>
      </c>
    </row>
    <row r="69" spans="2:12" s="98" customFormat="1" ht="16.2" customHeight="1">
      <c r="B69" s="90" t="s">
        <v>213</v>
      </c>
      <c r="C69" s="90"/>
      <c r="D69" s="91"/>
      <c r="E69" s="90"/>
      <c r="F69" s="146"/>
      <c r="G69" s="92"/>
      <c r="H69" s="92"/>
      <c r="I69" s="92"/>
      <c r="J69" s="146"/>
      <c r="K69" s="92"/>
      <c r="L69" s="92"/>
    </row>
    <row r="70" spans="2:12" s="98" customFormat="1" ht="16.2" customHeight="1">
      <c r="B70" s="90"/>
      <c r="C70" s="90" t="s">
        <v>183</v>
      </c>
      <c r="D70" s="91"/>
      <c r="E70" s="90"/>
      <c r="F70" s="147">
        <v>0</v>
      </c>
      <c r="G70" s="92"/>
      <c r="H70" s="113">
        <v>0</v>
      </c>
      <c r="I70" s="92"/>
      <c r="J70" s="147">
        <v>0</v>
      </c>
      <c r="K70" s="92"/>
      <c r="L70" s="113">
        <v>0</v>
      </c>
    </row>
    <row r="71" spans="2:12" s="98" customFormat="1" ht="16.2" customHeight="1">
      <c r="B71" s="90"/>
      <c r="C71" s="90"/>
      <c r="D71" s="91"/>
      <c r="E71" s="90"/>
      <c r="F71" s="146"/>
      <c r="G71" s="92"/>
      <c r="H71" s="92"/>
      <c r="I71" s="92"/>
      <c r="J71" s="146"/>
      <c r="K71" s="92"/>
      <c r="L71" s="92"/>
    </row>
    <row r="72" spans="1:12" s="98" customFormat="1" ht="16.2" customHeight="1">
      <c r="A72" s="118" t="s">
        <v>258</v>
      </c>
      <c r="B72" s="119"/>
      <c r="C72" s="120"/>
      <c r="D72" s="91"/>
      <c r="E72" s="90"/>
      <c r="F72" s="146"/>
      <c r="G72" s="92"/>
      <c r="H72" s="92"/>
      <c r="I72" s="92"/>
      <c r="J72" s="146"/>
      <c r="K72" s="92"/>
      <c r="L72" s="92"/>
    </row>
    <row r="73" spans="1:12" s="98" customFormat="1" ht="16.2" customHeight="1">
      <c r="A73" s="118"/>
      <c r="B73" s="118" t="s">
        <v>257</v>
      </c>
      <c r="C73" s="120"/>
      <c r="D73" s="91"/>
      <c r="E73" s="90"/>
      <c r="F73" s="147">
        <f>SUM(F65:F70)</f>
        <v>122294</v>
      </c>
      <c r="G73" s="92"/>
      <c r="H73" s="113">
        <f>SUM(H65:H70)</f>
        <v>-174629</v>
      </c>
      <c r="I73" s="92"/>
      <c r="J73" s="147">
        <f>SUM(J65:J70)</f>
        <v>0</v>
      </c>
      <c r="K73" s="92"/>
      <c r="L73" s="113">
        <f>SUM(L65:L70)</f>
        <v>0</v>
      </c>
    </row>
    <row r="74" spans="1:12" s="98" customFormat="1" ht="16.2" customHeight="1">
      <c r="A74" s="121"/>
      <c r="B74" s="120"/>
      <c r="C74" s="120"/>
      <c r="D74" s="91"/>
      <c r="E74" s="90"/>
      <c r="F74" s="146"/>
      <c r="G74" s="92"/>
      <c r="H74" s="92"/>
      <c r="I74" s="92"/>
      <c r="J74" s="146"/>
      <c r="K74" s="92"/>
      <c r="L74" s="92"/>
    </row>
    <row r="75" spans="1:12" s="98" customFormat="1" ht="16.2" customHeight="1">
      <c r="A75" s="118" t="s">
        <v>259</v>
      </c>
      <c r="B75" s="120"/>
      <c r="C75" s="120"/>
      <c r="D75" s="91"/>
      <c r="E75" s="90"/>
      <c r="F75" s="146"/>
      <c r="G75" s="92"/>
      <c r="H75" s="92"/>
      <c r="I75" s="92"/>
      <c r="J75" s="146"/>
      <c r="K75" s="92"/>
      <c r="L75" s="92"/>
    </row>
    <row r="76" spans="1:12" s="98" customFormat="1" ht="16.2" customHeight="1">
      <c r="A76" s="121"/>
      <c r="B76" s="119" t="s">
        <v>260</v>
      </c>
      <c r="C76" s="120"/>
      <c r="D76" s="91"/>
      <c r="E76" s="90"/>
      <c r="F76" s="147">
        <f>SUM(F73,F45)</f>
        <v>699140</v>
      </c>
      <c r="G76" s="92"/>
      <c r="H76" s="113">
        <f>SUM(H73,H45)</f>
        <v>-174629</v>
      </c>
      <c r="I76" s="92"/>
      <c r="J76" s="147">
        <f>SUM(J73,J45)</f>
        <v>574494</v>
      </c>
      <c r="K76" s="92"/>
      <c r="L76" s="113">
        <v>0</v>
      </c>
    </row>
    <row r="77" spans="1:12" s="98" customFormat="1" ht="16.2" customHeight="1">
      <c r="A77" s="121"/>
      <c r="B77" s="119"/>
      <c r="C77" s="120"/>
      <c r="D77" s="91"/>
      <c r="E77" s="90"/>
      <c r="F77" s="146"/>
      <c r="G77" s="92"/>
      <c r="H77" s="92"/>
      <c r="I77" s="92"/>
      <c r="J77" s="146"/>
      <c r="K77" s="92"/>
      <c r="L77" s="92"/>
    </row>
    <row r="78" spans="1:12" s="98" customFormat="1" ht="16.2" customHeight="1" thickBot="1">
      <c r="A78" s="118" t="s">
        <v>92</v>
      </c>
      <c r="B78" s="119"/>
      <c r="C78" s="120"/>
      <c r="D78" s="91"/>
      <c r="E78" s="90"/>
      <c r="F78" s="148">
        <f>SUM(F76,F33)</f>
        <v>3235276</v>
      </c>
      <c r="G78" s="92"/>
      <c r="H78" s="127">
        <f>SUM(H76,H33)</f>
        <v>2453677</v>
      </c>
      <c r="I78" s="92"/>
      <c r="J78" s="148">
        <f>SUM(J76,J33)</f>
        <v>3227100</v>
      </c>
      <c r="K78" s="92"/>
      <c r="L78" s="127">
        <f>SUM(L76,L33)</f>
        <v>1729589</v>
      </c>
    </row>
    <row r="79" spans="1:12" s="98" customFormat="1" ht="16.2" customHeight="1" thickTop="1">
      <c r="A79" s="118"/>
      <c r="B79" s="119"/>
      <c r="C79" s="120"/>
      <c r="D79" s="91"/>
      <c r="E79" s="90"/>
      <c r="F79" s="146"/>
      <c r="G79" s="92"/>
      <c r="H79" s="92"/>
      <c r="I79" s="92"/>
      <c r="J79" s="146"/>
      <c r="K79" s="92"/>
      <c r="L79" s="92"/>
    </row>
    <row r="80" spans="1:12" s="98" customFormat="1" ht="16.5" customHeight="1">
      <c r="A80" s="114" t="s">
        <v>215</v>
      </c>
      <c r="B80" s="90"/>
      <c r="C80" s="90"/>
      <c r="D80" s="91"/>
      <c r="E80" s="90"/>
      <c r="F80" s="146"/>
      <c r="G80" s="93"/>
      <c r="H80" s="92"/>
      <c r="I80" s="116"/>
      <c r="J80" s="146"/>
      <c r="K80" s="93"/>
      <c r="L80" s="92"/>
    </row>
    <row r="81" spans="2:12" s="98" customFormat="1" ht="16.5" customHeight="1">
      <c r="B81" s="117" t="s">
        <v>214</v>
      </c>
      <c r="C81" s="90"/>
      <c r="D81" s="91"/>
      <c r="E81" s="90"/>
      <c r="F81" s="146">
        <f>F84-F82</f>
        <v>2601481</v>
      </c>
      <c r="G81" s="123"/>
      <c r="H81" s="92">
        <v>2653156</v>
      </c>
      <c r="I81" s="123"/>
      <c r="J81" s="146">
        <f>J84-J82</f>
        <v>2652606</v>
      </c>
      <c r="K81" s="123"/>
      <c r="L81" s="92">
        <v>1729589</v>
      </c>
    </row>
    <row r="82" spans="2:12" s="98" customFormat="1" ht="16.5" customHeight="1">
      <c r="B82" s="124" t="s">
        <v>20</v>
      </c>
      <c r="C82" s="90"/>
      <c r="D82" s="91"/>
      <c r="E82" s="90"/>
      <c r="F82" s="147">
        <v>-65345</v>
      </c>
      <c r="G82" s="123"/>
      <c r="H82" s="113">
        <v>-24850</v>
      </c>
      <c r="I82" s="123"/>
      <c r="J82" s="147">
        <v>0</v>
      </c>
      <c r="K82" s="123"/>
      <c r="L82" s="113">
        <v>0</v>
      </c>
    </row>
    <row r="83" spans="1:12" s="98" customFormat="1" ht="16.5" customHeight="1">
      <c r="A83" s="125"/>
      <c r="B83" s="90"/>
      <c r="C83" s="90"/>
      <c r="D83" s="91"/>
      <c r="E83" s="90"/>
      <c r="F83" s="151"/>
      <c r="G83" s="123"/>
      <c r="H83" s="123"/>
      <c r="I83" s="123"/>
      <c r="J83" s="151"/>
      <c r="K83" s="123"/>
      <c r="L83" s="123"/>
    </row>
    <row r="84" spans="1:12" s="98" customFormat="1" ht="16.5" customHeight="1" thickBot="1">
      <c r="A84" s="125"/>
      <c r="B84" s="90"/>
      <c r="C84" s="126"/>
      <c r="D84" s="126"/>
      <c r="E84" s="126"/>
      <c r="F84" s="152">
        <f>F33</f>
        <v>2536136</v>
      </c>
      <c r="G84" s="126"/>
      <c r="H84" s="127">
        <f>H33</f>
        <v>2628306</v>
      </c>
      <c r="I84" s="126"/>
      <c r="J84" s="152">
        <f>J33</f>
        <v>2652606</v>
      </c>
      <c r="K84" s="126"/>
      <c r="L84" s="127">
        <f>L33</f>
        <v>1729589</v>
      </c>
    </row>
    <row r="85" spans="1:12" s="98" customFormat="1" ht="16.5" customHeight="1" thickTop="1">
      <c r="A85" s="125"/>
      <c r="B85" s="90"/>
      <c r="C85" s="126"/>
      <c r="D85" s="126"/>
      <c r="E85" s="126"/>
      <c r="F85" s="153"/>
      <c r="G85" s="126"/>
      <c r="H85" s="126"/>
      <c r="I85" s="126"/>
      <c r="J85" s="153"/>
      <c r="K85" s="126"/>
      <c r="L85" s="126"/>
    </row>
    <row r="86" spans="1:12" s="98" customFormat="1" ht="16.5" customHeight="1">
      <c r="A86" s="128" t="s">
        <v>216</v>
      </c>
      <c r="B86" s="90"/>
      <c r="C86" s="90"/>
      <c r="D86" s="91"/>
      <c r="E86" s="90"/>
      <c r="F86" s="151"/>
      <c r="G86" s="123"/>
      <c r="H86" s="123"/>
      <c r="I86" s="123"/>
      <c r="J86" s="151"/>
      <c r="K86" s="123"/>
      <c r="L86" s="123"/>
    </row>
    <row r="87" spans="2:12" s="98" customFormat="1" ht="16.5" customHeight="1">
      <c r="B87" s="117" t="s">
        <v>214</v>
      </c>
      <c r="C87" s="90"/>
      <c r="D87" s="91"/>
      <c r="E87" s="90"/>
      <c r="F87" s="146">
        <f>F90-F88</f>
        <v>3266691</v>
      </c>
      <c r="G87" s="123"/>
      <c r="H87" s="92">
        <v>2525130</v>
      </c>
      <c r="I87" s="123"/>
      <c r="J87" s="146">
        <f>J90-J88</f>
        <v>3227100</v>
      </c>
      <c r="K87" s="123"/>
      <c r="L87" s="92">
        <v>1729589</v>
      </c>
    </row>
    <row r="88" spans="2:12" s="98" customFormat="1" ht="16.5" customHeight="1">
      <c r="B88" s="124" t="s">
        <v>20</v>
      </c>
      <c r="C88" s="90"/>
      <c r="D88" s="91"/>
      <c r="E88" s="90"/>
      <c r="F88" s="147">
        <v>-31415</v>
      </c>
      <c r="G88" s="123"/>
      <c r="H88" s="113">
        <v>-71453</v>
      </c>
      <c r="I88" s="123"/>
      <c r="J88" s="147">
        <v>0</v>
      </c>
      <c r="K88" s="123"/>
      <c r="L88" s="113">
        <v>0</v>
      </c>
    </row>
    <row r="89" spans="1:12" s="98" customFormat="1" ht="16.5" customHeight="1">
      <c r="A89" s="125"/>
      <c r="B89" s="90"/>
      <c r="C89" s="90"/>
      <c r="D89" s="91"/>
      <c r="E89" s="90"/>
      <c r="F89" s="151"/>
      <c r="G89" s="123"/>
      <c r="H89" s="123"/>
      <c r="I89" s="123"/>
      <c r="J89" s="151"/>
      <c r="K89" s="123"/>
      <c r="L89" s="123"/>
    </row>
    <row r="90" spans="1:12" s="98" customFormat="1" ht="16.5" customHeight="1" thickBot="1">
      <c r="A90" s="125"/>
      <c r="B90" s="90"/>
      <c r="C90" s="90"/>
      <c r="D90" s="91"/>
      <c r="E90" s="90"/>
      <c r="F90" s="148">
        <f>F78</f>
        <v>3235276</v>
      </c>
      <c r="G90" s="123"/>
      <c r="H90" s="122">
        <f>H78</f>
        <v>2453677</v>
      </c>
      <c r="I90" s="123"/>
      <c r="J90" s="148">
        <f>J78</f>
        <v>3227100</v>
      </c>
      <c r="K90" s="123"/>
      <c r="L90" s="122">
        <f>L78</f>
        <v>1729589</v>
      </c>
    </row>
    <row r="91" spans="1:12" s="98" customFormat="1" ht="16.5" customHeight="1" thickTop="1">
      <c r="A91" s="125"/>
      <c r="B91" s="90"/>
      <c r="C91" s="90"/>
      <c r="D91" s="91"/>
      <c r="E91" s="90"/>
      <c r="F91" s="146"/>
      <c r="G91" s="123"/>
      <c r="H91" s="92"/>
      <c r="I91" s="123"/>
      <c r="J91" s="146"/>
      <c r="K91" s="123"/>
      <c r="L91" s="92"/>
    </row>
    <row r="92" spans="1:12" s="98" customFormat="1" ht="16.5" customHeight="1">
      <c r="A92" s="128" t="s">
        <v>158</v>
      </c>
      <c r="B92" s="125"/>
      <c r="C92" s="125"/>
      <c r="D92" s="129"/>
      <c r="E92" s="130"/>
      <c r="F92" s="154"/>
      <c r="G92" s="130"/>
      <c r="H92" s="130"/>
      <c r="I92" s="130"/>
      <c r="J92" s="154"/>
      <c r="K92" s="130"/>
      <c r="L92" s="130"/>
    </row>
    <row r="93" spans="1:12" s="98" customFormat="1" ht="16.5" customHeight="1">
      <c r="A93" s="128"/>
      <c r="B93" s="125"/>
      <c r="C93" s="125"/>
      <c r="D93" s="129"/>
      <c r="E93" s="130"/>
      <c r="F93" s="154"/>
      <c r="G93" s="130"/>
      <c r="H93" s="130"/>
      <c r="I93" s="130"/>
      <c r="J93" s="154"/>
      <c r="K93" s="130"/>
      <c r="L93" s="130"/>
    </row>
    <row r="94" spans="1:12" s="98" customFormat="1" ht="16.5" customHeight="1">
      <c r="A94" s="128"/>
      <c r="B94" s="125" t="s">
        <v>176</v>
      </c>
      <c r="C94" s="125"/>
      <c r="D94" s="129"/>
      <c r="E94" s="125"/>
      <c r="F94" s="155">
        <f>F81/3730000</f>
        <v>0.6974479892761394</v>
      </c>
      <c r="G94" s="132"/>
      <c r="H94" s="132">
        <f>H81/3730000</f>
        <v>0.7113018766756032</v>
      </c>
      <c r="I94" s="133"/>
      <c r="J94" s="155">
        <f>J81/3730000</f>
        <v>0.7111544235924933</v>
      </c>
      <c r="K94" s="131"/>
      <c r="L94" s="132">
        <f>L81/3730000</f>
        <v>0.46369678284182303</v>
      </c>
    </row>
    <row r="95" spans="1:5" s="98" customFormat="1" ht="16.5" customHeight="1">
      <c r="A95" s="128"/>
      <c r="B95" s="125"/>
      <c r="C95" s="125"/>
      <c r="D95" s="129"/>
      <c r="E95" s="125"/>
    </row>
    <row r="96" spans="1:5" s="98" customFormat="1" ht="16.5" customHeight="1">
      <c r="A96" s="128"/>
      <c r="B96" s="125"/>
      <c r="C96" s="125"/>
      <c r="D96" s="129"/>
      <c r="E96" s="125"/>
    </row>
    <row r="97" spans="1:5" s="98" customFormat="1" ht="16.5" customHeight="1">
      <c r="A97" s="128"/>
      <c r="B97" s="125"/>
      <c r="C97" s="125"/>
      <c r="D97" s="129"/>
      <c r="E97" s="125"/>
    </row>
    <row r="98" spans="1:5" s="98" customFormat="1" ht="16.2" customHeight="1">
      <c r="A98" s="128"/>
      <c r="B98" s="125"/>
      <c r="C98" s="125"/>
      <c r="D98" s="129"/>
      <c r="E98" s="125"/>
    </row>
    <row r="99" spans="1:5" s="98" customFormat="1" ht="16.2" customHeight="1">
      <c r="A99" s="128"/>
      <c r="B99" s="125"/>
      <c r="C99" s="125"/>
      <c r="D99" s="129"/>
      <c r="E99" s="125"/>
    </row>
    <row r="100" spans="1:5" s="98" customFormat="1" ht="16.5" customHeight="1">
      <c r="A100" s="128"/>
      <c r="B100" s="125"/>
      <c r="C100" s="125"/>
      <c r="D100" s="129"/>
      <c r="E100" s="125"/>
    </row>
    <row r="101" spans="1:12" s="65" customFormat="1" ht="16.5" customHeight="1">
      <c r="A101" s="64"/>
      <c r="B101" s="64"/>
      <c r="C101" s="64"/>
      <c r="D101" s="35"/>
      <c r="E101" s="62"/>
      <c r="F101" s="34"/>
      <c r="G101" s="62"/>
      <c r="H101" s="34"/>
      <c r="I101" s="63"/>
      <c r="J101" s="34"/>
      <c r="K101" s="62"/>
      <c r="L101" s="34"/>
    </row>
    <row r="102" spans="1:12" ht="10.5" customHeight="1">
      <c r="A102" s="66"/>
      <c r="B102" s="78"/>
      <c r="C102" s="78"/>
      <c r="D102" s="79"/>
      <c r="E102" s="78"/>
      <c r="F102" s="80"/>
      <c r="G102" s="80"/>
      <c r="H102" s="80"/>
      <c r="I102" s="42"/>
      <c r="J102" s="80"/>
      <c r="K102" s="43"/>
      <c r="L102" s="80"/>
    </row>
    <row r="103" spans="1:12" s="65" customFormat="1" ht="21.9" customHeight="1">
      <c r="A103" s="49" t="str">
        <f>+'2-4'!A55:L55</f>
        <v>The accompanying condensed notes to the interim financial information on pages 14 to 53 are an integral part of this interim financial information.</v>
      </c>
      <c r="B103" s="168"/>
      <c r="C103" s="188"/>
      <c r="D103" s="168"/>
      <c r="E103" s="168"/>
      <c r="F103" s="168"/>
      <c r="G103" s="168"/>
      <c r="H103" s="168"/>
      <c r="I103" s="168"/>
      <c r="J103" s="168"/>
      <c r="K103" s="168"/>
      <c r="L103" s="168"/>
    </row>
  </sheetData>
  <printOptions/>
  <pageMargins left="0.8" right="0.5" top="0.5" bottom="0.6" header="0.49" footer="0.4"/>
  <pageSetup firstPageNumber="7" useFirstPageNumber="1" fitToHeight="0" horizontalDpi="1200" verticalDpi="1200" orientation="portrait" paperSize="9" scale="95" r:id="rId1"/>
  <headerFooter>
    <oddFooter>&amp;R&amp;"Arial,Regular"&amp;10&amp;P</oddFooter>
  </headerFooter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CC"/>
  </sheetPr>
  <dimension ref="A1:AD48"/>
  <sheetViews>
    <sheetView zoomScaleSheetLayoutView="100" workbookViewId="0" topLeftCell="A5">
      <selection activeCell="N16" sqref="N16"/>
    </sheetView>
  </sheetViews>
  <sheetFormatPr defaultColWidth="9.140625" defaultRowHeight="16.5" customHeight="1"/>
  <cols>
    <col min="1" max="1" width="1.1484375" style="6" customWidth="1"/>
    <col min="2" max="2" width="1.421875" style="6" customWidth="1"/>
    <col min="3" max="3" width="25.57421875" style="6" customWidth="1"/>
    <col min="4" max="4" width="5.28125" style="32" customWidth="1"/>
    <col min="5" max="5" width="0.5625" style="45" customWidth="1"/>
    <col min="6" max="6" width="9.7109375" style="20" customWidth="1"/>
    <col min="7" max="7" width="0.5625" style="45" customWidth="1"/>
    <col min="8" max="8" width="10.28125" style="20" customWidth="1"/>
    <col min="9" max="9" width="0.5625" style="45" customWidth="1"/>
    <col min="10" max="10" width="10.7109375" style="20" customWidth="1"/>
    <col min="11" max="11" width="0.5625" style="45" customWidth="1"/>
    <col min="12" max="12" width="11.7109375" style="20" bestFit="1" customWidth="1"/>
    <col min="13" max="13" width="0.5625" style="45" customWidth="1"/>
    <col min="14" max="14" width="11.57421875" style="45" customWidth="1"/>
    <col min="15" max="15" width="0.5625" style="45" customWidth="1"/>
    <col min="16" max="16" width="14.8515625" style="45" customWidth="1"/>
    <col min="17" max="17" width="0.5625" style="45" customWidth="1"/>
    <col min="18" max="18" width="14.8515625" style="45" customWidth="1"/>
    <col min="19" max="19" width="0.5625" style="45" customWidth="1"/>
    <col min="20" max="20" width="10.7109375" style="45" customWidth="1"/>
    <col min="21" max="21" width="0.5625" style="45" customWidth="1"/>
    <col min="22" max="22" width="12.7109375" style="45" customWidth="1"/>
    <col min="23" max="23" width="0.5625" style="45" customWidth="1"/>
    <col min="24" max="24" width="10.00390625" style="45" customWidth="1"/>
    <col min="25" max="25" width="0.5625" style="45" customWidth="1"/>
    <col min="26" max="26" width="9.57421875" style="45" customWidth="1"/>
    <col min="27" max="27" width="0.5625" style="45" customWidth="1"/>
    <col min="28" max="28" width="11.28125" style="45" customWidth="1"/>
    <col min="29" max="29" width="0.5625" style="45" customWidth="1"/>
    <col min="30" max="30" width="11.57421875" style="20" bestFit="1" customWidth="1"/>
    <col min="31" max="16384" width="9.140625" style="6" customWidth="1"/>
  </cols>
  <sheetData>
    <row r="1" spans="1:30" s="241" customFormat="1" ht="16.5" customHeight="1">
      <c r="A1" s="50" t="str">
        <f>'2-4'!A1</f>
        <v>Energy Absolute Public Company Limited</v>
      </c>
      <c r="B1" s="237"/>
      <c r="C1" s="237"/>
      <c r="D1" s="238"/>
      <c r="E1" s="239"/>
      <c r="F1" s="240"/>
      <c r="G1" s="239"/>
      <c r="H1" s="240"/>
      <c r="I1" s="239"/>
      <c r="J1" s="240"/>
      <c r="K1" s="239"/>
      <c r="L1" s="240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36" t="s">
        <v>54</v>
      </c>
    </row>
    <row r="2" spans="1:30" s="241" customFormat="1" ht="16.5" customHeight="1">
      <c r="A2" s="50" t="s">
        <v>116</v>
      </c>
      <c r="B2" s="237"/>
      <c r="C2" s="237"/>
      <c r="D2" s="238"/>
      <c r="E2" s="239"/>
      <c r="F2" s="240"/>
      <c r="G2" s="239"/>
      <c r="H2" s="240"/>
      <c r="I2" s="239"/>
      <c r="J2" s="240"/>
      <c r="K2" s="239"/>
      <c r="L2" s="240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40"/>
    </row>
    <row r="3" spans="1:30" s="241" customFormat="1" ht="16.5" customHeight="1">
      <c r="A3" s="57" t="str">
        <f>'7-8 (6m)'!A3</f>
        <v>For the six-month period ended 30 June 2020</v>
      </c>
      <c r="B3" s="242"/>
      <c r="C3" s="242"/>
      <c r="D3" s="243"/>
      <c r="E3" s="244"/>
      <c r="F3" s="245"/>
      <c r="G3" s="244"/>
      <c r="H3" s="245"/>
      <c r="I3" s="244"/>
      <c r="J3" s="245"/>
      <c r="K3" s="244"/>
      <c r="L3" s="245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5"/>
    </row>
    <row r="4" ht="15" customHeight="1"/>
    <row r="5" ht="15" customHeight="1"/>
    <row r="6" spans="1:30" ht="15" customHeight="1">
      <c r="A6" s="1"/>
      <c r="B6" s="2"/>
      <c r="C6" s="2"/>
      <c r="D6" s="3"/>
      <c r="E6" s="3"/>
      <c r="F6" s="4"/>
      <c r="G6" s="5"/>
      <c r="H6" s="4"/>
      <c r="I6" s="5"/>
      <c r="J6" s="4"/>
      <c r="K6" s="5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4"/>
      <c r="AC6" s="5"/>
      <c r="AD6" s="4" t="s">
        <v>140</v>
      </c>
    </row>
    <row r="7" spans="1:30" ht="15" customHeight="1">
      <c r="A7" s="1"/>
      <c r="B7" s="2"/>
      <c r="C7" s="2"/>
      <c r="D7" s="3"/>
      <c r="E7" s="3"/>
      <c r="F7" s="324" t="s">
        <v>24</v>
      </c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3"/>
      <c r="AB7" s="33"/>
      <c r="AC7" s="2"/>
      <c r="AD7" s="7"/>
    </row>
    <row r="8" spans="1:30" ht="15" customHeight="1">
      <c r="A8" s="1"/>
      <c r="B8" s="2"/>
      <c r="C8" s="2"/>
      <c r="D8" s="3"/>
      <c r="E8" s="3"/>
      <c r="F8" s="8"/>
      <c r="G8" s="8"/>
      <c r="H8" s="8"/>
      <c r="I8" s="8"/>
      <c r="M8" s="8"/>
      <c r="N8" s="325" t="s">
        <v>118</v>
      </c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137"/>
      <c r="Z8" s="137"/>
      <c r="AA8" s="2"/>
      <c r="AB8" s="7"/>
      <c r="AC8" s="2"/>
      <c r="AD8" s="7"/>
    </row>
    <row r="9" spans="4:30" s="138" customFormat="1" ht="15" customHeight="1">
      <c r="D9" s="139"/>
      <c r="E9" s="139"/>
      <c r="F9" s="140"/>
      <c r="G9" s="140"/>
      <c r="H9" s="141"/>
      <c r="I9" s="140"/>
      <c r="M9" s="140"/>
      <c r="N9" s="140"/>
      <c r="O9" s="140"/>
      <c r="P9" s="325" t="s">
        <v>148</v>
      </c>
      <c r="Q9" s="325"/>
      <c r="R9" s="325"/>
      <c r="S9" s="325"/>
      <c r="T9" s="325"/>
      <c r="U9" s="325"/>
      <c r="V9" s="325"/>
      <c r="W9" s="140"/>
      <c r="X9" s="140"/>
      <c r="Y9" s="140"/>
      <c r="Z9" s="142"/>
      <c r="AA9" s="140"/>
      <c r="AB9" s="140"/>
      <c r="AC9" s="140"/>
      <c r="AD9" s="140"/>
    </row>
    <row r="10" spans="4:30" ht="15" customHeight="1">
      <c r="D10" s="143"/>
      <c r="E10" s="143"/>
      <c r="F10" s="10"/>
      <c r="G10" s="10"/>
      <c r="H10" s="10"/>
      <c r="I10" s="10"/>
      <c r="J10" s="10"/>
      <c r="K10" s="11"/>
      <c r="L10" s="11"/>
      <c r="M10" s="11"/>
      <c r="N10" s="186"/>
      <c r="O10" s="11"/>
      <c r="P10" s="11"/>
      <c r="Q10" s="11"/>
      <c r="R10" s="11"/>
      <c r="S10" s="11"/>
      <c r="T10" s="11"/>
      <c r="U10" s="11"/>
      <c r="V10" s="11" t="s">
        <v>127</v>
      </c>
      <c r="W10" s="11"/>
      <c r="X10" s="11"/>
      <c r="Y10" s="11"/>
      <c r="Z10" s="10"/>
      <c r="AA10" s="10"/>
      <c r="AB10" s="10"/>
      <c r="AC10" s="10"/>
      <c r="AD10" s="10"/>
    </row>
    <row r="11" spans="4:30" ht="15" customHeight="1">
      <c r="D11" s="143"/>
      <c r="E11" s="143"/>
      <c r="F11" s="10"/>
      <c r="G11" s="10"/>
      <c r="H11" s="10"/>
      <c r="I11" s="10"/>
      <c r="J11" s="10"/>
      <c r="K11" s="11"/>
      <c r="L11" s="11"/>
      <c r="M11" s="11"/>
      <c r="N11" s="11" t="s">
        <v>202</v>
      </c>
      <c r="O11" s="11"/>
      <c r="P11" s="6"/>
      <c r="Q11" s="11"/>
      <c r="R11" s="186"/>
      <c r="S11" s="11"/>
      <c r="T11" s="6"/>
      <c r="U11" s="11"/>
      <c r="V11" s="14" t="s">
        <v>125</v>
      </c>
      <c r="W11" s="11"/>
      <c r="X11" s="11"/>
      <c r="Y11" s="11"/>
      <c r="Z11" s="10"/>
      <c r="AA11" s="10"/>
      <c r="AB11" s="10"/>
      <c r="AC11" s="10"/>
      <c r="AD11" s="10"/>
    </row>
    <row r="12" spans="4:30" ht="15" customHeight="1">
      <c r="D12" s="143"/>
      <c r="E12" s="143"/>
      <c r="F12" s="10"/>
      <c r="G12" s="11"/>
      <c r="H12" s="12"/>
      <c r="I12" s="11"/>
      <c r="J12" s="12"/>
      <c r="K12" s="11"/>
      <c r="L12" s="11"/>
      <c r="M12" s="11"/>
      <c r="N12" s="11" t="s">
        <v>122</v>
      </c>
      <c r="O12" s="11"/>
      <c r="P12" s="6"/>
      <c r="Q12" s="11"/>
      <c r="R12" s="186"/>
      <c r="S12" s="11"/>
      <c r="T12" s="6"/>
      <c r="U12" s="11"/>
      <c r="V12" s="14" t="s">
        <v>131</v>
      </c>
      <c r="W12" s="11"/>
      <c r="X12" s="11"/>
      <c r="Y12" s="11"/>
      <c r="Z12" s="11"/>
      <c r="AA12" s="11"/>
      <c r="AB12" s="11"/>
      <c r="AC12" s="11"/>
      <c r="AD12" s="11"/>
    </row>
    <row r="13" spans="4:30" ht="15" customHeight="1">
      <c r="D13" s="143"/>
      <c r="E13" s="143"/>
      <c r="F13" s="11" t="s">
        <v>38</v>
      </c>
      <c r="G13" s="11"/>
      <c r="H13" s="12"/>
      <c r="I13" s="11"/>
      <c r="J13" s="13"/>
      <c r="K13" s="13"/>
      <c r="L13" s="13"/>
      <c r="M13" s="11"/>
      <c r="N13" s="11" t="s">
        <v>123</v>
      </c>
      <c r="O13" s="11"/>
      <c r="P13" s="11" t="s">
        <v>168</v>
      </c>
      <c r="Q13" s="11"/>
      <c r="R13" s="11" t="s">
        <v>199</v>
      </c>
      <c r="S13" s="11"/>
      <c r="T13" s="11" t="s">
        <v>129</v>
      </c>
      <c r="U13" s="11"/>
      <c r="V13" s="11" t="s">
        <v>186</v>
      </c>
      <c r="W13" s="11"/>
      <c r="X13" s="11" t="s">
        <v>103</v>
      </c>
      <c r="Y13" s="11"/>
      <c r="Z13" s="10"/>
      <c r="AA13" s="10"/>
      <c r="AB13" s="10"/>
      <c r="AC13" s="11"/>
      <c r="AD13" s="13"/>
    </row>
    <row r="14" spans="4:30" ht="15" customHeight="1">
      <c r="D14" s="143"/>
      <c r="E14" s="143"/>
      <c r="F14" s="12" t="s">
        <v>37</v>
      </c>
      <c r="G14" s="11"/>
      <c r="H14" s="12" t="s">
        <v>40</v>
      </c>
      <c r="I14" s="11"/>
      <c r="J14" s="326" t="s">
        <v>47</v>
      </c>
      <c r="K14" s="326"/>
      <c r="L14" s="326"/>
      <c r="M14" s="11"/>
      <c r="N14" s="11" t="s">
        <v>141</v>
      </c>
      <c r="O14" s="11"/>
      <c r="P14" s="14" t="s">
        <v>169</v>
      </c>
      <c r="Q14" s="11"/>
      <c r="R14" s="14" t="s">
        <v>282</v>
      </c>
      <c r="S14" s="11"/>
      <c r="T14" s="14" t="s">
        <v>130</v>
      </c>
      <c r="U14" s="11"/>
      <c r="V14" s="11" t="s">
        <v>185</v>
      </c>
      <c r="W14" s="11"/>
      <c r="X14" s="11" t="s">
        <v>104</v>
      </c>
      <c r="Y14" s="11"/>
      <c r="Z14" s="11" t="s">
        <v>41</v>
      </c>
      <c r="AA14" s="11"/>
      <c r="AB14" s="11" t="s">
        <v>27</v>
      </c>
      <c r="AC14" s="11"/>
      <c r="AD14" s="11" t="s">
        <v>26</v>
      </c>
    </row>
    <row r="15" spans="4:30" ht="15" customHeight="1">
      <c r="D15" s="143"/>
      <c r="E15" s="143"/>
      <c r="F15" s="14" t="s">
        <v>25</v>
      </c>
      <c r="G15" s="11"/>
      <c r="H15" s="12" t="s">
        <v>39</v>
      </c>
      <c r="I15" s="11"/>
      <c r="J15" s="12" t="s">
        <v>77</v>
      </c>
      <c r="K15" s="11"/>
      <c r="L15" s="11" t="s">
        <v>19</v>
      </c>
      <c r="M15" s="11"/>
      <c r="N15" s="11" t="s">
        <v>124</v>
      </c>
      <c r="O15" s="11"/>
      <c r="P15" s="11" t="s">
        <v>170</v>
      </c>
      <c r="Q15" s="11"/>
      <c r="R15" s="11" t="s">
        <v>200</v>
      </c>
      <c r="S15" s="11"/>
      <c r="T15" s="11" t="s">
        <v>134</v>
      </c>
      <c r="U15" s="11"/>
      <c r="V15" s="11" t="s">
        <v>126</v>
      </c>
      <c r="W15" s="11"/>
      <c r="X15" s="11" t="s">
        <v>105</v>
      </c>
      <c r="Y15" s="11"/>
      <c r="Z15" s="11" t="s">
        <v>42</v>
      </c>
      <c r="AA15" s="11"/>
      <c r="AB15" s="11" t="s">
        <v>28</v>
      </c>
      <c r="AC15" s="11"/>
      <c r="AD15" s="11" t="s">
        <v>85</v>
      </c>
    </row>
    <row r="16" spans="4:30" ht="15" customHeight="1">
      <c r="D16" s="144" t="s">
        <v>2</v>
      </c>
      <c r="E16" s="145"/>
      <c r="F16" s="15" t="s">
        <v>84</v>
      </c>
      <c r="G16" s="16"/>
      <c r="H16" s="15" t="s">
        <v>84</v>
      </c>
      <c r="I16" s="11"/>
      <c r="J16" s="15" t="s">
        <v>84</v>
      </c>
      <c r="K16" s="16"/>
      <c r="L16" s="15" t="s">
        <v>84</v>
      </c>
      <c r="M16" s="11"/>
      <c r="N16" s="15" t="s">
        <v>84</v>
      </c>
      <c r="O16" s="11"/>
      <c r="P16" s="15" t="s">
        <v>84</v>
      </c>
      <c r="Q16" s="11"/>
      <c r="R16" s="15" t="s">
        <v>84</v>
      </c>
      <c r="S16" s="11"/>
      <c r="T16" s="15" t="s">
        <v>84</v>
      </c>
      <c r="U16" s="11"/>
      <c r="V16" s="15" t="s">
        <v>84</v>
      </c>
      <c r="W16" s="11"/>
      <c r="X16" s="15" t="s">
        <v>84</v>
      </c>
      <c r="Y16" s="11"/>
      <c r="Z16" s="15" t="s">
        <v>84</v>
      </c>
      <c r="AA16" s="11"/>
      <c r="AB16" s="15" t="s">
        <v>84</v>
      </c>
      <c r="AC16" s="11"/>
      <c r="AD16" s="15" t="s">
        <v>84</v>
      </c>
    </row>
    <row r="17" spans="4:30" ht="15" customHeight="1">
      <c r="D17" s="143"/>
      <c r="E17" s="143"/>
      <c r="F17" s="17"/>
      <c r="G17" s="18"/>
      <c r="H17" s="17"/>
      <c r="I17" s="9"/>
      <c r="J17" s="17"/>
      <c r="K17" s="18"/>
      <c r="L17" s="17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7"/>
      <c r="AC17" s="9"/>
      <c r="AD17" s="17"/>
    </row>
    <row r="18" spans="1:30" ht="15" customHeight="1">
      <c r="A18" s="19" t="s">
        <v>144</v>
      </c>
      <c r="B18" s="19"/>
      <c r="D18" s="136"/>
      <c r="E18" s="136"/>
      <c r="F18" s="21">
        <v>373000</v>
      </c>
      <c r="G18" s="21"/>
      <c r="H18" s="21">
        <v>3680616</v>
      </c>
      <c r="I18" s="21"/>
      <c r="J18" s="21">
        <v>37300</v>
      </c>
      <c r="K18" s="21"/>
      <c r="L18" s="21">
        <v>14826640</v>
      </c>
      <c r="M18" s="22"/>
      <c r="N18" s="21">
        <v>-701847</v>
      </c>
      <c r="O18" s="22"/>
      <c r="P18" s="21">
        <v>-15699</v>
      </c>
      <c r="Q18" s="22"/>
      <c r="R18" s="21">
        <v>0</v>
      </c>
      <c r="S18" s="22"/>
      <c r="T18" s="21">
        <v>-63358</v>
      </c>
      <c r="U18" s="22"/>
      <c r="V18" s="21">
        <v>2011</v>
      </c>
      <c r="W18" s="22"/>
      <c r="X18" s="22">
        <f>SUM(N18:W18)</f>
        <v>-778893</v>
      </c>
      <c r="Y18" s="22"/>
      <c r="Z18" s="22">
        <f>SUM(F18:L18,X18)</f>
        <v>18138663</v>
      </c>
      <c r="AA18" s="22"/>
      <c r="AB18" s="21">
        <v>1378962</v>
      </c>
      <c r="AC18" s="21"/>
      <c r="AD18" s="21">
        <f>SUM(Z18:AB18)</f>
        <v>19517625</v>
      </c>
    </row>
    <row r="19" spans="1:30" ht="8.1" customHeight="1">
      <c r="A19" s="19"/>
      <c r="B19" s="19"/>
      <c r="D19" s="136"/>
      <c r="E19" s="136"/>
      <c r="F19" s="21"/>
      <c r="G19" s="21"/>
      <c r="H19" s="21"/>
      <c r="I19" s="21"/>
      <c r="J19" s="21"/>
      <c r="K19" s="21"/>
      <c r="L19" s="21"/>
      <c r="M19" s="22"/>
      <c r="N19" s="21"/>
      <c r="O19" s="22"/>
      <c r="P19" s="21"/>
      <c r="Q19" s="22"/>
      <c r="R19" s="21"/>
      <c r="S19" s="22"/>
      <c r="T19" s="21"/>
      <c r="U19" s="22"/>
      <c r="V19" s="21"/>
      <c r="W19" s="22"/>
      <c r="X19" s="22"/>
      <c r="Y19" s="22"/>
      <c r="Z19" s="22"/>
      <c r="AA19" s="22"/>
      <c r="AB19" s="21"/>
      <c r="AC19" s="21"/>
      <c r="AD19" s="21"/>
    </row>
    <row r="20" spans="1:30" ht="15" customHeight="1">
      <c r="A20" s="19" t="s">
        <v>117</v>
      </c>
      <c r="B20" s="19"/>
      <c r="D20" s="136"/>
      <c r="E20" s="136"/>
      <c r="F20" s="21"/>
      <c r="G20" s="21"/>
      <c r="H20" s="21"/>
      <c r="I20" s="21"/>
      <c r="J20" s="21"/>
      <c r="K20" s="21"/>
      <c r="L20" s="21"/>
      <c r="M20" s="22"/>
      <c r="N20" s="21"/>
      <c r="O20" s="22"/>
      <c r="P20" s="22"/>
      <c r="Q20" s="22"/>
      <c r="R20" s="22"/>
      <c r="S20" s="22"/>
      <c r="T20" s="22"/>
      <c r="U20" s="22"/>
      <c r="V20" s="21"/>
      <c r="W20" s="22"/>
      <c r="X20" s="22"/>
      <c r="Y20" s="22"/>
      <c r="Z20" s="22"/>
      <c r="AA20" s="22"/>
      <c r="AB20" s="21"/>
      <c r="AC20" s="21"/>
      <c r="AD20" s="21"/>
    </row>
    <row r="21" spans="1:30" ht="15" customHeight="1">
      <c r="A21" s="187" t="s">
        <v>240</v>
      </c>
      <c r="B21" s="19"/>
      <c r="D21" s="136">
        <v>20</v>
      </c>
      <c r="E21" s="136"/>
      <c r="F21" s="21">
        <v>0</v>
      </c>
      <c r="G21" s="21"/>
      <c r="H21" s="21">
        <v>0</v>
      </c>
      <c r="I21" s="21"/>
      <c r="J21" s="21">
        <v>0</v>
      </c>
      <c r="K21" s="21"/>
      <c r="L21" s="21">
        <v>-932500</v>
      </c>
      <c r="M21" s="22"/>
      <c r="N21" s="21">
        <v>0</v>
      </c>
      <c r="O21" s="22"/>
      <c r="P21" s="22">
        <v>0</v>
      </c>
      <c r="Q21" s="22"/>
      <c r="R21" s="22">
        <v>0</v>
      </c>
      <c r="S21" s="22"/>
      <c r="T21" s="22">
        <v>0</v>
      </c>
      <c r="U21" s="22"/>
      <c r="V21" s="21">
        <v>0</v>
      </c>
      <c r="W21" s="22"/>
      <c r="X21" s="22">
        <f>SUM(N21:W21)</f>
        <v>0</v>
      </c>
      <c r="Y21" s="22"/>
      <c r="Z21" s="22">
        <f>SUM(F21:L21,X21)</f>
        <v>-932500</v>
      </c>
      <c r="AA21" s="22"/>
      <c r="AB21" s="21">
        <v>0</v>
      </c>
      <c r="AC21" s="21"/>
      <c r="AD21" s="21">
        <f>SUM(Z21:AB21)</f>
        <v>-932500</v>
      </c>
    </row>
    <row r="22" spans="1:30" ht="15" customHeight="1">
      <c r="A22" s="187" t="s">
        <v>228</v>
      </c>
      <c r="B22" s="19"/>
      <c r="D22" s="136"/>
      <c r="E22" s="136"/>
      <c r="F22" s="21"/>
      <c r="G22" s="21"/>
      <c r="H22" s="21"/>
      <c r="I22" s="21"/>
      <c r="J22" s="21"/>
      <c r="K22" s="21"/>
      <c r="L22" s="21"/>
      <c r="M22" s="22"/>
      <c r="N22" s="21"/>
      <c r="O22" s="22"/>
      <c r="P22" s="22"/>
      <c r="Q22" s="22"/>
      <c r="R22" s="22"/>
      <c r="S22" s="22"/>
      <c r="T22" s="22"/>
      <c r="U22" s="22"/>
      <c r="V22" s="21"/>
      <c r="W22" s="22"/>
      <c r="X22" s="22"/>
      <c r="Y22" s="22"/>
      <c r="Z22" s="22"/>
      <c r="AA22" s="22"/>
      <c r="AB22" s="21"/>
      <c r="AC22" s="21"/>
      <c r="AD22" s="21"/>
    </row>
    <row r="23" spans="2:30" ht="15" customHeight="1">
      <c r="B23" s="1" t="s">
        <v>177</v>
      </c>
      <c r="C23" s="48"/>
      <c r="D23" s="136"/>
      <c r="E23" s="136"/>
      <c r="F23" s="23">
        <v>0</v>
      </c>
      <c r="G23" s="20"/>
      <c r="H23" s="23">
        <v>0</v>
      </c>
      <c r="I23" s="20"/>
      <c r="J23" s="23">
        <v>0</v>
      </c>
      <c r="K23" s="21"/>
      <c r="L23" s="29">
        <v>2653156</v>
      </c>
      <c r="M23" s="22"/>
      <c r="N23" s="23">
        <v>0</v>
      </c>
      <c r="O23" s="22"/>
      <c r="P23" s="25">
        <v>0</v>
      </c>
      <c r="Q23" s="22"/>
      <c r="R23" s="25">
        <v>0</v>
      </c>
      <c r="S23" s="22"/>
      <c r="T23" s="25">
        <v>-128026</v>
      </c>
      <c r="U23" s="22"/>
      <c r="V23" s="27">
        <v>0</v>
      </c>
      <c r="W23" s="22"/>
      <c r="X23" s="25">
        <f>SUM(N23:W23)</f>
        <v>-128026</v>
      </c>
      <c r="Y23" s="22"/>
      <c r="Z23" s="25">
        <f>SUM(X23,L23,J23,H23,F23)</f>
        <v>2525130</v>
      </c>
      <c r="AA23" s="22"/>
      <c r="AB23" s="29">
        <v>-71453</v>
      </c>
      <c r="AC23" s="21"/>
      <c r="AD23" s="29">
        <f>SUM(Z23:AB23)</f>
        <v>2453677</v>
      </c>
    </row>
    <row r="24" spans="1:30" ht="15" customHeight="1">
      <c r="A24" s="30"/>
      <c r="D24" s="136"/>
      <c r="E24" s="136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8"/>
      <c r="AC24" s="28"/>
      <c r="AD24" s="28"/>
    </row>
    <row r="25" spans="1:30" ht="15" customHeight="1" thickBot="1">
      <c r="A25" s="19" t="s">
        <v>237</v>
      </c>
      <c r="D25" s="136"/>
      <c r="E25" s="136"/>
      <c r="F25" s="26">
        <f>SUM(F18:F23)</f>
        <v>373000</v>
      </c>
      <c r="G25" s="20"/>
      <c r="H25" s="26">
        <f>SUM(H18:H23)</f>
        <v>3680616</v>
      </c>
      <c r="I25" s="20"/>
      <c r="J25" s="26">
        <f>SUM(J18:J23)</f>
        <v>37300</v>
      </c>
      <c r="K25" s="20"/>
      <c r="L25" s="26">
        <f>SUM(L18:L23)</f>
        <v>16547296</v>
      </c>
      <c r="M25" s="20"/>
      <c r="N25" s="26">
        <f>SUM(N18:N23)</f>
        <v>-701847</v>
      </c>
      <c r="O25" s="20"/>
      <c r="P25" s="26">
        <f>SUM(P18:P23)</f>
        <v>-15699</v>
      </c>
      <c r="Q25" s="20"/>
      <c r="R25" s="26">
        <f>SUM(R18:R23)</f>
        <v>0</v>
      </c>
      <c r="S25" s="20"/>
      <c r="T25" s="26">
        <f>SUM(T18:T23)</f>
        <v>-191384</v>
      </c>
      <c r="U25" s="20"/>
      <c r="V25" s="26">
        <f>SUM(V18:V23)</f>
        <v>2011</v>
      </c>
      <c r="W25" s="20"/>
      <c r="X25" s="26">
        <f>SUM(X18:X23)</f>
        <v>-906919</v>
      </c>
      <c r="Y25" s="20"/>
      <c r="Z25" s="26">
        <f>SUM(Z18:Z23)</f>
        <v>19731293</v>
      </c>
      <c r="AA25" s="20"/>
      <c r="AB25" s="26">
        <f>SUM(AB18:AB23)</f>
        <v>1307509</v>
      </c>
      <c r="AC25" s="31"/>
      <c r="AD25" s="26">
        <f>SUM(AD18:AD23)</f>
        <v>21038802</v>
      </c>
    </row>
    <row r="26" spans="1:30" ht="15" customHeight="1" thickTop="1">
      <c r="A26" s="19"/>
      <c r="D26" s="136"/>
      <c r="E26" s="136"/>
      <c r="F26" s="24"/>
      <c r="G26" s="20"/>
      <c r="H26" s="24"/>
      <c r="I26" s="20"/>
      <c r="J26" s="24"/>
      <c r="K26" s="20"/>
      <c r="L26" s="24"/>
      <c r="M26" s="20"/>
      <c r="N26" s="24"/>
      <c r="O26" s="20"/>
      <c r="P26" s="24"/>
      <c r="Q26" s="20"/>
      <c r="R26" s="24"/>
      <c r="S26" s="20"/>
      <c r="T26" s="24"/>
      <c r="U26" s="20"/>
      <c r="V26" s="24"/>
      <c r="W26" s="20"/>
      <c r="X26" s="24"/>
      <c r="Y26" s="20"/>
      <c r="Z26" s="24"/>
      <c r="AA26" s="20"/>
      <c r="AB26" s="24"/>
      <c r="AC26" s="31"/>
      <c r="AD26" s="24"/>
    </row>
    <row r="27" spans="1:30" ht="15" customHeight="1">
      <c r="A27" s="19"/>
      <c r="D27" s="136"/>
      <c r="E27" s="136"/>
      <c r="F27" s="24"/>
      <c r="G27" s="20"/>
      <c r="H27" s="24"/>
      <c r="I27" s="20"/>
      <c r="J27" s="24"/>
      <c r="K27" s="20"/>
      <c r="L27" s="24"/>
      <c r="M27" s="20"/>
      <c r="N27" s="24"/>
      <c r="O27" s="20"/>
      <c r="P27" s="24"/>
      <c r="Q27" s="20"/>
      <c r="R27" s="24"/>
      <c r="S27" s="20"/>
      <c r="T27" s="24"/>
      <c r="U27" s="20"/>
      <c r="V27" s="24"/>
      <c r="W27" s="20"/>
      <c r="X27" s="24"/>
      <c r="Y27" s="20"/>
      <c r="Z27" s="24"/>
      <c r="AA27" s="20"/>
      <c r="AB27" s="24"/>
      <c r="AC27" s="31"/>
      <c r="AD27" s="24"/>
    </row>
    <row r="28" spans="1:30" ht="15" customHeight="1">
      <c r="A28" s="19" t="s">
        <v>203</v>
      </c>
      <c r="B28" s="19"/>
      <c r="D28" s="136"/>
      <c r="E28" s="136"/>
      <c r="F28" s="81"/>
      <c r="G28" s="21"/>
      <c r="H28" s="81"/>
      <c r="I28" s="21"/>
      <c r="J28" s="81"/>
      <c r="K28" s="21"/>
      <c r="L28" s="81"/>
      <c r="M28" s="22"/>
      <c r="N28" s="81"/>
      <c r="O28" s="22"/>
      <c r="P28" s="81"/>
      <c r="Q28" s="22"/>
      <c r="R28" s="81"/>
      <c r="S28" s="22"/>
      <c r="T28" s="81"/>
      <c r="U28" s="22"/>
      <c r="V28" s="81"/>
      <c r="W28" s="22"/>
      <c r="X28" s="86"/>
      <c r="Y28" s="22"/>
      <c r="Z28" s="86"/>
      <c r="AA28" s="22"/>
      <c r="AB28" s="81"/>
      <c r="AC28" s="21"/>
      <c r="AD28" s="81"/>
    </row>
    <row r="29" spans="1:30" ht="8.1" customHeight="1">
      <c r="A29" s="19"/>
      <c r="B29" s="19"/>
      <c r="D29" s="136"/>
      <c r="E29" s="136"/>
      <c r="F29" s="81"/>
      <c r="G29" s="21"/>
      <c r="H29" s="81"/>
      <c r="I29" s="21"/>
      <c r="J29" s="81"/>
      <c r="K29" s="21"/>
      <c r="L29" s="81"/>
      <c r="M29" s="22"/>
      <c r="N29" s="81"/>
      <c r="O29" s="22"/>
      <c r="P29" s="81"/>
      <c r="Q29" s="22"/>
      <c r="R29" s="81"/>
      <c r="S29" s="22"/>
      <c r="T29" s="81"/>
      <c r="U29" s="22"/>
      <c r="V29" s="81"/>
      <c r="W29" s="22"/>
      <c r="X29" s="86"/>
      <c r="Y29" s="22"/>
      <c r="Z29" s="86"/>
      <c r="AA29" s="22"/>
      <c r="AB29" s="81"/>
      <c r="AC29" s="21"/>
      <c r="AD29" s="81"/>
    </row>
    <row r="30" spans="1:30" ht="15" customHeight="1">
      <c r="A30" s="19" t="s">
        <v>204</v>
      </c>
      <c r="B30" s="19"/>
      <c r="D30" s="136"/>
      <c r="E30" s="136"/>
      <c r="F30" s="81">
        <v>373000</v>
      </c>
      <c r="G30" s="21"/>
      <c r="H30" s="81">
        <v>3680616</v>
      </c>
      <c r="I30" s="21"/>
      <c r="J30" s="81">
        <v>37300</v>
      </c>
      <c r="K30" s="21"/>
      <c r="L30" s="81">
        <v>20148089</v>
      </c>
      <c r="M30" s="22"/>
      <c r="N30" s="81">
        <v>-693532</v>
      </c>
      <c r="O30" s="22"/>
      <c r="P30" s="81">
        <v>-17078</v>
      </c>
      <c r="Q30" s="22"/>
      <c r="R30" s="81">
        <f>R25</f>
        <v>0</v>
      </c>
      <c r="S30" s="22"/>
      <c r="T30" s="81">
        <v>-164322</v>
      </c>
      <c r="U30" s="22"/>
      <c r="V30" s="81">
        <v>433</v>
      </c>
      <c r="W30" s="22"/>
      <c r="X30" s="86">
        <f>SUM(N30:W30)</f>
        <v>-874499</v>
      </c>
      <c r="Y30" s="22"/>
      <c r="Z30" s="86">
        <f>SUM(F30:L30,X30)</f>
        <v>23364506</v>
      </c>
      <c r="AA30" s="22"/>
      <c r="AB30" s="81">
        <v>1501953</v>
      </c>
      <c r="AC30" s="21"/>
      <c r="AD30" s="81">
        <f>SUM(Z30:AB30)</f>
        <v>24866459</v>
      </c>
    </row>
    <row r="31" spans="1:30" ht="15" customHeight="1">
      <c r="A31" s="19" t="s">
        <v>217</v>
      </c>
      <c r="B31" s="19"/>
      <c r="D31" s="136"/>
      <c r="E31" s="136"/>
      <c r="F31" s="81"/>
      <c r="G31" s="21"/>
      <c r="H31" s="81"/>
      <c r="I31" s="21"/>
      <c r="J31" s="81"/>
      <c r="K31" s="21"/>
      <c r="L31" s="81"/>
      <c r="M31" s="22"/>
      <c r="N31" s="81"/>
      <c r="O31" s="22"/>
      <c r="P31" s="81"/>
      <c r="Q31" s="22"/>
      <c r="R31" s="81"/>
      <c r="S31" s="22"/>
      <c r="T31" s="81"/>
      <c r="U31" s="22"/>
      <c r="V31" s="81"/>
      <c r="W31" s="22"/>
      <c r="X31" s="86"/>
      <c r="Y31" s="22"/>
      <c r="Z31" s="86"/>
      <c r="AA31" s="22"/>
      <c r="AB31" s="81"/>
      <c r="AC31" s="21"/>
      <c r="AD31" s="81"/>
    </row>
    <row r="32" spans="1:30" ht="15" customHeight="1">
      <c r="A32" s="44" t="s">
        <v>218</v>
      </c>
      <c r="B32" s="19"/>
      <c r="D32" s="136">
        <v>4.2</v>
      </c>
      <c r="E32" s="136"/>
      <c r="F32" s="82">
        <v>0</v>
      </c>
      <c r="G32" s="20"/>
      <c r="H32" s="82">
        <v>0</v>
      </c>
      <c r="I32" s="20"/>
      <c r="J32" s="82">
        <v>0</v>
      </c>
      <c r="K32" s="21"/>
      <c r="L32" s="89">
        <v>-84565</v>
      </c>
      <c r="M32" s="22"/>
      <c r="N32" s="82">
        <v>0</v>
      </c>
      <c r="O32" s="22"/>
      <c r="P32" s="85">
        <v>0</v>
      </c>
      <c r="Q32" s="22"/>
      <c r="R32" s="85">
        <v>5453.83</v>
      </c>
      <c r="S32" s="22"/>
      <c r="T32" s="85">
        <v>0</v>
      </c>
      <c r="U32" s="22"/>
      <c r="V32" s="87">
        <v>0</v>
      </c>
      <c r="W32" s="22"/>
      <c r="X32" s="85">
        <f>SUM(N32:W32)</f>
        <v>5453.83</v>
      </c>
      <c r="Y32" s="22"/>
      <c r="Z32" s="85">
        <f>SUM(F32:L32,X32)</f>
        <v>-79111.17</v>
      </c>
      <c r="AA32" s="22"/>
      <c r="AB32" s="89">
        <v>1846.17</v>
      </c>
      <c r="AC32" s="21"/>
      <c r="AD32" s="89">
        <f>SUM(Z32:AB32)</f>
        <v>-77265</v>
      </c>
    </row>
    <row r="33" spans="1:30" ht="15" customHeight="1">
      <c r="A33" s="19"/>
      <c r="B33" s="19"/>
      <c r="D33" s="136"/>
      <c r="E33" s="136"/>
      <c r="F33" s="81"/>
      <c r="G33" s="21"/>
      <c r="H33" s="81"/>
      <c r="I33" s="21"/>
      <c r="J33" s="81"/>
      <c r="K33" s="21"/>
      <c r="L33" s="81"/>
      <c r="M33" s="22"/>
      <c r="N33" s="81"/>
      <c r="O33" s="22"/>
      <c r="P33" s="81"/>
      <c r="Q33" s="22"/>
      <c r="R33" s="81"/>
      <c r="S33" s="22"/>
      <c r="T33" s="81"/>
      <c r="U33" s="22"/>
      <c r="V33" s="81"/>
      <c r="W33" s="22"/>
      <c r="X33" s="86"/>
      <c r="Y33" s="22"/>
      <c r="Z33" s="86"/>
      <c r="AA33" s="22"/>
      <c r="AB33" s="81"/>
      <c r="AC33" s="21"/>
      <c r="AD33" s="81"/>
    </row>
    <row r="34" spans="1:30" ht="15" customHeight="1">
      <c r="A34" s="19" t="s">
        <v>205</v>
      </c>
      <c r="B34" s="19"/>
      <c r="D34" s="136"/>
      <c r="E34" s="136"/>
      <c r="F34" s="81">
        <f>SUM(F29:F32)</f>
        <v>373000</v>
      </c>
      <c r="G34" s="21"/>
      <c r="H34" s="81">
        <f>SUM(H29:H32)</f>
        <v>3680616</v>
      </c>
      <c r="I34" s="21"/>
      <c r="J34" s="81">
        <f>SUM(J29:J32)</f>
        <v>37300</v>
      </c>
      <c r="K34" s="21"/>
      <c r="L34" s="81">
        <f>SUM(L29:L32)</f>
        <v>20063524</v>
      </c>
      <c r="M34" s="22"/>
      <c r="N34" s="81">
        <f>SUM(N29:N32)</f>
        <v>-693532</v>
      </c>
      <c r="O34" s="22"/>
      <c r="P34" s="81">
        <f>SUM(P29:P32)</f>
        <v>-17078</v>
      </c>
      <c r="Q34" s="22"/>
      <c r="R34" s="81">
        <f>SUM(R29:R32)</f>
        <v>5453.83</v>
      </c>
      <c r="S34" s="22"/>
      <c r="T34" s="81">
        <f>SUM(T29:T32)</f>
        <v>-164322</v>
      </c>
      <c r="U34" s="22"/>
      <c r="V34" s="81">
        <f>SUM(V29:V32)</f>
        <v>433</v>
      </c>
      <c r="W34" s="22"/>
      <c r="X34" s="86">
        <f>SUM(X29:X32)</f>
        <v>-869045.17</v>
      </c>
      <c r="Y34" s="22"/>
      <c r="Z34" s="86">
        <f>SUM(F34:L34,X34)</f>
        <v>23285394.83</v>
      </c>
      <c r="AA34" s="22"/>
      <c r="AB34" s="81">
        <f>SUM(AB29:AB32)</f>
        <v>1503799.17</v>
      </c>
      <c r="AC34" s="21"/>
      <c r="AD34" s="81">
        <f>SUM(Z34:AB34)</f>
        <v>24789194</v>
      </c>
    </row>
    <row r="35" spans="1:30" ht="8.1" customHeight="1">
      <c r="A35" s="19"/>
      <c r="B35" s="19"/>
      <c r="D35" s="136"/>
      <c r="E35" s="136"/>
      <c r="F35" s="81"/>
      <c r="G35" s="21"/>
      <c r="H35" s="81"/>
      <c r="I35" s="21"/>
      <c r="J35" s="81"/>
      <c r="K35" s="21"/>
      <c r="L35" s="81"/>
      <c r="M35" s="22"/>
      <c r="N35" s="81"/>
      <c r="O35" s="22"/>
      <c r="P35" s="81"/>
      <c r="Q35" s="22"/>
      <c r="R35" s="81"/>
      <c r="S35" s="22"/>
      <c r="T35" s="81"/>
      <c r="U35" s="22"/>
      <c r="V35" s="81"/>
      <c r="W35" s="22"/>
      <c r="X35" s="86"/>
      <c r="Y35" s="22"/>
      <c r="Z35" s="86"/>
      <c r="AA35" s="22"/>
      <c r="AB35" s="81"/>
      <c r="AC35" s="21"/>
      <c r="AD35" s="81"/>
    </row>
    <row r="36" spans="1:30" ht="15" customHeight="1">
      <c r="A36" s="19" t="s">
        <v>117</v>
      </c>
      <c r="B36" s="19"/>
      <c r="D36" s="136"/>
      <c r="E36" s="136"/>
      <c r="F36" s="81"/>
      <c r="G36" s="21"/>
      <c r="H36" s="81"/>
      <c r="I36" s="21"/>
      <c r="J36" s="81"/>
      <c r="K36" s="21"/>
      <c r="L36" s="81"/>
      <c r="M36" s="22"/>
      <c r="N36" s="81"/>
      <c r="O36" s="22"/>
      <c r="P36" s="86"/>
      <c r="Q36" s="22"/>
      <c r="R36" s="86"/>
      <c r="S36" s="22"/>
      <c r="T36" s="86"/>
      <c r="U36" s="22"/>
      <c r="V36" s="81"/>
      <c r="W36" s="22"/>
      <c r="X36" s="86"/>
      <c r="Y36" s="22"/>
      <c r="Z36" s="86"/>
      <c r="AA36" s="22"/>
      <c r="AB36" s="81"/>
      <c r="AC36" s="21"/>
      <c r="AD36" s="81"/>
    </row>
    <row r="37" spans="1:30" ht="15" customHeight="1">
      <c r="A37" s="187" t="s">
        <v>221</v>
      </c>
      <c r="B37" s="19"/>
      <c r="D37" s="136">
        <v>11</v>
      </c>
      <c r="E37" s="136"/>
      <c r="F37" s="81">
        <v>0</v>
      </c>
      <c r="G37" s="21"/>
      <c r="H37" s="81">
        <v>0</v>
      </c>
      <c r="I37" s="21"/>
      <c r="J37" s="81">
        <v>0</v>
      </c>
      <c r="K37" s="21"/>
      <c r="L37" s="81">
        <v>0</v>
      </c>
      <c r="M37" s="22"/>
      <c r="N37" s="81">
        <v>0</v>
      </c>
      <c r="O37" s="22"/>
      <c r="P37" s="86">
        <v>0</v>
      </c>
      <c r="Q37" s="22"/>
      <c r="R37" s="86">
        <v>0</v>
      </c>
      <c r="S37" s="22"/>
      <c r="T37" s="86">
        <v>0</v>
      </c>
      <c r="U37" s="22"/>
      <c r="V37" s="81">
        <v>0</v>
      </c>
      <c r="W37" s="22"/>
      <c r="X37" s="86">
        <f>SUM(N37:W37)</f>
        <v>0</v>
      </c>
      <c r="Y37" s="22"/>
      <c r="Z37" s="86">
        <f>SUM(F37:L37,X37)</f>
        <v>0</v>
      </c>
      <c r="AA37" s="22"/>
      <c r="AB37" s="81">
        <v>18573</v>
      </c>
      <c r="AC37" s="21"/>
      <c r="AD37" s="81">
        <f>SUM(Z37:AB37)</f>
        <v>18573</v>
      </c>
    </row>
    <row r="38" spans="1:30" ht="15" customHeight="1">
      <c r="A38" s="6" t="s">
        <v>142</v>
      </c>
      <c r="B38" s="48"/>
      <c r="C38" s="48"/>
      <c r="D38" s="136"/>
      <c r="E38" s="136"/>
      <c r="F38" s="81"/>
      <c r="G38" s="21"/>
      <c r="H38" s="81"/>
      <c r="I38" s="21"/>
      <c r="J38" s="81"/>
      <c r="K38" s="21"/>
      <c r="L38" s="81"/>
      <c r="M38" s="21"/>
      <c r="N38" s="81"/>
      <c r="O38" s="21"/>
      <c r="P38" s="81"/>
      <c r="Q38" s="21"/>
      <c r="R38" s="81"/>
      <c r="S38" s="21"/>
      <c r="T38" s="81"/>
      <c r="U38" s="21"/>
      <c r="V38" s="81"/>
      <c r="W38" s="21"/>
      <c r="X38" s="81"/>
      <c r="Y38" s="21"/>
      <c r="Z38" s="81"/>
      <c r="AA38" s="21"/>
      <c r="AB38" s="81"/>
      <c r="AC38" s="21"/>
      <c r="AD38" s="81"/>
    </row>
    <row r="39" spans="2:30" ht="15" customHeight="1">
      <c r="B39" s="6" t="s">
        <v>276</v>
      </c>
      <c r="C39" s="48"/>
      <c r="D39" s="136"/>
      <c r="E39" s="136"/>
      <c r="F39" s="81">
        <v>0</v>
      </c>
      <c r="G39" s="21"/>
      <c r="H39" s="81">
        <v>0</v>
      </c>
      <c r="I39" s="21"/>
      <c r="J39" s="81">
        <v>0</v>
      </c>
      <c r="K39" s="21"/>
      <c r="L39" s="81">
        <v>0</v>
      </c>
      <c r="M39" s="22"/>
      <c r="N39" s="81">
        <v>0</v>
      </c>
      <c r="O39" s="22"/>
      <c r="P39" s="86">
        <v>0</v>
      </c>
      <c r="Q39" s="22"/>
      <c r="R39" s="86">
        <v>0</v>
      </c>
      <c r="S39" s="22"/>
      <c r="T39" s="86">
        <v>0</v>
      </c>
      <c r="U39" s="22"/>
      <c r="V39" s="81">
        <v>0</v>
      </c>
      <c r="W39" s="22"/>
      <c r="X39" s="86">
        <f aca="true" t="shared" si="0" ref="X39:X40">SUM(N39:W39)</f>
        <v>0</v>
      </c>
      <c r="Y39" s="22"/>
      <c r="Z39" s="86">
        <f>SUM(X39,L39,J39,H39,F39)</f>
        <v>0</v>
      </c>
      <c r="AA39" s="22"/>
      <c r="AB39" s="81">
        <v>82750</v>
      </c>
      <c r="AC39" s="21"/>
      <c r="AD39" s="81">
        <f>SUM(Z39:AB39)</f>
        <v>82750</v>
      </c>
    </row>
    <row r="40" spans="1:30" ht="15" customHeight="1">
      <c r="A40" s="6" t="s">
        <v>240</v>
      </c>
      <c r="C40" s="48"/>
      <c r="D40" s="136">
        <v>20</v>
      </c>
      <c r="E40" s="136"/>
      <c r="F40" s="81">
        <v>0</v>
      </c>
      <c r="G40" s="21"/>
      <c r="H40" s="81">
        <v>0</v>
      </c>
      <c r="I40" s="21"/>
      <c r="J40" s="81">
        <v>0</v>
      </c>
      <c r="K40" s="21"/>
      <c r="L40" s="81">
        <v>-1119000</v>
      </c>
      <c r="M40" s="22"/>
      <c r="N40" s="81">
        <v>0</v>
      </c>
      <c r="O40" s="22"/>
      <c r="P40" s="86">
        <v>0</v>
      </c>
      <c r="Q40" s="22"/>
      <c r="R40" s="86">
        <v>0</v>
      </c>
      <c r="S40" s="22"/>
      <c r="T40" s="86">
        <v>0</v>
      </c>
      <c r="U40" s="22"/>
      <c r="V40" s="81">
        <v>0</v>
      </c>
      <c r="W40" s="22"/>
      <c r="X40" s="86">
        <f t="shared" si="0"/>
        <v>0</v>
      </c>
      <c r="Y40" s="22"/>
      <c r="Z40" s="86">
        <f>SUM(X40,L40,J40,H40,F40)</f>
        <v>-1119000</v>
      </c>
      <c r="AA40" s="22"/>
      <c r="AB40" s="81">
        <v>0</v>
      </c>
      <c r="AC40" s="21"/>
      <c r="AD40" s="81">
        <f>SUM(Z40:AB40)</f>
        <v>-1119000</v>
      </c>
    </row>
    <row r="41" spans="1:30" ht="15" customHeight="1">
      <c r="A41" s="6" t="s">
        <v>229</v>
      </c>
      <c r="C41" s="48"/>
      <c r="D41" s="136"/>
      <c r="E41" s="136"/>
      <c r="F41" s="81"/>
      <c r="G41" s="21"/>
      <c r="H41" s="81"/>
      <c r="I41" s="21"/>
      <c r="J41" s="81"/>
      <c r="K41" s="21"/>
      <c r="L41" s="81"/>
      <c r="M41" s="22"/>
      <c r="N41" s="81"/>
      <c r="O41" s="22"/>
      <c r="P41" s="86"/>
      <c r="Q41" s="22"/>
      <c r="R41" s="86"/>
      <c r="S41" s="22"/>
      <c r="T41" s="86"/>
      <c r="U41" s="22"/>
      <c r="V41" s="81"/>
      <c r="W41" s="22"/>
      <c r="X41" s="86"/>
      <c r="Y41" s="22"/>
      <c r="Z41" s="86"/>
      <c r="AA41" s="22"/>
      <c r="AB41" s="81"/>
      <c r="AC41" s="21"/>
      <c r="AD41" s="81"/>
    </row>
    <row r="42" spans="2:30" ht="15" customHeight="1">
      <c r="B42" s="1" t="s">
        <v>177</v>
      </c>
      <c r="C42" s="48"/>
      <c r="D42" s="136"/>
      <c r="E42" s="136"/>
      <c r="F42" s="82">
        <v>0</v>
      </c>
      <c r="G42" s="20"/>
      <c r="H42" s="82">
        <v>0</v>
      </c>
      <c r="I42" s="20"/>
      <c r="J42" s="82">
        <v>0</v>
      </c>
      <c r="K42" s="21"/>
      <c r="L42" s="89">
        <f>'7-8 (6m)'!F81</f>
        <v>2601481</v>
      </c>
      <c r="M42" s="22"/>
      <c r="N42" s="82">
        <v>0</v>
      </c>
      <c r="O42" s="22"/>
      <c r="P42" s="85">
        <v>0</v>
      </c>
      <c r="Q42" s="22"/>
      <c r="R42" s="85">
        <v>576691</v>
      </c>
      <c r="S42" s="22"/>
      <c r="T42" s="85">
        <v>97667</v>
      </c>
      <c r="U42" s="22"/>
      <c r="V42" s="87">
        <v>-9148</v>
      </c>
      <c r="W42" s="22"/>
      <c r="X42" s="85">
        <f>SUM(N42:W42)</f>
        <v>665210</v>
      </c>
      <c r="Y42" s="22"/>
      <c r="Z42" s="85">
        <f>SUM(X42,L42,J42,H42,F42)</f>
        <v>3266691</v>
      </c>
      <c r="AA42" s="22"/>
      <c r="AB42" s="89">
        <f>'7-8 (6m)'!F88</f>
        <v>-31415</v>
      </c>
      <c r="AC42" s="21"/>
      <c r="AD42" s="89">
        <f>SUM(Z42:AB42)</f>
        <v>3235276</v>
      </c>
    </row>
    <row r="43" spans="1:30" ht="15" customHeight="1">
      <c r="A43" s="30"/>
      <c r="D43" s="136"/>
      <c r="E43" s="136"/>
      <c r="F43" s="83"/>
      <c r="G43" s="24"/>
      <c r="H43" s="83"/>
      <c r="I43" s="24"/>
      <c r="J43" s="83"/>
      <c r="K43" s="24"/>
      <c r="L43" s="83"/>
      <c r="M43" s="24"/>
      <c r="N43" s="83"/>
      <c r="O43" s="24"/>
      <c r="P43" s="83"/>
      <c r="Q43" s="24"/>
      <c r="R43" s="83"/>
      <c r="S43" s="24"/>
      <c r="T43" s="83"/>
      <c r="U43" s="24"/>
      <c r="V43" s="83"/>
      <c r="W43" s="24"/>
      <c r="X43" s="83"/>
      <c r="Y43" s="24"/>
      <c r="Z43" s="83"/>
      <c r="AA43" s="24"/>
      <c r="AB43" s="88"/>
      <c r="AC43" s="28"/>
      <c r="AD43" s="88"/>
    </row>
    <row r="44" spans="1:30" ht="15" customHeight="1" thickBot="1">
      <c r="A44" s="19" t="s">
        <v>238</v>
      </c>
      <c r="D44" s="136"/>
      <c r="E44" s="136"/>
      <c r="F44" s="84">
        <f>SUM(F34:F42)</f>
        <v>373000</v>
      </c>
      <c r="G44" s="20"/>
      <c r="H44" s="84">
        <f>SUM(H34:H42)</f>
        <v>3680616</v>
      </c>
      <c r="I44" s="20"/>
      <c r="J44" s="84">
        <f>SUM(J34:J42)</f>
        <v>37300</v>
      </c>
      <c r="K44" s="20"/>
      <c r="L44" s="84">
        <f>SUM(L34:L42)</f>
        <v>21546005</v>
      </c>
      <c r="M44" s="20"/>
      <c r="N44" s="84">
        <f>SUM(N34:N42)</f>
        <v>-693532</v>
      </c>
      <c r="O44" s="20"/>
      <c r="P44" s="84">
        <f>SUM(P34:P42)</f>
        <v>-17078</v>
      </c>
      <c r="Q44" s="20"/>
      <c r="R44" s="84">
        <f>SUM(R34:R42)</f>
        <v>582144.83</v>
      </c>
      <c r="S44" s="20"/>
      <c r="T44" s="84">
        <f>SUM(T34:T42)</f>
        <v>-66655</v>
      </c>
      <c r="U44" s="20"/>
      <c r="V44" s="84">
        <f>SUM(V34:V42)</f>
        <v>-8715</v>
      </c>
      <c r="W44" s="20"/>
      <c r="X44" s="84">
        <f>SUM(X34:X42)</f>
        <v>-203835.17000000004</v>
      </c>
      <c r="Y44" s="20"/>
      <c r="Z44" s="84">
        <f>SUM(Z34:Z42)</f>
        <v>25433085.83</v>
      </c>
      <c r="AA44" s="20"/>
      <c r="AB44" s="84">
        <f>SUM(AB34:AB42)</f>
        <v>1573707.17</v>
      </c>
      <c r="AC44" s="31"/>
      <c r="AD44" s="84">
        <f>SUM(AD34:AD42)</f>
        <v>27006793</v>
      </c>
    </row>
    <row r="45" spans="1:30" ht="15" customHeight="1" thickTop="1">
      <c r="A45" s="19"/>
      <c r="D45" s="136"/>
      <c r="E45" s="136"/>
      <c r="F45" s="24"/>
      <c r="G45" s="20"/>
      <c r="H45" s="24"/>
      <c r="I45" s="20"/>
      <c r="J45" s="24"/>
      <c r="K45" s="20"/>
      <c r="L45" s="24"/>
      <c r="M45" s="20"/>
      <c r="N45" s="24"/>
      <c r="O45" s="20"/>
      <c r="P45" s="24"/>
      <c r="Q45" s="20"/>
      <c r="R45" s="24"/>
      <c r="S45" s="20"/>
      <c r="T45" s="24"/>
      <c r="U45" s="20"/>
      <c r="V45" s="24"/>
      <c r="W45" s="20"/>
      <c r="X45" s="24"/>
      <c r="Y45" s="20"/>
      <c r="Z45" s="24"/>
      <c r="AA45" s="20"/>
      <c r="AB45" s="24"/>
      <c r="AC45" s="31"/>
      <c r="AD45" s="24"/>
    </row>
    <row r="46" spans="1:30" ht="15" customHeight="1">
      <c r="A46" s="19"/>
      <c r="D46" s="136"/>
      <c r="E46" s="136"/>
      <c r="F46" s="24"/>
      <c r="G46" s="20"/>
      <c r="H46" s="24"/>
      <c r="I46" s="20"/>
      <c r="J46" s="24"/>
      <c r="K46" s="20"/>
      <c r="L46" s="24"/>
      <c r="M46" s="20"/>
      <c r="N46" s="24"/>
      <c r="O46" s="20"/>
      <c r="P46" s="24"/>
      <c r="Q46" s="20"/>
      <c r="R46" s="24"/>
      <c r="S46" s="20"/>
      <c r="T46" s="24"/>
      <c r="U46" s="20"/>
      <c r="V46" s="24"/>
      <c r="W46" s="20"/>
      <c r="X46" s="24"/>
      <c r="Y46" s="20"/>
      <c r="Z46" s="24"/>
      <c r="AA46" s="20"/>
      <c r="AB46" s="24"/>
      <c r="AC46" s="31"/>
      <c r="AD46" s="24"/>
    </row>
    <row r="47" spans="1:30" ht="18" customHeight="1">
      <c r="A47" s="19"/>
      <c r="D47" s="136"/>
      <c r="E47" s="136"/>
      <c r="F47" s="24"/>
      <c r="G47" s="20"/>
      <c r="H47" s="24"/>
      <c r="I47" s="20"/>
      <c r="J47" s="24"/>
      <c r="K47" s="20"/>
      <c r="L47" s="24"/>
      <c r="M47" s="20"/>
      <c r="N47" s="24"/>
      <c r="O47" s="20"/>
      <c r="P47" s="24"/>
      <c r="Q47" s="20"/>
      <c r="R47" s="24"/>
      <c r="S47" s="20"/>
      <c r="T47" s="24"/>
      <c r="U47" s="20"/>
      <c r="V47" s="24"/>
      <c r="W47" s="20"/>
      <c r="X47" s="24"/>
      <c r="Y47" s="20"/>
      <c r="Z47" s="24"/>
      <c r="AA47" s="20"/>
      <c r="AB47" s="24"/>
      <c r="AC47" s="31"/>
      <c r="AD47" s="24"/>
    </row>
    <row r="48" spans="1:30" ht="21.9" customHeight="1">
      <c r="A48" s="49" t="str">
        <f>'7-8 (6m)'!A52:L52</f>
        <v>The accompanying condensed notes to the interim financial information on pages 14 to 53 are an integral part of this interim financial information.</v>
      </c>
      <c r="B48" s="49"/>
      <c r="C48" s="49"/>
      <c r="D48" s="46"/>
      <c r="E48" s="47"/>
      <c r="F48" s="23"/>
      <c r="G48" s="47"/>
      <c r="H48" s="23"/>
      <c r="I48" s="47"/>
      <c r="J48" s="23"/>
      <c r="K48" s="47"/>
      <c r="L48" s="23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23"/>
    </row>
  </sheetData>
  <mergeCells count="4">
    <mergeCell ref="F7:Z7"/>
    <mergeCell ref="N8:X8"/>
    <mergeCell ref="J14:L14"/>
    <mergeCell ref="P9:V9"/>
  </mergeCells>
  <printOptions/>
  <pageMargins left="0.3" right="0.3" top="0.5" bottom="0.6" header="0.49" footer="0.4"/>
  <pageSetup firstPageNumber="9" useFirstPageNumber="1" fitToHeight="0" fitToWidth="0" horizontalDpi="1200" verticalDpi="1200" orientation="landscape" paperSize="9" scale="75" r:id="rId1"/>
  <headerFooter>
    <oddFooter>&amp;R&amp;"Arial,Regular"&amp;10&amp;P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  <pageSetUpPr fitToPage="1"/>
  </sheetPr>
  <dimension ref="A1:T44"/>
  <sheetViews>
    <sheetView zoomScaleSheetLayoutView="100" workbookViewId="0" topLeftCell="A1">
      <selection activeCell="N16" sqref="N16"/>
    </sheetView>
  </sheetViews>
  <sheetFormatPr defaultColWidth="9.140625" defaultRowHeight="16.5" customHeight="1"/>
  <cols>
    <col min="1" max="2" width="1.1484375" style="54" customWidth="1"/>
    <col min="3" max="3" width="34.421875" style="54" customWidth="1"/>
    <col min="4" max="4" width="5.28125" style="54" customWidth="1"/>
    <col min="5" max="5" width="0.71875" style="51" customWidth="1"/>
    <col min="6" max="6" width="12.421875" style="51" customWidth="1"/>
    <col min="7" max="7" width="0.71875" style="53" customWidth="1"/>
    <col min="8" max="8" width="12.421875" style="54" customWidth="1"/>
    <col min="9" max="9" width="0.71875" style="54" customWidth="1"/>
    <col min="10" max="10" width="13.421875" style="52" customWidth="1"/>
    <col min="11" max="11" width="0.71875" style="52" customWidth="1"/>
    <col min="12" max="12" width="14.421875" style="55" customWidth="1"/>
    <col min="13" max="13" width="0.71875" style="54" customWidth="1"/>
    <col min="14" max="14" width="19.28125" style="52" customWidth="1"/>
    <col min="15" max="15" width="0.71875" style="54" customWidth="1"/>
    <col min="16" max="16" width="19.28125" style="52" customWidth="1"/>
    <col min="17" max="17" width="0.71875" style="55" customWidth="1"/>
    <col min="18" max="18" width="19.28125" style="52" customWidth="1"/>
    <col min="19" max="19" width="0.71875" style="55" customWidth="1"/>
    <col min="20" max="20" width="13.7109375" style="52" customWidth="1"/>
    <col min="21" max="16384" width="9.140625" style="56" customWidth="1"/>
  </cols>
  <sheetData>
    <row r="1" spans="1:20" ht="16.5" customHeight="1">
      <c r="A1" s="50" t="str">
        <f>'2-4'!A1</f>
        <v>Energy Absolute Public Company Limited</v>
      </c>
      <c r="B1" s="50"/>
      <c r="C1" s="50"/>
      <c r="D1" s="50"/>
      <c r="G1" s="55"/>
      <c r="H1" s="50"/>
      <c r="I1" s="50"/>
      <c r="J1" s="50"/>
      <c r="K1" s="50"/>
      <c r="L1" s="54"/>
      <c r="M1" s="50"/>
      <c r="N1" s="50"/>
      <c r="O1" s="50"/>
      <c r="P1" s="50"/>
      <c r="R1" s="50"/>
      <c r="T1" s="36" t="s">
        <v>54</v>
      </c>
    </row>
    <row r="2" spans="1:20" ht="16.5" customHeight="1">
      <c r="A2" s="50" t="s">
        <v>116</v>
      </c>
      <c r="B2" s="50"/>
      <c r="C2" s="50"/>
      <c r="D2" s="50"/>
      <c r="G2" s="55"/>
      <c r="H2" s="50"/>
      <c r="I2" s="50"/>
      <c r="J2" s="50"/>
      <c r="K2" s="50"/>
      <c r="L2" s="54"/>
      <c r="M2" s="50"/>
      <c r="N2" s="50"/>
      <c r="O2" s="50"/>
      <c r="P2" s="50"/>
      <c r="R2" s="50"/>
      <c r="T2" s="50"/>
    </row>
    <row r="3" spans="1:20" ht="16.5" customHeight="1">
      <c r="A3" s="57" t="str">
        <f>9!A3</f>
        <v>For the six-month period ended 30 June 2020</v>
      </c>
      <c r="B3" s="58"/>
      <c r="C3" s="58"/>
      <c r="D3" s="58"/>
      <c r="E3" s="59"/>
      <c r="F3" s="59"/>
      <c r="G3" s="61"/>
      <c r="H3" s="58"/>
      <c r="I3" s="58"/>
      <c r="J3" s="58"/>
      <c r="K3" s="58"/>
      <c r="L3" s="60"/>
      <c r="M3" s="58"/>
      <c r="N3" s="58"/>
      <c r="O3" s="58"/>
      <c r="P3" s="58"/>
      <c r="Q3" s="61"/>
      <c r="R3" s="58"/>
      <c r="S3" s="61"/>
      <c r="T3" s="58"/>
    </row>
    <row r="4" spans="1:20" s="197" customFormat="1" ht="16.5" customHeight="1">
      <c r="A4" s="191"/>
      <c r="B4" s="192"/>
      <c r="C4" s="192"/>
      <c r="D4" s="192"/>
      <c r="E4" s="193"/>
      <c r="F4" s="194"/>
      <c r="G4" s="195"/>
      <c r="H4" s="194"/>
      <c r="I4" s="194"/>
      <c r="J4" s="195"/>
      <c r="K4" s="195"/>
      <c r="L4" s="194"/>
      <c r="M4" s="194"/>
      <c r="N4" s="195"/>
      <c r="O4" s="194"/>
      <c r="P4" s="195"/>
      <c r="Q4" s="196"/>
      <c r="R4" s="195"/>
      <c r="S4" s="196"/>
      <c r="T4" s="195"/>
    </row>
    <row r="5" spans="1:20" s="197" customFormat="1" ht="16.5" customHeight="1">
      <c r="A5" s="191"/>
      <c r="B5" s="192"/>
      <c r="C5" s="192"/>
      <c r="D5" s="192"/>
      <c r="E5" s="193"/>
      <c r="F5" s="194"/>
      <c r="G5" s="195"/>
      <c r="H5" s="194"/>
      <c r="I5" s="194"/>
      <c r="J5" s="195"/>
      <c r="K5" s="195"/>
      <c r="L5" s="194"/>
      <c r="M5" s="194"/>
      <c r="N5" s="195"/>
      <c r="O5" s="194"/>
      <c r="P5" s="195"/>
      <c r="Q5" s="196"/>
      <c r="R5" s="195"/>
      <c r="S5" s="196"/>
      <c r="T5" s="195"/>
    </row>
    <row r="6" spans="1:20" s="197" customFormat="1" ht="16.2" customHeight="1">
      <c r="A6" s="191"/>
      <c r="B6" s="192"/>
      <c r="C6" s="192"/>
      <c r="D6" s="198"/>
      <c r="E6" s="196"/>
      <c r="F6" s="199"/>
      <c r="G6" s="200"/>
      <c r="H6" s="201"/>
      <c r="I6" s="201"/>
      <c r="J6" s="201"/>
      <c r="K6" s="201"/>
      <c r="L6" s="201"/>
      <c r="M6" s="201"/>
      <c r="N6" s="201"/>
      <c r="O6" s="201"/>
      <c r="P6" s="201"/>
      <c r="Q6" s="200"/>
      <c r="R6" s="201"/>
      <c r="S6" s="200"/>
      <c r="T6" s="104" t="s">
        <v>281</v>
      </c>
    </row>
    <row r="7" spans="1:20" s="197" customFormat="1" ht="16.2" customHeight="1">
      <c r="A7" s="191"/>
      <c r="B7" s="192"/>
      <c r="C7" s="192"/>
      <c r="D7" s="198"/>
      <c r="E7" s="196"/>
      <c r="F7" s="198"/>
      <c r="G7" s="196"/>
      <c r="H7" s="192"/>
      <c r="I7" s="192"/>
      <c r="J7" s="202"/>
      <c r="K7" s="202"/>
      <c r="L7" s="196"/>
      <c r="M7" s="192"/>
      <c r="N7" s="329" t="s">
        <v>187</v>
      </c>
      <c r="O7" s="329"/>
      <c r="P7" s="329"/>
      <c r="Q7" s="329"/>
      <c r="R7" s="329"/>
      <c r="S7" s="196"/>
      <c r="T7" s="203"/>
    </row>
    <row r="8" spans="1:20" s="197" customFormat="1" ht="16.2" customHeight="1">
      <c r="A8" s="191"/>
      <c r="B8" s="192"/>
      <c r="C8" s="192"/>
      <c r="D8" s="198"/>
      <c r="E8" s="196"/>
      <c r="F8" s="198"/>
      <c r="G8" s="196"/>
      <c r="H8" s="192"/>
      <c r="I8" s="192"/>
      <c r="J8" s="204"/>
      <c r="K8" s="204"/>
      <c r="L8" s="204"/>
      <c r="M8" s="192"/>
      <c r="N8" s="328" t="s">
        <v>148</v>
      </c>
      <c r="O8" s="328"/>
      <c r="P8" s="328"/>
      <c r="Q8" s="196"/>
      <c r="R8" s="203"/>
      <c r="S8" s="196"/>
      <c r="T8" s="203"/>
    </row>
    <row r="9" spans="1:20" s="197" customFormat="1" ht="16.2" customHeight="1">
      <c r="A9" s="191"/>
      <c r="B9" s="192"/>
      <c r="C9" s="192"/>
      <c r="D9" s="198"/>
      <c r="E9" s="196"/>
      <c r="F9" s="205" t="s">
        <v>38</v>
      </c>
      <c r="G9" s="196"/>
      <c r="H9" s="192"/>
      <c r="I9" s="192"/>
      <c r="J9" s="204"/>
      <c r="K9" s="204"/>
      <c r="L9" s="204"/>
      <c r="M9" s="192"/>
      <c r="N9" s="206" t="s">
        <v>168</v>
      </c>
      <c r="O9" s="192"/>
      <c r="P9" s="206" t="s">
        <v>199</v>
      </c>
      <c r="Q9" s="196"/>
      <c r="R9" s="206"/>
      <c r="S9" s="196"/>
      <c r="T9" s="203"/>
    </row>
    <row r="10" spans="1:20" s="197" customFormat="1" ht="16.2" customHeight="1">
      <c r="A10" s="191"/>
      <c r="B10" s="192"/>
      <c r="C10" s="192"/>
      <c r="D10" s="198"/>
      <c r="E10" s="196"/>
      <c r="F10" s="205" t="s">
        <v>37</v>
      </c>
      <c r="G10" s="203"/>
      <c r="H10" s="205" t="s">
        <v>40</v>
      </c>
      <c r="I10" s="203"/>
      <c r="J10" s="327" t="s">
        <v>47</v>
      </c>
      <c r="K10" s="327"/>
      <c r="L10" s="327"/>
      <c r="M10" s="203"/>
      <c r="N10" s="206" t="s">
        <v>169</v>
      </c>
      <c r="O10" s="203"/>
      <c r="P10" s="206" t="s">
        <v>283</v>
      </c>
      <c r="Q10" s="203"/>
      <c r="R10" s="206" t="s">
        <v>41</v>
      </c>
      <c r="S10" s="203"/>
      <c r="T10" s="203" t="s">
        <v>26</v>
      </c>
    </row>
    <row r="11" spans="1:20" s="197" customFormat="1" ht="16.2" customHeight="1">
      <c r="A11" s="191"/>
      <c r="B11" s="192"/>
      <c r="C11" s="192"/>
      <c r="D11" s="198"/>
      <c r="E11" s="196"/>
      <c r="F11" s="208" t="s">
        <v>25</v>
      </c>
      <c r="G11" s="203"/>
      <c r="H11" s="205" t="s">
        <v>39</v>
      </c>
      <c r="I11" s="203"/>
      <c r="J11" s="205" t="s">
        <v>77</v>
      </c>
      <c r="K11" s="207"/>
      <c r="L11" s="209" t="s">
        <v>19</v>
      </c>
      <c r="M11" s="203"/>
      <c r="N11" s="206" t="s">
        <v>170</v>
      </c>
      <c r="O11" s="203"/>
      <c r="P11" s="206" t="s">
        <v>284</v>
      </c>
      <c r="Q11" s="203"/>
      <c r="R11" s="206" t="s">
        <v>42</v>
      </c>
      <c r="S11" s="203"/>
      <c r="T11" s="209" t="s">
        <v>57</v>
      </c>
    </row>
    <row r="12" spans="1:20" s="197" customFormat="1" ht="16.2" customHeight="1">
      <c r="A12" s="191"/>
      <c r="B12" s="192"/>
      <c r="C12" s="192"/>
      <c r="D12" s="109" t="s">
        <v>2</v>
      </c>
      <c r="E12" s="196"/>
      <c r="F12" s="110" t="s">
        <v>84</v>
      </c>
      <c r="G12" s="210"/>
      <c r="H12" s="110" t="s">
        <v>84</v>
      </c>
      <c r="I12" s="203"/>
      <c r="J12" s="110" t="s">
        <v>84</v>
      </c>
      <c r="K12" s="211"/>
      <c r="L12" s="110" t="s">
        <v>84</v>
      </c>
      <c r="M12" s="203"/>
      <c r="N12" s="110" t="s">
        <v>84</v>
      </c>
      <c r="O12" s="203"/>
      <c r="P12" s="110" t="s">
        <v>84</v>
      </c>
      <c r="Q12" s="203"/>
      <c r="R12" s="110" t="s">
        <v>84</v>
      </c>
      <c r="S12" s="203"/>
      <c r="T12" s="110" t="s">
        <v>84</v>
      </c>
    </row>
    <row r="13" spans="1:20" s="197" customFormat="1" ht="16.2" customHeight="1">
      <c r="A13" s="191"/>
      <c r="B13" s="192"/>
      <c r="C13" s="192"/>
      <c r="D13" s="212"/>
      <c r="E13" s="198"/>
      <c r="F13" s="111"/>
      <c r="G13" s="213"/>
      <c r="H13" s="111"/>
      <c r="I13" s="195"/>
      <c r="J13" s="111"/>
      <c r="K13" s="211"/>
      <c r="L13" s="111"/>
      <c r="M13" s="195"/>
      <c r="N13" s="111"/>
      <c r="O13" s="195"/>
      <c r="P13" s="111"/>
      <c r="Q13" s="195"/>
      <c r="R13" s="111"/>
      <c r="S13" s="195"/>
      <c r="T13" s="111"/>
    </row>
    <row r="14" spans="1:20" s="197" customFormat="1" ht="16.2" customHeight="1">
      <c r="A14" s="191" t="s">
        <v>144</v>
      </c>
      <c r="B14" s="214"/>
      <c r="C14" s="192"/>
      <c r="D14" s="198"/>
      <c r="E14" s="196"/>
      <c r="F14" s="215">
        <v>373000</v>
      </c>
      <c r="G14" s="215"/>
      <c r="H14" s="215">
        <v>3680616</v>
      </c>
      <c r="I14" s="215"/>
      <c r="J14" s="215">
        <v>37300</v>
      </c>
      <c r="K14" s="215"/>
      <c r="L14" s="215">
        <v>11626023</v>
      </c>
      <c r="M14" s="215"/>
      <c r="N14" s="215">
        <v>-16007</v>
      </c>
      <c r="O14" s="215"/>
      <c r="P14" s="215">
        <v>0</v>
      </c>
      <c r="Q14" s="215"/>
      <c r="R14" s="215">
        <f>SUM(N14:P14)</f>
        <v>-16007</v>
      </c>
      <c r="S14" s="215"/>
      <c r="T14" s="215">
        <f>SUM(F14:L14,R14)</f>
        <v>15700932</v>
      </c>
    </row>
    <row r="15" spans="1:20" s="197" customFormat="1" ht="8.1" customHeight="1">
      <c r="A15" s="191"/>
      <c r="B15" s="214"/>
      <c r="C15" s="192"/>
      <c r="D15" s="198"/>
      <c r="E15" s="196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</row>
    <row r="16" spans="1:20" s="197" customFormat="1" ht="16.2" customHeight="1">
      <c r="A16" s="191" t="s">
        <v>117</v>
      </c>
      <c r="B16" s="214"/>
      <c r="C16" s="192"/>
      <c r="D16" s="198"/>
      <c r="E16" s="196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</row>
    <row r="17" spans="1:20" s="197" customFormat="1" ht="16.2" customHeight="1">
      <c r="A17" s="192" t="s">
        <v>240</v>
      </c>
      <c r="B17" s="214"/>
      <c r="C17" s="192"/>
      <c r="D17" s="198">
        <v>20</v>
      </c>
      <c r="E17" s="196"/>
      <c r="F17" s="215">
        <v>0</v>
      </c>
      <c r="G17" s="215"/>
      <c r="H17" s="215">
        <v>0</v>
      </c>
      <c r="I17" s="215"/>
      <c r="J17" s="215">
        <v>0</v>
      </c>
      <c r="K17" s="215"/>
      <c r="L17" s="215">
        <v>-932500</v>
      </c>
      <c r="M17" s="215"/>
      <c r="N17" s="215">
        <v>0</v>
      </c>
      <c r="O17" s="215"/>
      <c r="P17" s="215">
        <v>0</v>
      </c>
      <c r="Q17" s="215"/>
      <c r="R17" s="215">
        <f aca="true" t="shared" si="0" ref="R17:R18">SUM(N17:P17)</f>
        <v>0</v>
      </c>
      <c r="S17" s="215"/>
      <c r="T17" s="215">
        <f>SUM(F17:L17,R17)</f>
        <v>-932500</v>
      </c>
    </row>
    <row r="18" spans="1:20" s="197" customFormat="1" ht="16.2" customHeight="1">
      <c r="A18" s="192" t="s">
        <v>92</v>
      </c>
      <c r="B18" s="192"/>
      <c r="C18" s="192"/>
      <c r="D18" s="198"/>
      <c r="E18" s="196"/>
      <c r="F18" s="181">
        <v>0</v>
      </c>
      <c r="G18" s="184"/>
      <c r="H18" s="181">
        <v>0</v>
      </c>
      <c r="I18" s="184"/>
      <c r="J18" s="181">
        <v>0</v>
      </c>
      <c r="K18" s="184"/>
      <c r="L18" s="181">
        <v>1729589</v>
      </c>
      <c r="M18" s="184"/>
      <c r="N18" s="181">
        <v>0</v>
      </c>
      <c r="O18" s="184"/>
      <c r="P18" s="181">
        <v>0</v>
      </c>
      <c r="Q18" s="184"/>
      <c r="R18" s="181">
        <f t="shared" si="0"/>
        <v>0</v>
      </c>
      <c r="S18" s="184"/>
      <c r="T18" s="216">
        <f>SUM(F18:L18,R18)</f>
        <v>1729589</v>
      </c>
    </row>
    <row r="19" spans="1:20" s="197" customFormat="1" ht="16.2" customHeight="1">
      <c r="A19" s="192"/>
      <c r="B19" s="192"/>
      <c r="C19" s="192"/>
      <c r="D19" s="198"/>
      <c r="E19" s="196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</row>
    <row r="20" spans="1:20" s="197" customFormat="1" ht="16.2" customHeight="1" thickBot="1">
      <c r="A20" s="191" t="s">
        <v>237</v>
      </c>
      <c r="B20" s="192"/>
      <c r="C20" s="192"/>
      <c r="D20" s="198"/>
      <c r="E20" s="196"/>
      <c r="F20" s="217">
        <f>SUM(F14:F18)</f>
        <v>373000</v>
      </c>
      <c r="G20" s="184"/>
      <c r="H20" s="217">
        <f>SUM(H14:H18)</f>
        <v>3680616</v>
      </c>
      <c r="I20" s="184"/>
      <c r="J20" s="217">
        <f>SUM(J14:J18)</f>
        <v>37300</v>
      </c>
      <c r="K20" s="184"/>
      <c r="L20" s="217">
        <f>SUM(L14:L18)</f>
        <v>12423112</v>
      </c>
      <c r="M20" s="184"/>
      <c r="N20" s="217">
        <f>SUM(N14:N18)</f>
        <v>-16007</v>
      </c>
      <c r="O20" s="184"/>
      <c r="P20" s="217">
        <f>SUM(P14:P18)</f>
        <v>0</v>
      </c>
      <c r="Q20" s="184"/>
      <c r="R20" s="217">
        <f>SUM(R14:R18)</f>
        <v>-16007</v>
      </c>
      <c r="S20" s="184"/>
      <c r="T20" s="217">
        <f>SUM(T14:T18)</f>
        <v>16498021</v>
      </c>
    </row>
    <row r="21" spans="1:20" s="197" customFormat="1" ht="16.2" customHeight="1" thickTop="1">
      <c r="A21" s="191"/>
      <c r="B21" s="192"/>
      <c r="C21" s="192"/>
      <c r="D21" s="198"/>
      <c r="E21" s="196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</row>
    <row r="22" spans="1:20" s="197" customFormat="1" ht="16.2" customHeight="1">
      <c r="A22" s="191"/>
      <c r="B22" s="192"/>
      <c r="C22" s="192"/>
      <c r="D22" s="198"/>
      <c r="E22" s="196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</row>
    <row r="23" spans="1:20" s="197" customFormat="1" ht="16.2" customHeight="1">
      <c r="A23" s="191" t="s">
        <v>203</v>
      </c>
      <c r="B23" s="214"/>
      <c r="C23" s="192"/>
      <c r="D23" s="198"/>
      <c r="E23" s="196"/>
      <c r="F23" s="218"/>
      <c r="G23" s="215"/>
      <c r="H23" s="218"/>
      <c r="I23" s="215"/>
      <c r="J23" s="218"/>
      <c r="K23" s="215"/>
      <c r="L23" s="218"/>
      <c r="M23" s="215"/>
      <c r="N23" s="218"/>
      <c r="O23" s="215"/>
      <c r="P23" s="218"/>
      <c r="Q23" s="215"/>
      <c r="R23" s="218"/>
      <c r="S23" s="215"/>
      <c r="T23" s="218"/>
    </row>
    <row r="24" spans="1:20" s="197" customFormat="1" ht="8.1" customHeight="1">
      <c r="A24" s="191"/>
      <c r="B24" s="214"/>
      <c r="C24" s="192"/>
      <c r="D24" s="198"/>
      <c r="E24" s="196"/>
      <c r="F24" s="218"/>
      <c r="G24" s="215"/>
      <c r="H24" s="218"/>
      <c r="I24" s="215"/>
      <c r="J24" s="218"/>
      <c r="K24" s="215"/>
      <c r="L24" s="218"/>
      <c r="M24" s="215"/>
      <c r="N24" s="218"/>
      <c r="O24" s="215"/>
      <c r="P24" s="218"/>
      <c r="Q24" s="215"/>
      <c r="R24" s="218"/>
      <c r="S24" s="215"/>
      <c r="T24" s="218"/>
    </row>
    <row r="25" spans="1:20" s="197" customFormat="1" ht="16.2" customHeight="1">
      <c r="A25" s="191" t="s">
        <v>204</v>
      </c>
      <c r="B25" s="214"/>
      <c r="C25" s="192"/>
      <c r="D25" s="198"/>
      <c r="E25" s="196"/>
      <c r="F25" s="218">
        <v>373000</v>
      </c>
      <c r="G25" s="215"/>
      <c r="H25" s="218">
        <v>3680616</v>
      </c>
      <c r="I25" s="215"/>
      <c r="J25" s="218">
        <v>37300</v>
      </c>
      <c r="K25" s="215"/>
      <c r="L25" s="218">
        <v>14601907</v>
      </c>
      <c r="M25" s="215"/>
      <c r="N25" s="218">
        <v>-18383</v>
      </c>
      <c r="O25" s="215"/>
      <c r="P25" s="218">
        <v>0</v>
      </c>
      <c r="Q25" s="215"/>
      <c r="R25" s="218">
        <f>SUM(N25:P25)</f>
        <v>-18383</v>
      </c>
      <c r="S25" s="215"/>
      <c r="T25" s="218">
        <f>SUM(F25:L25,R25)</f>
        <v>18674440</v>
      </c>
    </row>
    <row r="26" spans="1:20" s="197" customFormat="1" ht="16.2" customHeight="1">
      <c r="A26" s="191" t="s">
        <v>217</v>
      </c>
      <c r="B26" s="214"/>
      <c r="C26" s="192"/>
      <c r="D26" s="198"/>
      <c r="E26" s="196"/>
      <c r="F26" s="218"/>
      <c r="G26" s="215"/>
      <c r="H26" s="218"/>
      <c r="I26" s="215"/>
      <c r="J26" s="218"/>
      <c r="K26" s="215"/>
      <c r="L26" s="218"/>
      <c r="M26" s="215"/>
      <c r="N26" s="218"/>
      <c r="O26" s="215"/>
      <c r="P26" s="218"/>
      <c r="Q26" s="215"/>
      <c r="R26" s="218"/>
      <c r="S26" s="215"/>
      <c r="T26" s="218"/>
    </row>
    <row r="27" spans="1:20" s="197" customFormat="1" ht="16.2" customHeight="1">
      <c r="A27" s="219" t="s">
        <v>218</v>
      </c>
      <c r="B27" s="214"/>
      <c r="C27" s="192"/>
      <c r="D27" s="220">
        <v>4.2</v>
      </c>
      <c r="E27" s="196"/>
      <c r="F27" s="180">
        <v>0</v>
      </c>
      <c r="G27" s="184"/>
      <c r="H27" s="180">
        <v>0</v>
      </c>
      <c r="I27" s="184"/>
      <c r="J27" s="180">
        <v>0</v>
      </c>
      <c r="K27" s="184"/>
      <c r="L27" s="180">
        <v>-3350</v>
      </c>
      <c r="M27" s="184"/>
      <c r="N27" s="180">
        <v>0</v>
      </c>
      <c r="O27" s="184"/>
      <c r="P27" s="180">
        <v>0</v>
      </c>
      <c r="Q27" s="184"/>
      <c r="R27" s="180">
        <f>SUM(N27:P27)</f>
        <v>0</v>
      </c>
      <c r="S27" s="184"/>
      <c r="T27" s="221">
        <f>SUM(F27:L27,R27)</f>
        <v>-3350</v>
      </c>
    </row>
    <row r="28" spans="1:20" s="197" customFormat="1" ht="16.2" customHeight="1">
      <c r="A28" s="192"/>
      <c r="B28" s="214"/>
      <c r="C28" s="192"/>
      <c r="D28" s="220"/>
      <c r="E28" s="196"/>
      <c r="F28" s="222"/>
      <c r="G28" s="184"/>
      <c r="H28" s="222"/>
      <c r="I28" s="184"/>
      <c r="J28" s="222"/>
      <c r="K28" s="184"/>
      <c r="L28" s="222"/>
      <c r="M28" s="184"/>
      <c r="N28" s="222"/>
      <c r="O28" s="184"/>
      <c r="P28" s="222"/>
      <c r="Q28" s="184"/>
      <c r="R28" s="222"/>
      <c r="S28" s="184"/>
      <c r="T28" s="218"/>
    </row>
    <row r="29" spans="1:20" s="197" customFormat="1" ht="16.2" customHeight="1">
      <c r="A29" s="191" t="s">
        <v>205</v>
      </c>
      <c r="B29" s="214"/>
      <c r="C29" s="192"/>
      <c r="D29" s="198"/>
      <c r="E29" s="196"/>
      <c r="F29" s="218">
        <f>SUM(F24:F27)</f>
        <v>373000</v>
      </c>
      <c r="G29" s="215"/>
      <c r="H29" s="218">
        <f>SUM(H24:H27)</f>
        <v>3680616</v>
      </c>
      <c r="I29" s="215"/>
      <c r="J29" s="218">
        <f>SUM(J24:J27)</f>
        <v>37300</v>
      </c>
      <c r="K29" s="215"/>
      <c r="L29" s="218">
        <f>SUM(L24:L27)</f>
        <v>14598557</v>
      </c>
      <c r="M29" s="215"/>
      <c r="N29" s="218">
        <f>SUM(N24:N27)</f>
        <v>-18383</v>
      </c>
      <c r="O29" s="215"/>
      <c r="P29" s="218">
        <f>SUM(P24:P27)</f>
        <v>0</v>
      </c>
      <c r="Q29" s="215"/>
      <c r="R29" s="218">
        <f>SUM(R25:R27)</f>
        <v>-18383</v>
      </c>
      <c r="S29" s="215"/>
      <c r="T29" s="218">
        <f>SUM(F29:L29,R29)</f>
        <v>18671090</v>
      </c>
    </row>
    <row r="30" spans="1:20" s="197" customFormat="1" ht="8.1" customHeight="1">
      <c r="A30" s="191"/>
      <c r="B30" s="214"/>
      <c r="C30" s="192"/>
      <c r="D30" s="198"/>
      <c r="E30" s="196"/>
      <c r="F30" s="218"/>
      <c r="G30" s="215"/>
      <c r="H30" s="218"/>
      <c r="I30" s="215"/>
      <c r="J30" s="218"/>
      <c r="K30" s="215"/>
      <c r="L30" s="218"/>
      <c r="M30" s="215"/>
      <c r="N30" s="218"/>
      <c r="O30" s="215"/>
      <c r="P30" s="218"/>
      <c r="Q30" s="215"/>
      <c r="R30" s="218"/>
      <c r="S30" s="215"/>
      <c r="T30" s="218"/>
    </row>
    <row r="31" spans="1:20" s="197" customFormat="1" ht="16.2" customHeight="1">
      <c r="A31" s="191" t="s">
        <v>117</v>
      </c>
      <c r="B31" s="214"/>
      <c r="C31" s="192"/>
      <c r="D31" s="198"/>
      <c r="E31" s="196"/>
      <c r="F31" s="218"/>
      <c r="H31" s="218"/>
      <c r="J31" s="218"/>
      <c r="L31" s="218"/>
      <c r="N31" s="218"/>
      <c r="P31" s="218"/>
      <c r="R31" s="218"/>
      <c r="T31" s="218"/>
    </row>
    <row r="32" spans="1:20" s="197" customFormat="1" ht="16.2" customHeight="1">
      <c r="A32" s="192" t="s">
        <v>240</v>
      </c>
      <c r="B32" s="214"/>
      <c r="C32" s="192"/>
      <c r="D32" s="198">
        <v>20</v>
      </c>
      <c r="E32" s="196"/>
      <c r="F32" s="218">
        <v>0</v>
      </c>
      <c r="G32" s="215"/>
      <c r="H32" s="218">
        <v>0</v>
      </c>
      <c r="I32" s="215"/>
      <c r="J32" s="218">
        <v>0</v>
      </c>
      <c r="K32" s="215"/>
      <c r="L32" s="218">
        <v>-1119000</v>
      </c>
      <c r="M32" s="215"/>
      <c r="N32" s="218">
        <v>0</v>
      </c>
      <c r="O32" s="215"/>
      <c r="P32" s="218">
        <v>0</v>
      </c>
      <c r="Q32" s="215"/>
      <c r="R32" s="218">
        <f>SUM(N32:P32)</f>
        <v>0</v>
      </c>
      <c r="S32" s="215"/>
      <c r="T32" s="218">
        <f>SUM(F32:L32,R32)</f>
        <v>-1119000</v>
      </c>
    </row>
    <row r="33" spans="1:20" s="197" customFormat="1" ht="16.2" customHeight="1">
      <c r="A33" s="192" t="s">
        <v>92</v>
      </c>
      <c r="B33" s="192"/>
      <c r="C33" s="192"/>
      <c r="D33" s="198"/>
      <c r="E33" s="196"/>
      <c r="F33" s="180">
        <v>0</v>
      </c>
      <c r="G33" s="184"/>
      <c r="H33" s="180">
        <v>0</v>
      </c>
      <c r="I33" s="184"/>
      <c r="J33" s="180">
        <v>0</v>
      </c>
      <c r="K33" s="184"/>
      <c r="L33" s="180">
        <f>'7-8 (6m)'!J33</f>
        <v>2652606</v>
      </c>
      <c r="M33" s="184"/>
      <c r="N33" s="180">
        <v>0</v>
      </c>
      <c r="O33" s="184"/>
      <c r="P33" s="180">
        <v>574494</v>
      </c>
      <c r="Q33" s="184"/>
      <c r="R33" s="180">
        <f>SUM(N33:P33)</f>
        <v>574494</v>
      </c>
      <c r="S33" s="184"/>
      <c r="T33" s="221">
        <f>SUM(F33:L33,R33)</f>
        <v>3227100</v>
      </c>
    </row>
    <row r="34" spans="1:20" s="197" customFormat="1" ht="16.2" customHeight="1">
      <c r="A34" s="192"/>
      <c r="B34" s="192"/>
      <c r="C34" s="192"/>
      <c r="D34" s="198"/>
      <c r="E34" s="196"/>
      <c r="F34" s="222"/>
      <c r="G34" s="184"/>
      <c r="H34" s="222"/>
      <c r="I34" s="184"/>
      <c r="J34" s="222"/>
      <c r="K34" s="184"/>
      <c r="L34" s="222"/>
      <c r="M34" s="184"/>
      <c r="N34" s="222"/>
      <c r="O34" s="184"/>
      <c r="P34" s="222"/>
      <c r="Q34" s="184"/>
      <c r="R34" s="222"/>
      <c r="S34" s="184"/>
      <c r="T34" s="222"/>
    </row>
    <row r="35" spans="1:20" s="197" customFormat="1" ht="16.2" customHeight="1" thickBot="1">
      <c r="A35" s="191" t="s">
        <v>238</v>
      </c>
      <c r="B35" s="192"/>
      <c r="C35" s="192"/>
      <c r="D35" s="198"/>
      <c r="E35" s="196"/>
      <c r="F35" s="223">
        <f>SUM(F29:F33)</f>
        <v>373000</v>
      </c>
      <c r="G35" s="184"/>
      <c r="H35" s="223">
        <f>SUM(H29:H33)</f>
        <v>3680616</v>
      </c>
      <c r="I35" s="184"/>
      <c r="J35" s="223">
        <f>SUM(J29:J33)</f>
        <v>37300</v>
      </c>
      <c r="K35" s="184"/>
      <c r="L35" s="223">
        <f>SUM(L29:L33)</f>
        <v>16132163</v>
      </c>
      <c r="M35" s="184"/>
      <c r="N35" s="223">
        <f>SUM(N29:N33)</f>
        <v>-18383</v>
      </c>
      <c r="O35" s="184"/>
      <c r="P35" s="223">
        <f>SUM(P29:P33)</f>
        <v>574494</v>
      </c>
      <c r="Q35" s="184"/>
      <c r="R35" s="223">
        <f>SUM(R29:R33)</f>
        <v>556111</v>
      </c>
      <c r="S35" s="184"/>
      <c r="T35" s="223">
        <f>SUM(T29:T33)</f>
        <v>20779190</v>
      </c>
    </row>
    <row r="36" spans="1:20" s="197" customFormat="1" ht="4.5" customHeight="1" thickTop="1">
      <c r="A36" s="191"/>
      <c r="B36" s="192"/>
      <c r="C36" s="192"/>
      <c r="D36" s="212"/>
      <c r="E36" s="198"/>
      <c r="F36" s="111"/>
      <c r="G36" s="213"/>
      <c r="H36" s="111"/>
      <c r="I36" s="195"/>
      <c r="J36" s="111"/>
      <c r="K36" s="211"/>
      <c r="L36" s="111"/>
      <c r="M36" s="195"/>
      <c r="N36" s="111"/>
      <c r="O36" s="195"/>
      <c r="P36" s="111"/>
      <c r="Q36" s="195"/>
      <c r="R36" s="111"/>
      <c r="S36" s="195"/>
      <c r="T36" s="111"/>
    </row>
    <row r="37" spans="1:20" s="197" customFormat="1" ht="16.5" customHeight="1">
      <c r="A37" s="191"/>
      <c r="B37" s="192"/>
      <c r="C37" s="192"/>
      <c r="D37" s="212"/>
      <c r="E37" s="198"/>
      <c r="F37" s="111"/>
      <c r="G37" s="213"/>
      <c r="H37" s="111"/>
      <c r="I37" s="195"/>
      <c r="J37" s="111"/>
      <c r="K37" s="211"/>
      <c r="L37" s="111"/>
      <c r="M37" s="195"/>
      <c r="N37" s="111"/>
      <c r="O37" s="195"/>
      <c r="P37" s="111"/>
      <c r="Q37" s="195"/>
      <c r="R37" s="111"/>
      <c r="S37" s="195"/>
      <c r="T37" s="111"/>
    </row>
    <row r="38" spans="1:20" s="197" customFormat="1" ht="16.5" customHeight="1">
      <c r="A38" s="191"/>
      <c r="B38" s="192"/>
      <c r="C38" s="192"/>
      <c r="D38" s="212"/>
      <c r="E38" s="198"/>
      <c r="F38" s="111"/>
      <c r="G38" s="213"/>
      <c r="H38" s="111"/>
      <c r="I38" s="195"/>
      <c r="J38" s="111"/>
      <c r="K38" s="211"/>
      <c r="L38" s="111"/>
      <c r="M38" s="195"/>
      <c r="N38" s="111"/>
      <c r="O38" s="195"/>
      <c r="P38" s="111"/>
      <c r="Q38" s="195"/>
      <c r="R38" s="111"/>
      <c r="S38" s="195"/>
      <c r="T38" s="111"/>
    </row>
    <row r="39" spans="1:20" s="197" customFormat="1" ht="16.5" customHeight="1">
      <c r="A39" s="191"/>
      <c r="B39" s="192"/>
      <c r="C39" s="192"/>
      <c r="D39" s="212"/>
      <c r="E39" s="198"/>
      <c r="F39" s="111"/>
      <c r="G39" s="213"/>
      <c r="H39" s="111"/>
      <c r="I39" s="195"/>
      <c r="J39" s="111"/>
      <c r="K39" s="211"/>
      <c r="L39" s="111"/>
      <c r="M39" s="195"/>
      <c r="N39" s="111"/>
      <c r="O39" s="195"/>
      <c r="P39" s="111"/>
      <c r="Q39" s="195"/>
      <c r="R39" s="111"/>
      <c r="S39" s="195"/>
      <c r="T39" s="111"/>
    </row>
    <row r="40" spans="1:20" s="197" customFormat="1" ht="16.5" customHeight="1">
      <c r="A40" s="191"/>
      <c r="B40" s="192"/>
      <c r="C40" s="192"/>
      <c r="D40" s="212"/>
      <c r="E40" s="198"/>
      <c r="F40" s="111"/>
      <c r="G40" s="213"/>
      <c r="H40" s="111"/>
      <c r="I40" s="195"/>
      <c r="J40" s="111"/>
      <c r="K40" s="211"/>
      <c r="L40" s="111"/>
      <c r="M40" s="195"/>
      <c r="N40" s="111"/>
      <c r="O40" s="195"/>
      <c r="P40" s="111"/>
      <c r="Q40" s="195"/>
      <c r="R40" s="111"/>
      <c r="S40" s="195"/>
      <c r="T40" s="111"/>
    </row>
    <row r="41" spans="1:20" s="197" customFormat="1" ht="16.5" customHeight="1">
      <c r="A41" s="191"/>
      <c r="B41" s="192"/>
      <c r="C41" s="192"/>
      <c r="D41" s="212"/>
      <c r="E41" s="198"/>
      <c r="F41" s="111"/>
      <c r="G41" s="213"/>
      <c r="H41" s="111"/>
      <c r="I41" s="195"/>
      <c r="J41" s="111"/>
      <c r="K41" s="211"/>
      <c r="L41" s="111"/>
      <c r="M41" s="195"/>
      <c r="N41" s="111"/>
      <c r="O41" s="195"/>
      <c r="P41" s="111"/>
      <c r="Q41" s="195"/>
      <c r="R41" s="111"/>
      <c r="S41" s="195"/>
      <c r="T41" s="111"/>
    </row>
    <row r="42" spans="1:20" s="197" customFormat="1" ht="16.5" customHeight="1">
      <c r="A42" s="191"/>
      <c r="B42" s="192"/>
      <c r="C42" s="192"/>
      <c r="D42" s="212"/>
      <c r="E42" s="198"/>
      <c r="F42" s="111"/>
      <c r="G42" s="213"/>
      <c r="H42" s="111"/>
      <c r="I42" s="195"/>
      <c r="J42" s="111"/>
      <c r="K42" s="211"/>
      <c r="L42" s="111"/>
      <c r="M42" s="195"/>
      <c r="N42" s="111"/>
      <c r="O42" s="195"/>
      <c r="P42" s="111"/>
      <c r="Q42" s="195"/>
      <c r="R42" s="111"/>
      <c r="S42" s="195"/>
      <c r="T42" s="111"/>
    </row>
    <row r="43" spans="1:20" s="197" customFormat="1" ht="4.5" customHeight="1">
      <c r="A43" s="191"/>
      <c r="B43" s="192"/>
      <c r="C43" s="192"/>
      <c r="D43" s="212"/>
      <c r="E43" s="198"/>
      <c r="F43" s="111"/>
      <c r="G43" s="213"/>
      <c r="H43" s="111"/>
      <c r="I43" s="195"/>
      <c r="J43" s="111"/>
      <c r="K43" s="211"/>
      <c r="L43" s="111"/>
      <c r="M43" s="195"/>
      <c r="N43" s="111"/>
      <c r="O43" s="195"/>
      <c r="P43" s="111"/>
      <c r="Q43" s="195"/>
      <c r="R43" s="111"/>
      <c r="S43" s="195"/>
      <c r="T43" s="111"/>
    </row>
    <row r="44" spans="1:20" s="197" customFormat="1" ht="21.9" customHeight="1">
      <c r="A44" s="224" t="str">
        <f>'2-4'!A55:L55</f>
        <v>The accompanying condensed notes to the interim financial information on pages 14 to 53 are an integral part of this interim financial information.</v>
      </c>
      <c r="B44" s="201"/>
      <c r="C44" s="201"/>
      <c r="D44" s="201"/>
      <c r="E44" s="225"/>
      <c r="F44" s="226"/>
      <c r="G44" s="226"/>
      <c r="H44" s="226"/>
      <c r="I44" s="226"/>
      <c r="J44" s="226"/>
      <c r="K44" s="226"/>
      <c r="L44" s="227"/>
      <c r="M44" s="226"/>
      <c r="N44" s="226"/>
      <c r="O44" s="226"/>
      <c r="P44" s="226"/>
      <c r="Q44" s="227"/>
      <c r="R44" s="226"/>
      <c r="S44" s="227"/>
      <c r="T44" s="226"/>
    </row>
  </sheetData>
  <mergeCells count="3">
    <mergeCell ref="J10:L10"/>
    <mergeCell ref="N8:P8"/>
    <mergeCell ref="N7:R7"/>
  </mergeCells>
  <printOptions/>
  <pageMargins left="0.5" right="0.5" top="0.5" bottom="0.6" header="0.49" footer="0.4"/>
  <pageSetup firstPageNumber="10" useFirstPageNumber="1" fitToHeight="0" fitToWidth="1" horizontalDpi="1200" verticalDpi="1200" orientation="landscape" paperSize="9" scale="80" r:id="rId1"/>
  <headerFooter>
    <oddFooter>&amp;R&amp;"Arial,Regular"&amp;10&amp;P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13047-0DA8-40F1-B38A-1601FD035FD9}">
  <sheetPr>
    <tabColor rgb="FFCCFFCC"/>
  </sheetPr>
  <dimension ref="A1:L167"/>
  <sheetViews>
    <sheetView tabSelected="1" view="pageBreakPreview" zoomScale="90" zoomScaleSheetLayoutView="90" workbookViewId="0" topLeftCell="A58">
      <selection activeCell="N73" sqref="N73"/>
    </sheetView>
  </sheetViews>
  <sheetFormatPr defaultColWidth="9.140625" defaultRowHeight="16.5" customHeight="1"/>
  <cols>
    <col min="1" max="1" width="1.7109375" style="265" customWidth="1"/>
    <col min="2" max="2" width="1.1484375" style="265" customWidth="1"/>
    <col min="3" max="3" width="43.00390625" style="265" customWidth="1"/>
    <col min="4" max="4" width="5.7109375" style="266" customWidth="1"/>
    <col min="5" max="5" width="0.71875" style="265" customWidth="1"/>
    <col min="6" max="6" width="11.28125" style="267" customWidth="1"/>
    <col min="7" max="7" width="0.71875" style="265" customWidth="1"/>
    <col min="8" max="8" width="11.28125" style="267" customWidth="1"/>
    <col min="9" max="9" width="0.71875" style="266" customWidth="1"/>
    <col min="10" max="10" width="11.28125" style="267" customWidth="1"/>
    <col min="11" max="11" width="0.71875" style="265" customWidth="1"/>
    <col min="12" max="12" width="11.28125" style="267" customWidth="1"/>
    <col min="13" max="16384" width="9.140625" style="270" customWidth="1"/>
  </cols>
  <sheetData>
    <row r="1" spans="1:12" s="257" customFormat="1" ht="16.5" customHeight="1">
      <c r="A1" s="250" t="s">
        <v>58</v>
      </c>
      <c r="B1" s="250"/>
      <c r="C1" s="250"/>
      <c r="D1" s="251"/>
      <c r="E1" s="252"/>
      <c r="F1" s="253"/>
      <c r="G1" s="254"/>
      <c r="H1" s="253"/>
      <c r="I1" s="255"/>
      <c r="J1" s="253"/>
      <c r="K1" s="254"/>
      <c r="L1" s="256" t="s">
        <v>54</v>
      </c>
    </row>
    <row r="2" spans="1:12" s="257" customFormat="1" ht="16.5" customHeight="1">
      <c r="A2" s="250" t="s">
        <v>48</v>
      </c>
      <c r="B2" s="250"/>
      <c r="C2" s="250"/>
      <c r="D2" s="251"/>
      <c r="E2" s="252"/>
      <c r="F2" s="253"/>
      <c r="G2" s="254"/>
      <c r="H2" s="253"/>
      <c r="I2" s="255"/>
      <c r="J2" s="253"/>
      <c r="K2" s="254"/>
      <c r="L2" s="258"/>
    </row>
    <row r="3" spans="1:12" s="257" customFormat="1" ht="16.5" customHeight="1">
      <c r="A3" s="259" t="str">
        <f>+'10'!A3</f>
        <v>For the six-month period ended 30 June 2020</v>
      </c>
      <c r="B3" s="259"/>
      <c r="C3" s="259"/>
      <c r="D3" s="260"/>
      <c r="E3" s="261"/>
      <c r="F3" s="262"/>
      <c r="G3" s="263"/>
      <c r="H3" s="262"/>
      <c r="I3" s="264"/>
      <c r="J3" s="262"/>
      <c r="K3" s="263"/>
      <c r="L3" s="262"/>
    </row>
    <row r="4" spans="7:11" ht="16.5" customHeight="1">
      <c r="G4" s="268"/>
      <c r="I4" s="269"/>
      <c r="K4" s="268"/>
    </row>
    <row r="5" spans="7:11" ht="16.5" customHeight="1">
      <c r="G5" s="268"/>
      <c r="I5" s="269"/>
      <c r="K5" s="268"/>
    </row>
    <row r="6" spans="7:12" ht="15" customHeight="1">
      <c r="G6" s="268"/>
      <c r="H6" s="271" t="s">
        <v>46</v>
      </c>
      <c r="I6" s="272"/>
      <c r="J6" s="273"/>
      <c r="K6" s="274"/>
      <c r="L6" s="271" t="s">
        <v>106</v>
      </c>
    </row>
    <row r="7" spans="1:12" ht="15" customHeight="1">
      <c r="A7" s="270"/>
      <c r="E7" s="275"/>
      <c r="F7" s="276"/>
      <c r="G7" s="277"/>
      <c r="H7" s="278" t="s">
        <v>139</v>
      </c>
      <c r="I7" s="279"/>
      <c r="J7" s="280"/>
      <c r="K7" s="281"/>
      <c r="L7" s="278" t="s">
        <v>139</v>
      </c>
    </row>
    <row r="8" spans="5:12" ht="15" customHeight="1">
      <c r="E8" s="275"/>
      <c r="F8" s="282" t="s">
        <v>188</v>
      </c>
      <c r="G8" s="283"/>
      <c r="H8" s="282" t="s">
        <v>143</v>
      </c>
      <c r="I8" s="283"/>
      <c r="J8" s="282" t="s">
        <v>188</v>
      </c>
      <c r="K8" s="283"/>
      <c r="L8" s="282" t="s">
        <v>143</v>
      </c>
    </row>
    <row r="9" spans="4:12" ht="15" customHeight="1">
      <c r="D9" s="284" t="s">
        <v>2</v>
      </c>
      <c r="E9" s="275"/>
      <c r="F9" s="285" t="s">
        <v>84</v>
      </c>
      <c r="G9" s="283"/>
      <c r="H9" s="285" t="s">
        <v>84</v>
      </c>
      <c r="I9" s="283"/>
      <c r="J9" s="285" t="s">
        <v>84</v>
      </c>
      <c r="K9" s="283"/>
      <c r="L9" s="285" t="s">
        <v>84</v>
      </c>
    </row>
    <row r="10" spans="1:11" ht="15" customHeight="1">
      <c r="A10" s="322" t="s">
        <v>29</v>
      </c>
      <c r="B10" s="323"/>
      <c r="C10" s="323"/>
      <c r="F10" s="163"/>
      <c r="G10" s="268"/>
      <c r="I10" s="269"/>
      <c r="J10" s="163"/>
      <c r="K10" s="268"/>
    </row>
    <row r="11" spans="1:12" ht="15" customHeight="1">
      <c r="A11" s="323" t="s">
        <v>30</v>
      </c>
      <c r="B11" s="323"/>
      <c r="C11" s="323"/>
      <c r="F11" s="163">
        <f>+'7-8 (6m)'!F30</f>
        <v>2544191</v>
      </c>
      <c r="G11" s="286"/>
      <c r="H11" s="267">
        <f>+'7-8 (6m)'!H30</f>
        <v>2623293</v>
      </c>
      <c r="I11" s="286"/>
      <c r="J11" s="163">
        <f>+'7-8 (6m)'!J30</f>
        <v>2652606</v>
      </c>
      <c r="K11" s="286"/>
      <c r="L11" s="267">
        <f>+'7-8 (6m)'!L30</f>
        <v>1730453</v>
      </c>
    </row>
    <row r="12" spans="1:11" ht="15" customHeight="1">
      <c r="A12" s="265" t="s">
        <v>49</v>
      </c>
      <c r="F12" s="163"/>
      <c r="G12" s="286"/>
      <c r="I12" s="286"/>
      <c r="J12" s="163"/>
      <c r="K12" s="286"/>
    </row>
    <row r="13" spans="2:11" ht="15" customHeight="1">
      <c r="B13" s="265" t="s">
        <v>178</v>
      </c>
      <c r="F13" s="163"/>
      <c r="G13" s="286"/>
      <c r="I13" s="286"/>
      <c r="J13" s="163"/>
      <c r="K13" s="286"/>
    </row>
    <row r="14" spans="1:12" ht="15" customHeight="1">
      <c r="A14" s="265" t="s">
        <v>0</v>
      </c>
      <c r="B14" s="287" t="s">
        <v>43</v>
      </c>
      <c r="F14" s="163">
        <v>1333506</v>
      </c>
      <c r="G14" s="286"/>
      <c r="H14" s="267">
        <v>1133282</v>
      </c>
      <c r="I14" s="286"/>
      <c r="J14" s="163">
        <v>55218</v>
      </c>
      <c r="K14" s="286"/>
      <c r="L14" s="267">
        <v>45961</v>
      </c>
    </row>
    <row r="15" spans="2:12" ht="15" customHeight="1">
      <c r="B15" s="287" t="s">
        <v>274</v>
      </c>
      <c r="F15" s="163">
        <v>4035</v>
      </c>
      <c r="G15" s="286"/>
      <c r="H15" s="267">
        <v>12092</v>
      </c>
      <c r="I15" s="286"/>
      <c r="J15" s="163">
        <v>585</v>
      </c>
      <c r="K15" s="286"/>
      <c r="L15" s="267">
        <v>8910</v>
      </c>
    </row>
    <row r="16" spans="2:12" ht="15" customHeight="1">
      <c r="B16" s="287" t="s">
        <v>285</v>
      </c>
      <c r="F16" s="163">
        <v>-41224</v>
      </c>
      <c r="G16" s="286"/>
      <c r="H16" s="267">
        <v>0</v>
      </c>
      <c r="I16" s="286"/>
      <c r="J16" s="163">
        <v>0</v>
      </c>
      <c r="K16" s="286"/>
      <c r="L16" s="267">
        <v>0</v>
      </c>
    </row>
    <row r="17" spans="2:12" ht="15" customHeight="1">
      <c r="B17" s="287" t="s">
        <v>31</v>
      </c>
      <c r="F17" s="163">
        <v>-19896</v>
      </c>
      <c r="G17" s="286"/>
      <c r="H17" s="267">
        <v>-12386</v>
      </c>
      <c r="I17" s="286"/>
      <c r="J17" s="163">
        <v>-220630</v>
      </c>
      <c r="K17" s="286"/>
      <c r="L17" s="267">
        <v>-103623</v>
      </c>
    </row>
    <row r="18" spans="2:12" ht="15" customHeight="1">
      <c r="B18" s="287" t="s">
        <v>107</v>
      </c>
      <c r="D18" s="288">
        <v>11.2</v>
      </c>
      <c r="F18" s="163">
        <v>0</v>
      </c>
      <c r="G18" s="286"/>
      <c r="H18" s="267">
        <v>0</v>
      </c>
      <c r="I18" s="286"/>
      <c r="J18" s="163">
        <v>-2989664</v>
      </c>
      <c r="K18" s="286"/>
      <c r="L18" s="267">
        <v>-2185012</v>
      </c>
    </row>
    <row r="19" spans="2:12" ht="15" customHeight="1">
      <c r="B19" s="287" t="s">
        <v>93</v>
      </c>
      <c r="F19" s="163">
        <v>840386</v>
      </c>
      <c r="G19" s="286"/>
      <c r="H19" s="267">
        <v>603588</v>
      </c>
      <c r="I19" s="286"/>
      <c r="J19" s="163">
        <v>434382</v>
      </c>
      <c r="K19" s="286"/>
      <c r="L19" s="267">
        <v>255761</v>
      </c>
    </row>
    <row r="20" spans="2:12" ht="15" customHeight="1">
      <c r="B20" s="287" t="s">
        <v>81</v>
      </c>
      <c r="F20" s="163">
        <v>5046</v>
      </c>
      <c r="G20" s="286"/>
      <c r="H20" s="267">
        <v>3249</v>
      </c>
      <c r="I20" s="286"/>
      <c r="J20" s="163">
        <v>4102</v>
      </c>
      <c r="K20" s="286"/>
      <c r="L20" s="267">
        <v>2596</v>
      </c>
    </row>
    <row r="21" spans="2:11" ht="15" customHeight="1">
      <c r="B21" s="287" t="s">
        <v>277</v>
      </c>
      <c r="D21" s="288"/>
      <c r="F21" s="163"/>
      <c r="G21" s="286"/>
      <c r="I21" s="270"/>
      <c r="J21" s="163"/>
      <c r="K21" s="270"/>
    </row>
    <row r="22" spans="2:12" ht="15" customHeight="1">
      <c r="B22" s="287"/>
      <c r="C22" s="265" t="s">
        <v>230</v>
      </c>
      <c r="D22" s="288">
        <v>11.1</v>
      </c>
      <c r="F22" s="163">
        <v>15611</v>
      </c>
      <c r="G22" s="286"/>
      <c r="H22" s="267">
        <v>6434</v>
      </c>
      <c r="I22" s="270"/>
      <c r="J22" s="163">
        <v>0</v>
      </c>
      <c r="K22" s="270"/>
      <c r="L22" s="267">
        <v>0</v>
      </c>
    </row>
    <row r="23" spans="2:11" ht="15" customHeight="1">
      <c r="B23" s="287" t="s">
        <v>279</v>
      </c>
      <c r="D23" s="288"/>
      <c r="F23" s="163"/>
      <c r="G23" s="286"/>
      <c r="I23" s="270"/>
      <c r="J23" s="163"/>
      <c r="K23" s="270"/>
    </row>
    <row r="24" spans="2:12" ht="15" customHeight="1">
      <c r="B24" s="287"/>
      <c r="C24" s="265" t="s">
        <v>272</v>
      </c>
      <c r="D24" s="288">
        <v>11.1</v>
      </c>
      <c r="F24" s="163">
        <v>-8759</v>
      </c>
      <c r="G24" s="286"/>
      <c r="H24" s="267">
        <v>-3874</v>
      </c>
      <c r="I24" s="270"/>
      <c r="J24" s="163">
        <v>0</v>
      </c>
      <c r="K24" s="270"/>
      <c r="L24" s="267">
        <v>0</v>
      </c>
    </row>
    <row r="25" spans="2:12" ht="15" customHeight="1">
      <c r="B25" s="287" t="s">
        <v>269</v>
      </c>
      <c r="F25" s="163">
        <v>25950</v>
      </c>
      <c r="G25" s="286"/>
      <c r="H25" s="267">
        <v>-307</v>
      </c>
      <c r="I25" s="286"/>
      <c r="J25" s="163">
        <v>0</v>
      </c>
      <c r="K25" s="286"/>
      <c r="L25" s="267">
        <v>0</v>
      </c>
    </row>
    <row r="26" spans="2:11" ht="15" customHeight="1">
      <c r="B26" s="287" t="s">
        <v>266</v>
      </c>
      <c r="F26" s="163"/>
      <c r="G26" s="286"/>
      <c r="I26" s="286"/>
      <c r="J26" s="163"/>
      <c r="K26" s="286"/>
    </row>
    <row r="27" spans="2:12" ht="15" customHeight="1">
      <c r="B27" s="287"/>
      <c r="C27" s="265" t="s">
        <v>241</v>
      </c>
      <c r="F27" s="163">
        <v>2064</v>
      </c>
      <c r="G27" s="286"/>
      <c r="H27" s="267">
        <v>-4042</v>
      </c>
      <c r="I27" s="286"/>
      <c r="J27" s="163">
        <v>0</v>
      </c>
      <c r="K27" s="286"/>
      <c r="L27" s="267">
        <v>-4042</v>
      </c>
    </row>
    <row r="28" spans="2:12" ht="15" customHeight="1">
      <c r="B28" s="287" t="s">
        <v>242</v>
      </c>
      <c r="F28" s="163">
        <v>0</v>
      </c>
      <c r="G28" s="286"/>
      <c r="H28" s="267">
        <v>2387</v>
      </c>
      <c r="I28" s="286"/>
      <c r="J28" s="163">
        <v>0</v>
      </c>
      <c r="K28" s="286"/>
      <c r="L28" s="267">
        <v>0</v>
      </c>
    </row>
    <row r="29" spans="2:12" ht="15" customHeight="1">
      <c r="B29" s="287" t="s">
        <v>128</v>
      </c>
      <c r="F29" s="163">
        <v>-1054</v>
      </c>
      <c r="G29" s="286"/>
      <c r="H29" s="267">
        <v>-146986</v>
      </c>
      <c r="I29" s="286"/>
      <c r="J29" s="163">
        <v>-14249</v>
      </c>
      <c r="K29" s="286"/>
      <c r="L29" s="267">
        <v>2592</v>
      </c>
    </row>
    <row r="30" spans="2:11" ht="15" customHeight="1">
      <c r="B30" s="287" t="s">
        <v>231</v>
      </c>
      <c r="F30" s="163"/>
      <c r="G30" s="286"/>
      <c r="I30" s="286"/>
      <c r="J30" s="163"/>
      <c r="K30" s="286"/>
    </row>
    <row r="31" spans="2:12" ht="15" customHeight="1">
      <c r="B31" s="287"/>
      <c r="C31" s="265" t="s">
        <v>232</v>
      </c>
      <c r="D31" s="288">
        <v>21.6</v>
      </c>
      <c r="F31" s="164">
        <v>0</v>
      </c>
      <c r="G31" s="286"/>
      <c r="H31" s="276">
        <v>0</v>
      </c>
      <c r="I31" s="286"/>
      <c r="J31" s="164">
        <v>-28293</v>
      </c>
      <c r="K31" s="286"/>
      <c r="L31" s="276">
        <v>-28210</v>
      </c>
    </row>
    <row r="32" spans="2:11" ht="15" customHeight="1">
      <c r="B32" s="287"/>
      <c r="F32" s="163"/>
      <c r="G32" s="286"/>
      <c r="I32" s="286"/>
      <c r="J32" s="163"/>
      <c r="K32" s="286"/>
    </row>
    <row r="33" spans="1:12" ht="15" customHeight="1">
      <c r="A33" s="270"/>
      <c r="B33" s="265" t="s">
        <v>159</v>
      </c>
      <c r="F33" s="289"/>
      <c r="G33" s="270"/>
      <c r="H33" s="270"/>
      <c r="I33" s="270"/>
      <c r="J33" s="289"/>
      <c r="K33" s="270"/>
      <c r="L33" s="270"/>
    </row>
    <row r="34" spans="3:12" ht="15" customHeight="1">
      <c r="C34" s="265" t="s">
        <v>160</v>
      </c>
      <c r="F34" s="163">
        <f>SUM(F11:F31)</f>
        <v>4699856</v>
      </c>
      <c r="G34" s="268"/>
      <c r="H34" s="267">
        <f>SUM(H11:H31)</f>
        <v>4216730</v>
      </c>
      <c r="I34" s="268"/>
      <c r="J34" s="163">
        <f>SUM(J11:J31)</f>
        <v>-105943</v>
      </c>
      <c r="K34" s="269"/>
      <c r="L34" s="267">
        <f>SUM(L11:L31)</f>
        <v>-274614</v>
      </c>
    </row>
    <row r="35" spans="2:12" ht="15" customHeight="1">
      <c r="B35" s="265" t="s">
        <v>44</v>
      </c>
      <c r="D35" s="290"/>
      <c r="E35" s="275"/>
      <c r="F35" s="291"/>
      <c r="G35" s="292"/>
      <c r="H35" s="293"/>
      <c r="I35" s="294"/>
      <c r="J35" s="291"/>
      <c r="K35" s="292"/>
      <c r="L35" s="293"/>
    </row>
    <row r="36" spans="2:12" ht="15" customHeight="1">
      <c r="B36" s="270"/>
      <c r="C36" s="287" t="s">
        <v>63</v>
      </c>
      <c r="D36" s="290"/>
      <c r="E36" s="275"/>
      <c r="F36" s="295">
        <v>351400</v>
      </c>
      <c r="G36" s="292"/>
      <c r="H36" s="296">
        <v>-777079</v>
      </c>
      <c r="I36" s="292"/>
      <c r="J36" s="295">
        <v>-28962</v>
      </c>
      <c r="K36" s="294"/>
      <c r="L36" s="296">
        <v>-120032</v>
      </c>
    </row>
    <row r="37" spans="2:12" ht="15" customHeight="1">
      <c r="B37" s="270"/>
      <c r="C37" s="287" t="s">
        <v>97</v>
      </c>
      <c r="D37" s="290"/>
      <c r="E37" s="275"/>
      <c r="F37" s="295">
        <v>-137161</v>
      </c>
      <c r="G37" s="292"/>
      <c r="H37" s="296">
        <v>-17801</v>
      </c>
      <c r="I37" s="292"/>
      <c r="J37" s="295">
        <v>-41268</v>
      </c>
      <c r="K37" s="294"/>
      <c r="L37" s="296">
        <v>-50450</v>
      </c>
    </row>
    <row r="38" spans="2:12" ht="15" customHeight="1">
      <c r="B38" s="270"/>
      <c r="C38" s="287" t="s">
        <v>32</v>
      </c>
      <c r="D38" s="290"/>
      <c r="E38" s="275"/>
      <c r="F38" s="295">
        <v>-141814</v>
      </c>
      <c r="G38" s="292"/>
      <c r="H38" s="296">
        <v>-144466</v>
      </c>
      <c r="I38" s="292"/>
      <c r="J38" s="295">
        <v>43204</v>
      </c>
      <c r="K38" s="294"/>
      <c r="L38" s="296">
        <v>-40877</v>
      </c>
    </row>
    <row r="39" spans="2:12" ht="15" customHeight="1">
      <c r="B39" s="270"/>
      <c r="C39" s="287" t="s">
        <v>82</v>
      </c>
      <c r="D39" s="290"/>
      <c r="E39" s="275"/>
      <c r="F39" s="295">
        <v>-24916</v>
      </c>
      <c r="G39" s="292"/>
      <c r="H39" s="296">
        <v>-143958</v>
      </c>
      <c r="I39" s="292"/>
      <c r="J39" s="295">
        <v>6186</v>
      </c>
      <c r="K39" s="294"/>
      <c r="L39" s="296">
        <v>-11236</v>
      </c>
    </row>
    <row r="40" spans="2:12" ht="15" customHeight="1">
      <c r="B40" s="270"/>
      <c r="C40" s="287" t="s">
        <v>64</v>
      </c>
      <c r="D40" s="290"/>
      <c r="E40" s="275"/>
      <c r="F40" s="295">
        <v>28185</v>
      </c>
      <c r="G40" s="292"/>
      <c r="H40" s="296">
        <v>126732</v>
      </c>
      <c r="I40" s="292"/>
      <c r="J40" s="295">
        <v>44864</v>
      </c>
      <c r="K40" s="294"/>
      <c r="L40" s="296">
        <v>134224</v>
      </c>
    </row>
    <row r="41" spans="2:12" ht="15" customHeight="1">
      <c r="B41" s="270"/>
      <c r="C41" s="287" t="s">
        <v>98</v>
      </c>
      <c r="D41" s="290"/>
      <c r="E41" s="275"/>
      <c r="F41" s="295">
        <v>-1422</v>
      </c>
      <c r="G41" s="292"/>
      <c r="H41" s="296">
        <v>276679</v>
      </c>
      <c r="I41" s="292"/>
      <c r="J41" s="295">
        <v>85814</v>
      </c>
      <c r="K41" s="294"/>
      <c r="L41" s="296">
        <v>47821</v>
      </c>
    </row>
    <row r="42" spans="2:12" ht="15" customHeight="1">
      <c r="B42" s="270"/>
      <c r="C42" s="287" t="s">
        <v>145</v>
      </c>
      <c r="D42" s="290"/>
      <c r="E42" s="275"/>
      <c r="F42" s="166">
        <v>172</v>
      </c>
      <c r="G42" s="292"/>
      <c r="H42" s="297">
        <v>-266</v>
      </c>
      <c r="I42" s="286"/>
      <c r="J42" s="164">
        <v>171</v>
      </c>
      <c r="K42" s="286"/>
      <c r="L42" s="276">
        <v>0</v>
      </c>
    </row>
    <row r="43" spans="2:12" ht="15" customHeight="1">
      <c r="B43" s="270"/>
      <c r="C43" s="287"/>
      <c r="D43" s="290"/>
      <c r="E43" s="275"/>
      <c r="F43" s="291"/>
      <c r="G43" s="292"/>
      <c r="H43" s="293"/>
      <c r="I43" s="294"/>
      <c r="J43" s="291"/>
      <c r="K43" s="292"/>
      <c r="L43" s="293"/>
    </row>
    <row r="44" spans="1:12" ht="15" customHeight="1">
      <c r="A44" s="270"/>
      <c r="B44" s="265" t="s">
        <v>191</v>
      </c>
      <c r="C44" s="270"/>
      <c r="D44" s="290"/>
      <c r="E44" s="275"/>
      <c r="F44" s="295">
        <f>SUM(F34,F36:F42)</f>
        <v>4774300</v>
      </c>
      <c r="G44" s="292"/>
      <c r="H44" s="296">
        <f>SUM(H34,H36:H42)</f>
        <v>3536571</v>
      </c>
      <c r="I44" s="294"/>
      <c r="J44" s="295">
        <f>SUM(J34:J42)</f>
        <v>4066</v>
      </c>
      <c r="K44" s="292"/>
      <c r="L44" s="296">
        <f>SUM(L34:L42)</f>
        <v>-315164</v>
      </c>
    </row>
    <row r="45" spans="1:12" ht="15" customHeight="1">
      <c r="A45" s="270"/>
      <c r="C45" s="287" t="s">
        <v>33</v>
      </c>
      <c r="D45" s="290"/>
      <c r="E45" s="275"/>
      <c r="F45" s="166">
        <v>-14039</v>
      </c>
      <c r="G45" s="292"/>
      <c r="H45" s="297">
        <v>-50027</v>
      </c>
      <c r="I45" s="292"/>
      <c r="J45" s="166">
        <v>-6450</v>
      </c>
      <c r="K45" s="294"/>
      <c r="L45" s="297">
        <v>-12889</v>
      </c>
    </row>
    <row r="46" spans="1:12" ht="15" customHeight="1">
      <c r="A46" s="270"/>
      <c r="D46" s="290"/>
      <c r="E46" s="275"/>
      <c r="F46" s="291"/>
      <c r="G46" s="292"/>
      <c r="H46" s="293"/>
      <c r="I46" s="294"/>
      <c r="J46" s="291"/>
      <c r="K46" s="292"/>
      <c r="L46" s="293"/>
    </row>
    <row r="47" spans="1:12" ht="15" customHeight="1">
      <c r="A47" s="275" t="s">
        <v>261</v>
      </c>
      <c r="B47" s="270"/>
      <c r="C47" s="270"/>
      <c r="D47" s="290"/>
      <c r="E47" s="275"/>
      <c r="F47" s="166">
        <f>SUM(F44:F45)</f>
        <v>4760261</v>
      </c>
      <c r="G47" s="292"/>
      <c r="H47" s="297">
        <f>SUM(H44:H45)</f>
        <v>3486544</v>
      </c>
      <c r="I47" s="294"/>
      <c r="J47" s="166">
        <f>SUM(J44:J45)</f>
        <v>-2384</v>
      </c>
      <c r="K47" s="292"/>
      <c r="L47" s="297">
        <f>SUM(L44:L45)</f>
        <v>-328053</v>
      </c>
    </row>
    <row r="48" spans="2:12" ht="15" customHeight="1">
      <c r="B48" s="270"/>
      <c r="C48" s="275"/>
      <c r="D48" s="290"/>
      <c r="E48" s="275"/>
      <c r="F48" s="270"/>
      <c r="G48" s="270"/>
      <c r="H48" s="270"/>
      <c r="I48" s="270"/>
      <c r="J48" s="270"/>
      <c r="K48" s="270"/>
      <c r="L48" s="270"/>
    </row>
    <row r="49" spans="2:12" ht="15" customHeight="1">
      <c r="B49" s="270"/>
      <c r="C49" s="275"/>
      <c r="D49" s="290"/>
      <c r="E49" s="275"/>
      <c r="F49" s="270"/>
      <c r="G49" s="270"/>
      <c r="H49" s="270"/>
      <c r="I49" s="270"/>
      <c r="J49" s="270"/>
      <c r="K49" s="270"/>
      <c r="L49" s="270"/>
    </row>
    <row r="50" spans="2:12" ht="15" customHeight="1">
      <c r="B50" s="270"/>
      <c r="C50" s="275"/>
      <c r="D50" s="290"/>
      <c r="E50" s="275"/>
      <c r="F50" s="270"/>
      <c r="G50" s="270"/>
      <c r="H50" s="270"/>
      <c r="I50" s="270"/>
      <c r="J50" s="270"/>
      <c r="K50" s="270"/>
      <c r="L50" s="270"/>
    </row>
    <row r="51" spans="2:12" ht="15" customHeight="1">
      <c r="B51" s="270"/>
      <c r="C51" s="275"/>
      <c r="D51" s="290"/>
      <c r="E51" s="275"/>
      <c r="F51" s="270"/>
      <c r="G51" s="270"/>
      <c r="H51" s="270"/>
      <c r="I51" s="270"/>
      <c r="J51" s="270"/>
      <c r="K51" s="270"/>
      <c r="L51" s="270"/>
    </row>
    <row r="52" spans="2:12" ht="15" customHeight="1">
      <c r="B52" s="270"/>
      <c r="C52" s="275"/>
      <c r="D52" s="290"/>
      <c r="E52" s="275"/>
      <c r="F52" s="270"/>
      <c r="G52" s="270"/>
      <c r="H52" s="270"/>
      <c r="I52" s="270"/>
      <c r="J52" s="270"/>
      <c r="K52" s="270"/>
      <c r="L52" s="270"/>
    </row>
    <row r="53" spans="2:12" ht="15" customHeight="1">
      <c r="B53" s="270"/>
      <c r="C53" s="275"/>
      <c r="D53" s="290"/>
      <c r="E53" s="275"/>
      <c r="F53" s="270"/>
      <c r="G53" s="270"/>
      <c r="H53" s="270"/>
      <c r="I53" s="270"/>
      <c r="J53" s="270"/>
      <c r="K53" s="270"/>
      <c r="L53" s="270"/>
    </row>
    <row r="54" spans="2:12" ht="15" customHeight="1">
      <c r="B54" s="270"/>
      <c r="C54" s="275"/>
      <c r="D54" s="290"/>
      <c r="E54" s="275"/>
      <c r="F54" s="296"/>
      <c r="G54" s="292"/>
      <c r="H54" s="296"/>
      <c r="I54" s="294"/>
      <c r="J54" s="296"/>
      <c r="K54" s="292"/>
      <c r="L54" s="296"/>
    </row>
    <row r="55" spans="2:12" ht="15" customHeight="1">
      <c r="B55" s="270"/>
      <c r="C55" s="275"/>
      <c r="D55" s="290"/>
      <c r="E55" s="275"/>
      <c r="F55" s="296"/>
      <c r="G55" s="292"/>
      <c r="H55" s="296"/>
      <c r="I55" s="294"/>
      <c r="J55" s="296"/>
      <c r="K55" s="292"/>
      <c r="L55" s="296"/>
    </row>
    <row r="56" spans="2:12" ht="15" customHeight="1">
      <c r="B56" s="270"/>
      <c r="C56" s="275"/>
      <c r="D56" s="290"/>
      <c r="E56" s="275"/>
      <c r="F56" s="296"/>
      <c r="G56" s="292"/>
      <c r="H56" s="296"/>
      <c r="I56" s="294"/>
      <c r="J56" s="296"/>
      <c r="K56" s="292"/>
      <c r="L56" s="296"/>
    </row>
    <row r="57" spans="2:12" ht="15" customHeight="1">
      <c r="B57" s="270"/>
      <c r="C57" s="275"/>
      <c r="D57" s="290"/>
      <c r="E57" s="275"/>
      <c r="F57" s="296"/>
      <c r="G57" s="292"/>
      <c r="H57" s="296"/>
      <c r="I57" s="294"/>
      <c r="J57" s="296"/>
      <c r="K57" s="292"/>
      <c r="L57" s="296"/>
    </row>
    <row r="58" spans="1:12" s="300" customFormat="1" ht="21.9" customHeight="1">
      <c r="A58" s="298" t="str">
        <f>'2-4'!A55:L55</f>
        <v>The accompanying condensed notes to the interim financial information on pages 14 to 53 are an integral part of this interim financial information.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</row>
    <row r="59" spans="1:12" s="257" customFormat="1" ht="16.5" customHeight="1">
      <c r="A59" s="250" t="str">
        <f>+A1</f>
        <v>Energy Absolute Public Company Limited</v>
      </c>
      <c r="B59" s="250"/>
      <c r="C59" s="250"/>
      <c r="D59" s="251"/>
      <c r="E59" s="252"/>
      <c r="F59" s="253"/>
      <c r="G59" s="254"/>
      <c r="H59" s="253"/>
      <c r="I59" s="255"/>
      <c r="J59" s="253"/>
      <c r="K59" s="254"/>
      <c r="L59" s="256" t="s">
        <v>54</v>
      </c>
    </row>
    <row r="60" spans="1:12" s="257" customFormat="1" ht="16.5" customHeight="1">
      <c r="A60" s="250" t="str">
        <f>A2</f>
        <v xml:space="preserve">Statement of Cash Flows </v>
      </c>
      <c r="B60" s="250"/>
      <c r="C60" s="250"/>
      <c r="D60" s="251"/>
      <c r="E60" s="252"/>
      <c r="F60" s="253"/>
      <c r="G60" s="254"/>
      <c r="H60" s="253"/>
      <c r="I60" s="255"/>
      <c r="J60" s="253"/>
      <c r="K60" s="254"/>
      <c r="L60" s="258"/>
    </row>
    <row r="61" spans="1:12" s="257" customFormat="1" ht="16.5" customHeight="1">
      <c r="A61" s="259" t="str">
        <f>+A3</f>
        <v>For the six-month period ended 30 June 2020</v>
      </c>
      <c r="B61" s="259"/>
      <c r="C61" s="259"/>
      <c r="D61" s="260"/>
      <c r="E61" s="261"/>
      <c r="F61" s="262"/>
      <c r="G61" s="263"/>
      <c r="H61" s="262"/>
      <c r="I61" s="264"/>
      <c r="J61" s="262"/>
      <c r="K61" s="263"/>
      <c r="L61" s="262"/>
    </row>
    <row r="62" spans="1:11" ht="16.5" customHeight="1">
      <c r="A62" s="275"/>
      <c r="B62" s="275"/>
      <c r="C62" s="275"/>
      <c r="D62" s="290"/>
      <c r="G62" s="268"/>
      <c r="I62" s="269"/>
      <c r="K62" s="268"/>
    </row>
    <row r="63" spans="1:11" ht="16.5" customHeight="1">
      <c r="A63" s="275"/>
      <c r="B63" s="275"/>
      <c r="C63" s="275"/>
      <c r="D63" s="290"/>
      <c r="G63" s="268"/>
      <c r="I63" s="269"/>
      <c r="K63" s="268"/>
    </row>
    <row r="64" spans="7:12" ht="15.6" customHeight="1">
      <c r="G64" s="268"/>
      <c r="H64" s="271" t="s">
        <v>46</v>
      </c>
      <c r="I64" s="272"/>
      <c r="J64" s="273"/>
      <c r="K64" s="274"/>
      <c r="L64" s="271" t="s">
        <v>106</v>
      </c>
    </row>
    <row r="65" spans="1:12" ht="15.6" customHeight="1">
      <c r="A65" s="270"/>
      <c r="E65" s="275"/>
      <c r="F65" s="276"/>
      <c r="G65" s="277"/>
      <c r="H65" s="278" t="s">
        <v>139</v>
      </c>
      <c r="I65" s="279"/>
      <c r="J65" s="280"/>
      <c r="K65" s="281"/>
      <c r="L65" s="278" t="s">
        <v>139</v>
      </c>
    </row>
    <row r="66" spans="5:12" ht="15.6" customHeight="1">
      <c r="E66" s="275"/>
      <c r="F66" s="282" t="s">
        <v>188</v>
      </c>
      <c r="G66" s="283"/>
      <c r="H66" s="282" t="s">
        <v>143</v>
      </c>
      <c r="I66" s="283"/>
      <c r="J66" s="282" t="s">
        <v>188</v>
      </c>
      <c r="K66" s="283"/>
      <c r="L66" s="282" t="s">
        <v>143</v>
      </c>
    </row>
    <row r="67" spans="4:12" ht="15.6" customHeight="1">
      <c r="D67" s="284" t="s">
        <v>2</v>
      </c>
      <c r="E67" s="275"/>
      <c r="F67" s="285" t="s">
        <v>84</v>
      </c>
      <c r="G67" s="283"/>
      <c r="H67" s="285" t="s">
        <v>84</v>
      </c>
      <c r="I67" s="283"/>
      <c r="J67" s="285" t="s">
        <v>84</v>
      </c>
      <c r="K67" s="283"/>
      <c r="L67" s="285" t="s">
        <v>84</v>
      </c>
    </row>
    <row r="68" spans="1:12" ht="15.6" customHeight="1">
      <c r="A68" s="275" t="s">
        <v>34</v>
      </c>
      <c r="E68" s="275"/>
      <c r="F68" s="301"/>
      <c r="G68" s="302"/>
      <c r="H68" s="303"/>
      <c r="I68" s="304"/>
      <c r="J68" s="301"/>
      <c r="K68" s="302"/>
      <c r="L68" s="303"/>
    </row>
    <row r="69" spans="1:12" ht="15.6" customHeight="1">
      <c r="A69" s="265" t="s">
        <v>138</v>
      </c>
      <c r="D69" s="290"/>
      <c r="E69" s="275"/>
      <c r="F69" s="295">
        <v>39079</v>
      </c>
      <c r="G69" s="292"/>
      <c r="H69" s="296">
        <v>22782</v>
      </c>
      <c r="I69" s="292"/>
      <c r="J69" s="295">
        <v>0</v>
      </c>
      <c r="K69" s="294"/>
      <c r="L69" s="296">
        <v>-11</v>
      </c>
    </row>
    <row r="70" spans="1:12" ht="15.6" customHeight="1">
      <c r="A70" s="265" t="s">
        <v>109</v>
      </c>
      <c r="D70" s="288">
        <v>21.4</v>
      </c>
      <c r="E70" s="275"/>
      <c r="F70" s="295">
        <v>0</v>
      </c>
      <c r="G70" s="292"/>
      <c r="H70" s="296">
        <v>0</v>
      </c>
      <c r="I70" s="292"/>
      <c r="J70" s="295">
        <v>700000</v>
      </c>
      <c r="K70" s="294"/>
      <c r="L70" s="296">
        <v>81900</v>
      </c>
    </row>
    <row r="71" spans="1:12" ht="15.6" customHeight="1">
      <c r="A71" s="265" t="s">
        <v>262</v>
      </c>
      <c r="D71" s="288">
        <v>21.4</v>
      </c>
      <c r="E71" s="275"/>
      <c r="F71" s="163">
        <v>0</v>
      </c>
      <c r="G71" s="292"/>
      <c r="H71" s="267">
        <v>-500</v>
      </c>
      <c r="I71" s="292"/>
      <c r="J71" s="295">
        <v>-1420000</v>
      </c>
      <c r="K71" s="294"/>
      <c r="L71" s="296">
        <v>-9834900</v>
      </c>
    </row>
    <row r="72" spans="1:12" ht="15.6" customHeight="1">
      <c r="A72" s="265" t="s">
        <v>108</v>
      </c>
      <c r="D72" s="288">
        <v>21.4</v>
      </c>
      <c r="E72" s="275"/>
      <c r="F72" s="163">
        <v>0</v>
      </c>
      <c r="G72" s="292"/>
      <c r="H72" s="296">
        <v>0</v>
      </c>
      <c r="I72" s="270"/>
      <c r="J72" s="295">
        <v>1625000</v>
      </c>
      <c r="K72" s="270"/>
      <c r="L72" s="296">
        <v>0</v>
      </c>
    </row>
    <row r="73" spans="1:12" ht="15.6" customHeight="1">
      <c r="A73" s="323" t="s">
        <v>288</v>
      </c>
      <c r="B73" s="323"/>
      <c r="C73" s="323"/>
      <c r="D73" s="288"/>
      <c r="E73" s="275"/>
      <c r="F73" s="163"/>
      <c r="G73" s="292"/>
      <c r="H73" s="296"/>
      <c r="I73" s="270"/>
      <c r="J73" s="295"/>
      <c r="K73" s="270"/>
      <c r="L73" s="296"/>
    </row>
    <row r="74" spans="1:12" ht="15.6" customHeight="1">
      <c r="A74" s="323"/>
      <c r="B74" s="323" t="s">
        <v>267</v>
      </c>
      <c r="C74" s="323"/>
      <c r="D74" s="266">
        <v>10</v>
      </c>
      <c r="E74" s="275"/>
      <c r="F74" s="163">
        <v>-5134071</v>
      </c>
      <c r="G74" s="292"/>
      <c r="H74" s="296">
        <v>0</v>
      </c>
      <c r="I74" s="270"/>
      <c r="J74" s="295">
        <v>-5134071</v>
      </c>
      <c r="K74" s="270"/>
      <c r="L74" s="296">
        <v>0</v>
      </c>
    </row>
    <row r="75" spans="1:12" ht="15.6" customHeight="1">
      <c r="A75" s="265" t="s">
        <v>222</v>
      </c>
      <c r="D75" s="288"/>
      <c r="E75" s="275"/>
      <c r="F75" s="295">
        <v>144</v>
      </c>
      <c r="G75" s="292"/>
      <c r="H75" s="296">
        <v>0</v>
      </c>
      <c r="I75" s="270"/>
      <c r="J75" s="295">
        <v>0</v>
      </c>
      <c r="K75" s="294"/>
      <c r="L75" s="296">
        <v>0</v>
      </c>
    </row>
    <row r="76" spans="1:12" ht="15.6" customHeight="1">
      <c r="A76" s="287" t="s">
        <v>223</v>
      </c>
      <c r="B76" s="287"/>
      <c r="C76" s="287"/>
      <c r="D76" s="288"/>
      <c r="E76" s="275"/>
      <c r="F76" s="295">
        <v>-310565</v>
      </c>
      <c r="G76" s="292"/>
      <c r="H76" s="296">
        <v>0</v>
      </c>
      <c r="I76" s="305"/>
      <c r="J76" s="306">
        <v>0</v>
      </c>
      <c r="K76" s="307"/>
      <c r="L76" s="296">
        <v>0</v>
      </c>
    </row>
    <row r="77" spans="1:12" ht="15.6" customHeight="1">
      <c r="A77" s="287" t="s">
        <v>289</v>
      </c>
      <c r="B77" s="287"/>
      <c r="C77" s="287"/>
      <c r="D77" s="288"/>
      <c r="E77" s="275"/>
      <c r="F77" s="295">
        <v>0</v>
      </c>
      <c r="G77" s="292"/>
      <c r="H77" s="308">
        <v>0</v>
      </c>
      <c r="I77" s="305"/>
      <c r="J77" s="306">
        <v>0</v>
      </c>
      <c r="K77" s="307"/>
      <c r="L77" s="308">
        <v>-588350</v>
      </c>
    </row>
    <row r="78" spans="1:12" ht="15.6" customHeight="1">
      <c r="A78" s="265" t="s">
        <v>91</v>
      </c>
      <c r="D78" s="288">
        <v>11.1</v>
      </c>
      <c r="E78" s="275"/>
      <c r="F78" s="295">
        <v>0</v>
      </c>
      <c r="G78" s="292"/>
      <c r="H78" s="308" t="s">
        <v>263</v>
      </c>
      <c r="I78" s="305"/>
      <c r="J78" s="306">
        <v>-1587130</v>
      </c>
      <c r="K78" s="307"/>
      <c r="L78" s="308">
        <v>-431059</v>
      </c>
    </row>
    <row r="79" spans="1:12" ht="15.6" customHeight="1">
      <c r="A79" s="265" t="s">
        <v>243</v>
      </c>
      <c r="D79" s="288"/>
      <c r="E79" s="275"/>
      <c r="F79" s="295">
        <v>0</v>
      </c>
      <c r="G79" s="292"/>
      <c r="H79" s="308">
        <v>-50151</v>
      </c>
      <c r="I79" s="305"/>
      <c r="J79" s="306">
        <v>0</v>
      </c>
      <c r="K79" s="307"/>
      <c r="L79" s="308" t="s">
        <v>263</v>
      </c>
    </row>
    <row r="80" spans="1:12" ht="15.6" customHeight="1">
      <c r="A80" s="323" t="s">
        <v>290</v>
      </c>
      <c r="D80" s="288"/>
      <c r="E80" s="275"/>
      <c r="F80" s="295">
        <v>-2185</v>
      </c>
      <c r="G80" s="292"/>
      <c r="H80" s="308">
        <v>0</v>
      </c>
      <c r="I80" s="305"/>
      <c r="J80" s="306">
        <v>-2185</v>
      </c>
      <c r="K80" s="307"/>
      <c r="L80" s="308">
        <v>0</v>
      </c>
    </row>
    <row r="81" spans="1:12" ht="15.6" customHeight="1">
      <c r="A81" s="265" t="s">
        <v>152</v>
      </c>
      <c r="D81" s="290"/>
      <c r="E81" s="275"/>
      <c r="F81" s="295">
        <v>0</v>
      </c>
      <c r="G81" s="292"/>
      <c r="H81" s="296">
        <v>-38791</v>
      </c>
      <c r="I81" s="292"/>
      <c r="J81" s="295">
        <v>0</v>
      </c>
      <c r="K81" s="294"/>
      <c r="L81" s="296">
        <v>-237</v>
      </c>
    </row>
    <row r="82" spans="1:12" ht="15.6" customHeight="1">
      <c r="A82" s="265" t="s">
        <v>286</v>
      </c>
      <c r="D82" s="290"/>
      <c r="E82" s="275"/>
      <c r="F82" s="289">
        <v>-3364725</v>
      </c>
      <c r="G82" s="292"/>
      <c r="H82" s="270">
        <v>-10748050</v>
      </c>
      <c r="J82" s="289">
        <v>-866758</v>
      </c>
      <c r="L82" s="270">
        <v>-23839</v>
      </c>
    </row>
    <row r="83" spans="1:12" ht="15.6" customHeight="1">
      <c r="A83" s="265" t="s">
        <v>270</v>
      </c>
      <c r="D83" s="290"/>
      <c r="E83" s="275"/>
      <c r="F83" s="295">
        <v>4288</v>
      </c>
      <c r="G83" s="292"/>
      <c r="H83" s="296">
        <v>321</v>
      </c>
      <c r="I83" s="270"/>
      <c r="J83" s="163">
        <v>0</v>
      </c>
      <c r="K83" s="270"/>
      <c r="L83" s="267">
        <v>0</v>
      </c>
    </row>
    <row r="84" spans="1:12" ht="15.6" customHeight="1">
      <c r="A84" s="265" t="s">
        <v>161</v>
      </c>
      <c r="D84" s="290"/>
      <c r="E84" s="275"/>
      <c r="F84" s="295">
        <v>-21330</v>
      </c>
      <c r="G84" s="292"/>
      <c r="H84" s="296">
        <v>-112296</v>
      </c>
      <c r="I84" s="270"/>
      <c r="J84" s="163">
        <v>-171</v>
      </c>
      <c r="K84" s="270"/>
      <c r="L84" s="267">
        <v>-784</v>
      </c>
    </row>
    <row r="85" spans="1:11" ht="15.6" customHeight="1">
      <c r="A85" s="265" t="s">
        <v>180</v>
      </c>
      <c r="D85" s="290"/>
      <c r="E85" s="275"/>
      <c r="F85" s="295"/>
      <c r="G85" s="292"/>
      <c r="H85" s="296"/>
      <c r="I85" s="270"/>
      <c r="J85" s="163"/>
      <c r="K85" s="270"/>
    </row>
    <row r="86" spans="1:12" ht="15.6" customHeight="1">
      <c r="A86" s="270"/>
      <c r="B86" s="265" t="s">
        <v>154</v>
      </c>
      <c r="D86" s="290"/>
      <c r="E86" s="275"/>
      <c r="F86" s="295">
        <v>0</v>
      </c>
      <c r="G86" s="292"/>
      <c r="H86" s="296">
        <v>0</v>
      </c>
      <c r="I86" s="270"/>
      <c r="J86" s="163">
        <v>50930</v>
      </c>
      <c r="K86" s="270"/>
      <c r="L86" s="267">
        <v>187526</v>
      </c>
    </row>
    <row r="87" spans="1:12" ht="15.6" customHeight="1">
      <c r="A87" s="265" t="s">
        <v>110</v>
      </c>
      <c r="D87" s="290"/>
      <c r="E87" s="275"/>
      <c r="F87" s="295">
        <v>0</v>
      </c>
      <c r="G87" s="292"/>
      <c r="H87" s="296">
        <v>0</v>
      </c>
      <c r="I87" s="292"/>
      <c r="J87" s="163">
        <v>2989664</v>
      </c>
      <c r="K87" s="294"/>
      <c r="L87" s="270">
        <v>2185012</v>
      </c>
    </row>
    <row r="88" spans="1:12" ht="15.6" customHeight="1">
      <c r="A88" s="265" t="s">
        <v>111</v>
      </c>
      <c r="D88" s="290"/>
      <c r="E88" s="275"/>
      <c r="F88" s="295">
        <v>19201</v>
      </c>
      <c r="G88" s="292"/>
      <c r="H88" s="296">
        <v>12354</v>
      </c>
      <c r="I88" s="292"/>
      <c r="J88" s="295">
        <v>121256</v>
      </c>
      <c r="K88" s="294"/>
      <c r="L88" s="296">
        <v>103623</v>
      </c>
    </row>
    <row r="89" spans="1:12" ht="15.6" customHeight="1">
      <c r="A89" s="265" t="s">
        <v>264</v>
      </c>
      <c r="D89" s="290"/>
      <c r="E89" s="275"/>
      <c r="F89" s="166">
        <v>-6152</v>
      </c>
      <c r="G89" s="292"/>
      <c r="H89" s="297">
        <v>-26170</v>
      </c>
      <c r="I89" s="292"/>
      <c r="J89" s="166">
        <v>0</v>
      </c>
      <c r="K89" s="294"/>
      <c r="L89" s="297">
        <v>0</v>
      </c>
    </row>
    <row r="90" spans="4:12" ht="15.6" customHeight="1">
      <c r="D90" s="290"/>
      <c r="E90" s="275"/>
      <c r="F90" s="291"/>
      <c r="G90" s="292"/>
      <c r="H90" s="293"/>
      <c r="I90" s="294"/>
      <c r="J90" s="291"/>
      <c r="K90" s="292"/>
      <c r="L90" s="293"/>
    </row>
    <row r="91" spans="1:12" ht="15.6" customHeight="1">
      <c r="A91" s="275" t="s">
        <v>265</v>
      </c>
      <c r="B91" s="275"/>
      <c r="C91" s="270"/>
      <c r="D91" s="290"/>
      <c r="E91" s="275"/>
      <c r="F91" s="166">
        <f>SUM(F69:F89)</f>
        <v>-8776316</v>
      </c>
      <c r="G91" s="292"/>
      <c r="H91" s="297">
        <f>SUM(H69:H89)</f>
        <v>-10940501</v>
      </c>
      <c r="I91" s="294"/>
      <c r="J91" s="166">
        <f>SUM(J69:J89)</f>
        <v>-3523465</v>
      </c>
      <c r="K91" s="292"/>
      <c r="L91" s="297">
        <f>SUM(L69:L89)</f>
        <v>-8321119</v>
      </c>
    </row>
    <row r="92" spans="4:12" ht="15.6" customHeight="1">
      <c r="D92" s="290"/>
      <c r="E92" s="275"/>
      <c r="F92" s="291"/>
      <c r="G92" s="292"/>
      <c r="H92" s="293"/>
      <c r="I92" s="294"/>
      <c r="J92" s="291"/>
      <c r="K92" s="292"/>
      <c r="L92" s="293"/>
    </row>
    <row r="93" spans="1:12" ht="15.6" customHeight="1">
      <c r="A93" s="275" t="s">
        <v>35</v>
      </c>
      <c r="D93" s="290"/>
      <c r="E93" s="275"/>
      <c r="F93" s="291"/>
      <c r="G93" s="292"/>
      <c r="H93" s="293"/>
      <c r="I93" s="294"/>
      <c r="J93" s="291"/>
      <c r="K93" s="292"/>
      <c r="L93" s="293"/>
    </row>
    <row r="94" spans="1:12" ht="15.6" customHeight="1">
      <c r="A94" s="265" t="s">
        <v>245</v>
      </c>
      <c r="D94" s="266">
        <v>15</v>
      </c>
      <c r="E94" s="275"/>
      <c r="F94" s="295">
        <v>2698547</v>
      </c>
      <c r="G94" s="292"/>
      <c r="H94" s="296">
        <v>6267455</v>
      </c>
      <c r="I94" s="294"/>
      <c r="J94" s="306">
        <v>2092121</v>
      </c>
      <c r="K94" s="292"/>
      <c r="L94" s="296">
        <v>6246336</v>
      </c>
    </row>
    <row r="95" spans="1:12" ht="15.6" customHeight="1">
      <c r="A95" s="287" t="s">
        <v>246</v>
      </c>
      <c r="C95" s="270"/>
      <c r="D95" s="266">
        <v>15</v>
      </c>
      <c r="E95" s="275"/>
      <c r="F95" s="289">
        <v>-1994640</v>
      </c>
      <c r="G95" s="270"/>
      <c r="H95" s="270">
        <v>-3359668</v>
      </c>
      <c r="I95" s="270"/>
      <c r="J95" s="306">
        <v>-1570865</v>
      </c>
      <c r="K95" s="270"/>
      <c r="L95" s="270">
        <v>-3357376</v>
      </c>
    </row>
    <row r="96" spans="1:12" ht="15.6" customHeight="1">
      <c r="A96" s="287" t="s">
        <v>247</v>
      </c>
      <c r="C96" s="270"/>
      <c r="D96" s="266">
        <v>16</v>
      </c>
      <c r="E96" s="275"/>
      <c r="F96" s="309">
        <v>161207</v>
      </c>
      <c r="G96" s="292"/>
      <c r="H96" s="310">
        <v>4940062</v>
      </c>
      <c r="I96" s="292"/>
      <c r="J96" s="306">
        <v>0</v>
      </c>
      <c r="K96" s="294"/>
      <c r="L96" s="296">
        <v>4876000</v>
      </c>
    </row>
    <row r="97" spans="1:12" ht="15.6" customHeight="1">
      <c r="A97" s="287" t="s">
        <v>248</v>
      </c>
      <c r="B97" s="287"/>
      <c r="C97" s="287"/>
      <c r="D97" s="266">
        <v>16</v>
      </c>
      <c r="E97" s="275"/>
      <c r="F97" s="295">
        <v>-50216</v>
      </c>
      <c r="G97" s="292"/>
      <c r="H97" s="296">
        <v>-218245</v>
      </c>
      <c r="I97" s="292"/>
      <c r="J97" s="306">
        <v>0</v>
      </c>
      <c r="K97" s="294"/>
      <c r="L97" s="296">
        <v>0</v>
      </c>
    </row>
    <row r="98" spans="1:12" ht="15.6" customHeight="1">
      <c r="A98" s="265" t="s">
        <v>244</v>
      </c>
      <c r="B98" s="287"/>
      <c r="C98" s="287"/>
      <c r="D98" s="288">
        <v>21.5</v>
      </c>
      <c r="E98" s="275"/>
      <c r="F98" s="295">
        <v>0</v>
      </c>
      <c r="G98" s="292"/>
      <c r="H98" s="296">
        <v>0</v>
      </c>
      <c r="I98" s="292"/>
      <c r="J98" s="306">
        <v>900000</v>
      </c>
      <c r="K98" s="294"/>
      <c r="L98" s="296">
        <v>2051000</v>
      </c>
    </row>
    <row r="99" spans="1:12" ht="15.6" customHeight="1">
      <c r="A99" s="265" t="s">
        <v>275</v>
      </c>
      <c r="B99" s="287"/>
      <c r="C99" s="287"/>
      <c r="D99" s="288"/>
      <c r="E99" s="275"/>
      <c r="F99" s="295"/>
      <c r="G99" s="292"/>
      <c r="H99" s="296"/>
      <c r="I99" s="292"/>
      <c r="J99" s="306"/>
      <c r="K99" s="294"/>
      <c r="L99" s="296"/>
    </row>
    <row r="100" spans="2:12" ht="15.6" customHeight="1">
      <c r="B100" s="287" t="s">
        <v>190</v>
      </c>
      <c r="C100" s="287"/>
      <c r="D100" s="288">
        <v>21.5</v>
      </c>
      <c r="E100" s="275"/>
      <c r="F100" s="295">
        <v>-20475</v>
      </c>
      <c r="G100" s="292"/>
      <c r="H100" s="296">
        <v>0</v>
      </c>
      <c r="I100" s="292"/>
      <c r="J100" s="306">
        <v>-24000</v>
      </c>
      <c r="K100" s="294"/>
      <c r="L100" s="296">
        <v>-8290</v>
      </c>
    </row>
    <row r="101" spans="1:12" ht="15.6" customHeight="1">
      <c r="A101" s="287" t="s">
        <v>88</v>
      </c>
      <c r="B101" s="287"/>
      <c r="C101" s="287"/>
      <c r="D101" s="290"/>
      <c r="E101" s="275"/>
      <c r="F101" s="295">
        <v>0</v>
      </c>
      <c r="G101" s="292"/>
      <c r="H101" s="296">
        <v>-77</v>
      </c>
      <c r="I101" s="292"/>
      <c r="J101" s="306">
        <v>0</v>
      </c>
      <c r="K101" s="294"/>
      <c r="L101" s="296">
        <v>0</v>
      </c>
    </row>
    <row r="102" spans="1:12" ht="15.6" customHeight="1">
      <c r="A102" s="265" t="s">
        <v>198</v>
      </c>
      <c r="D102" s="290"/>
      <c r="E102" s="275"/>
      <c r="F102" s="289">
        <v>-76789</v>
      </c>
      <c r="G102" s="292"/>
      <c r="H102" s="296">
        <v>0</v>
      </c>
      <c r="J102" s="289">
        <v>-10107</v>
      </c>
      <c r="L102" s="296">
        <v>0</v>
      </c>
    </row>
    <row r="103" spans="1:12" ht="15.6" customHeight="1">
      <c r="A103" s="287" t="s">
        <v>233</v>
      </c>
      <c r="D103" s="288"/>
      <c r="E103" s="275"/>
      <c r="F103" s="289"/>
      <c r="G103" s="292"/>
      <c r="H103" s="270"/>
      <c r="I103" s="292"/>
      <c r="J103" s="295"/>
      <c r="K103" s="294"/>
      <c r="L103" s="296"/>
    </row>
    <row r="104" spans="1:12" ht="15.6" customHeight="1">
      <c r="A104" s="287"/>
      <c r="B104" s="265" t="s">
        <v>271</v>
      </c>
      <c r="D104" s="288"/>
      <c r="E104" s="275"/>
      <c r="F104" s="295">
        <v>82750</v>
      </c>
      <c r="G104" s="292"/>
      <c r="H104" s="296">
        <v>0</v>
      </c>
      <c r="I104" s="305"/>
      <c r="J104" s="306">
        <v>0</v>
      </c>
      <c r="K104" s="307"/>
      <c r="L104" s="296">
        <v>0</v>
      </c>
    </row>
    <row r="105" spans="1:12" ht="15.6" customHeight="1">
      <c r="A105" s="287" t="s">
        <v>240</v>
      </c>
      <c r="D105" s="288"/>
      <c r="E105" s="275"/>
      <c r="F105" s="295">
        <v>-1118926</v>
      </c>
      <c r="G105" s="292"/>
      <c r="H105" s="308">
        <v>-932130</v>
      </c>
      <c r="I105" s="305"/>
      <c r="J105" s="306">
        <v>-1118926</v>
      </c>
      <c r="K105" s="307"/>
      <c r="L105" s="308">
        <v>-932130</v>
      </c>
    </row>
    <row r="106" spans="1:12" ht="15.6" customHeight="1">
      <c r="A106" s="287" t="s">
        <v>90</v>
      </c>
      <c r="B106" s="287"/>
      <c r="C106" s="287"/>
      <c r="D106" s="290"/>
      <c r="E106" s="275"/>
      <c r="F106" s="166">
        <v>-766473</v>
      </c>
      <c r="G106" s="292"/>
      <c r="H106" s="297">
        <v>-524586</v>
      </c>
      <c r="I106" s="292"/>
      <c r="J106" s="166">
        <v>-391803</v>
      </c>
      <c r="K106" s="294"/>
      <c r="L106" s="297">
        <v>-176942</v>
      </c>
    </row>
    <row r="107" spans="4:12" ht="15.6" customHeight="1">
      <c r="D107" s="290"/>
      <c r="E107" s="275"/>
      <c r="F107" s="291"/>
      <c r="G107" s="292"/>
      <c r="H107" s="293"/>
      <c r="I107" s="294"/>
      <c r="J107" s="291"/>
      <c r="K107" s="292"/>
      <c r="L107" s="293"/>
    </row>
    <row r="108" spans="1:12" ht="15.6" customHeight="1">
      <c r="A108" s="275" t="s">
        <v>162</v>
      </c>
      <c r="C108" s="270"/>
      <c r="D108" s="290"/>
      <c r="E108" s="275"/>
      <c r="F108" s="166">
        <f>SUM(F93:F107)</f>
        <v>-1085015</v>
      </c>
      <c r="G108" s="292"/>
      <c r="H108" s="297">
        <f>SUM(H93:H107)</f>
        <v>6172811</v>
      </c>
      <c r="I108" s="294"/>
      <c r="J108" s="166">
        <f>SUM(J93:J107)</f>
        <v>-123580</v>
      </c>
      <c r="K108" s="292"/>
      <c r="L108" s="297">
        <f>SUM(L94:L106)</f>
        <v>8698598</v>
      </c>
    </row>
    <row r="109" spans="4:12" ht="17.25" customHeight="1">
      <c r="D109" s="290"/>
      <c r="E109" s="275"/>
      <c r="F109" s="293"/>
      <c r="G109" s="292"/>
      <c r="H109" s="293"/>
      <c r="I109" s="294"/>
      <c r="J109" s="293"/>
      <c r="K109" s="292"/>
      <c r="L109" s="293"/>
    </row>
    <row r="110" spans="4:12" ht="17.25" customHeight="1">
      <c r="D110" s="290"/>
      <c r="E110" s="275"/>
      <c r="F110" s="293"/>
      <c r="G110" s="292"/>
      <c r="H110" s="293"/>
      <c r="I110" s="294"/>
      <c r="J110" s="293"/>
      <c r="K110" s="292"/>
      <c r="L110" s="293"/>
    </row>
    <row r="111" spans="4:12" ht="17.25" customHeight="1">
      <c r="D111" s="290"/>
      <c r="E111" s="275"/>
      <c r="F111" s="293"/>
      <c r="G111" s="292"/>
      <c r="H111" s="293"/>
      <c r="I111" s="294"/>
      <c r="J111" s="293"/>
      <c r="K111" s="292"/>
      <c r="L111" s="293"/>
    </row>
    <row r="112" spans="1:5" ht="15.6" customHeight="1">
      <c r="A112" s="323"/>
      <c r="B112" s="323"/>
      <c r="C112" s="323"/>
      <c r="D112" s="288"/>
      <c r="E112" s="275"/>
    </row>
    <row r="113" spans="4:12" ht="11.25" customHeight="1">
      <c r="D113" s="290"/>
      <c r="E113" s="275"/>
      <c r="F113" s="293"/>
      <c r="G113" s="292"/>
      <c r="H113" s="293"/>
      <c r="I113" s="294"/>
      <c r="J113" s="293"/>
      <c r="K113" s="292"/>
      <c r="L113" s="293"/>
    </row>
    <row r="114" spans="1:12" s="311" customFormat="1" ht="21.9" customHeight="1">
      <c r="A114" s="298" t="str">
        <f>'2-4'!A55:L55</f>
        <v>The accompanying condensed notes to the interim financial information on pages 14 to 53 are an integral part of this interim financial information.</v>
      </c>
      <c r="B114" s="298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</row>
    <row r="115" spans="1:12" s="257" customFormat="1" ht="16.5" customHeight="1">
      <c r="A115" s="250" t="str">
        <f>+A59</f>
        <v>Energy Absolute Public Company Limited</v>
      </c>
      <c r="B115" s="250"/>
      <c r="C115" s="250"/>
      <c r="D115" s="251"/>
      <c r="E115" s="252"/>
      <c r="F115" s="253"/>
      <c r="G115" s="254"/>
      <c r="H115" s="253"/>
      <c r="I115" s="255"/>
      <c r="J115" s="253"/>
      <c r="K115" s="254"/>
      <c r="L115" s="256" t="s">
        <v>54</v>
      </c>
    </row>
    <row r="116" spans="1:12" s="257" customFormat="1" ht="16.5" customHeight="1">
      <c r="A116" s="250" t="str">
        <f>A60</f>
        <v xml:space="preserve">Statement of Cash Flows </v>
      </c>
      <c r="B116" s="250"/>
      <c r="C116" s="250"/>
      <c r="D116" s="251"/>
      <c r="E116" s="252"/>
      <c r="F116" s="253"/>
      <c r="G116" s="254"/>
      <c r="H116" s="253"/>
      <c r="I116" s="255"/>
      <c r="J116" s="253"/>
      <c r="K116" s="254"/>
      <c r="L116" s="258"/>
    </row>
    <row r="117" spans="1:12" s="257" customFormat="1" ht="16.5" customHeight="1">
      <c r="A117" s="259" t="str">
        <f>+A61</f>
        <v>For the six-month period ended 30 June 2020</v>
      </c>
      <c r="B117" s="259"/>
      <c r="C117" s="259"/>
      <c r="D117" s="260"/>
      <c r="E117" s="261"/>
      <c r="F117" s="262"/>
      <c r="G117" s="263"/>
      <c r="H117" s="262"/>
      <c r="I117" s="264"/>
      <c r="J117" s="262"/>
      <c r="K117" s="263"/>
      <c r="L117" s="262"/>
    </row>
    <row r="118" spans="1:11" ht="16.5" customHeight="1">
      <c r="A118" s="275"/>
      <c r="B118" s="275"/>
      <c r="C118" s="275"/>
      <c r="D118" s="290"/>
      <c r="G118" s="268"/>
      <c r="I118" s="269"/>
      <c r="K118" s="268"/>
    </row>
    <row r="119" spans="1:11" ht="16.5" customHeight="1">
      <c r="A119" s="275"/>
      <c r="B119" s="275"/>
      <c r="C119" s="275"/>
      <c r="D119" s="290"/>
      <c r="G119" s="268"/>
      <c r="I119" s="269"/>
      <c r="K119" s="268"/>
    </row>
    <row r="120" spans="7:12" ht="16.5" customHeight="1">
      <c r="G120" s="268"/>
      <c r="H120" s="271" t="s">
        <v>46</v>
      </c>
      <c r="I120" s="272"/>
      <c r="J120" s="273"/>
      <c r="K120" s="274"/>
      <c r="L120" s="271" t="s">
        <v>106</v>
      </c>
    </row>
    <row r="121" spans="1:12" ht="16.5" customHeight="1">
      <c r="A121" s="270"/>
      <c r="E121" s="275"/>
      <c r="F121" s="276"/>
      <c r="G121" s="277"/>
      <c r="H121" s="278" t="s">
        <v>139</v>
      </c>
      <c r="I121" s="279"/>
      <c r="J121" s="280"/>
      <c r="K121" s="281"/>
      <c r="L121" s="278" t="s">
        <v>139</v>
      </c>
    </row>
    <row r="122" spans="5:12" ht="16.5" customHeight="1">
      <c r="E122" s="275"/>
      <c r="F122" s="282" t="s">
        <v>188</v>
      </c>
      <c r="G122" s="283"/>
      <c r="H122" s="282" t="s">
        <v>143</v>
      </c>
      <c r="I122" s="283"/>
      <c r="J122" s="282" t="s">
        <v>188</v>
      </c>
      <c r="K122" s="283"/>
      <c r="L122" s="282" t="s">
        <v>143</v>
      </c>
    </row>
    <row r="123" spans="5:12" ht="16.5" customHeight="1">
      <c r="E123" s="275"/>
      <c r="F123" s="285" t="s">
        <v>84</v>
      </c>
      <c r="G123" s="283"/>
      <c r="H123" s="285" t="s">
        <v>84</v>
      </c>
      <c r="I123" s="283"/>
      <c r="J123" s="285" t="s">
        <v>84</v>
      </c>
      <c r="K123" s="283"/>
      <c r="L123" s="285" t="s">
        <v>84</v>
      </c>
    </row>
    <row r="124" spans="5:12" ht="16.5" customHeight="1">
      <c r="E124" s="275"/>
      <c r="F124" s="301"/>
      <c r="G124" s="302"/>
      <c r="H124" s="303"/>
      <c r="I124" s="304"/>
      <c r="J124" s="301"/>
      <c r="K124" s="302"/>
      <c r="L124" s="303"/>
    </row>
    <row r="125" spans="1:12" ht="16.5" customHeight="1">
      <c r="A125" s="275" t="s">
        <v>179</v>
      </c>
      <c r="D125" s="290"/>
      <c r="E125" s="275"/>
      <c r="F125" s="295">
        <f>SUM(F47,F91,F108)</f>
        <v>-5101070</v>
      </c>
      <c r="G125" s="292"/>
      <c r="H125" s="296">
        <f>SUM(H47,H91,H108)</f>
        <v>-1281146</v>
      </c>
      <c r="I125" s="294"/>
      <c r="J125" s="295">
        <f>SUM(J47,J91,J108)</f>
        <v>-3649429</v>
      </c>
      <c r="K125" s="292"/>
      <c r="L125" s="296">
        <f>SUM(L47,L91,L108)</f>
        <v>49426</v>
      </c>
    </row>
    <row r="126" spans="1:12" ht="16.5" customHeight="1">
      <c r="A126" s="265" t="s">
        <v>50</v>
      </c>
      <c r="D126" s="290"/>
      <c r="E126" s="275"/>
      <c r="F126" s="312">
        <f>'2-4'!H17</f>
        <v>10028952</v>
      </c>
      <c r="G126" s="292"/>
      <c r="H126" s="313">
        <v>5478570</v>
      </c>
      <c r="I126" s="292"/>
      <c r="J126" s="312">
        <f>'2-4'!L17</f>
        <v>5260281</v>
      </c>
      <c r="K126" s="294"/>
      <c r="L126" s="313">
        <v>544675</v>
      </c>
    </row>
    <row r="127" spans="1:12" ht="16.5" customHeight="1">
      <c r="A127" s="265" t="s">
        <v>287</v>
      </c>
      <c r="D127" s="290"/>
      <c r="E127" s="275"/>
      <c r="F127" s="166">
        <v>11943</v>
      </c>
      <c r="G127" s="292"/>
      <c r="H127" s="297">
        <v>-60020</v>
      </c>
      <c r="I127" s="292"/>
      <c r="J127" s="166">
        <v>1069</v>
      </c>
      <c r="K127" s="294"/>
      <c r="L127" s="297">
        <v>-2592</v>
      </c>
    </row>
    <row r="128" spans="4:12" ht="16.5" customHeight="1">
      <c r="D128" s="290"/>
      <c r="E128" s="275"/>
      <c r="F128" s="291"/>
      <c r="G128" s="292"/>
      <c r="H128" s="293"/>
      <c r="I128" s="294"/>
      <c r="J128" s="291"/>
      <c r="K128" s="292"/>
      <c r="L128" s="293"/>
    </row>
    <row r="129" spans="1:12" ht="16.5" customHeight="1" thickBot="1">
      <c r="A129" s="275" t="s">
        <v>51</v>
      </c>
      <c r="D129" s="290"/>
      <c r="E129" s="275"/>
      <c r="F129" s="167">
        <f>SUM(F125:F128)</f>
        <v>4939825</v>
      </c>
      <c r="G129" s="292"/>
      <c r="H129" s="314">
        <f>SUM(H125:H128)</f>
        <v>4137404</v>
      </c>
      <c r="I129" s="294"/>
      <c r="J129" s="167">
        <f>SUM(J125:J128)</f>
        <v>1611921</v>
      </c>
      <c r="K129" s="292"/>
      <c r="L129" s="314">
        <f>SUM(L125:L128)</f>
        <v>591509</v>
      </c>
    </row>
    <row r="130" spans="5:12" ht="16.5" customHeight="1" thickTop="1">
      <c r="E130" s="275"/>
      <c r="F130" s="301"/>
      <c r="G130" s="302"/>
      <c r="H130" s="303"/>
      <c r="I130" s="304"/>
      <c r="J130" s="301"/>
      <c r="K130" s="302"/>
      <c r="L130" s="303"/>
    </row>
    <row r="131" spans="1:12" ht="16.5" customHeight="1">
      <c r="A131" s="275" t="s">
        <v>163</v>
      </c>
      <c r="D131" s="290"/>
      <c r="E131" s="275"/>
      <c r="F131" s="295"/>
      <c r="G131" s="315"/>
      <c r="H131" s="296"/>
      <c r="I131" s="316"/>
      <c r="J131" s="295"/>
      <c r="K131" s="315"/>
      <c r="L131" s="296"/>
    </row>
    <row r="132" spans="1:12" ht="16.5" customHeight="1">
      <c r="A132" s="287" t="s">
        <v>83</v>
      </c>
      <c r="D132" s="290"/>
      <c r="E132" s="275"/>
      <c r="F132" s="295"/>
      <c r="G132" s="315"/>
      <c r="H132" s="296"/>
      <c r="I132" s="316"/>
      <c r="J132" s="295"/>
      <c r="K132" s="315"/>
      <c r="L132" s="296"/>
    </row>
    <row r="133" spans="1:12" ht="16.5" customHeight="1">
      <c r="A133" s="287"/>
      <c r="B133" s="265" t="s">
        <v>164</v>
      </c>
      <c r="D133" s="290"/>
      <c r="E133" s="275"/>
      <c r="F133" s="166">
        <f>F129</f>
        <v>4939825</v>
      </c>
      <c r="G133" s="315"/>
      <c r="H133" s="297">
        <v>4137404</v>
      </c>
      <c r="I133" s="292"/>
      <c r="J133" s="166">
        <f>J129</f>
        <v>1611921</v>
      </c>
      <c r="K133" s="294"/>
      <c r="L133" s="297">
        <v>591509</v>
      </c>
    </row>
    <row r="134" spans="1:12" ht="16.5" customHeight="1">
      <c r="A134" s="287"/>
      <c r="D134" s="290"/>
      <c r="E134" s="275"/>
      <c r="F134" s="295"/>
      <c r="G134" s="315"/>
      <c r="H134" s="296"/>
      <c r="I134" s="316"/>
      <c r="J134" s="295"/>
      <c r="K134" s="315"/>
      <c r="L134" s="296"/>
    </row>
    <row r="135" spans="1:12" ht="16.5" customHeight="1" thickBot="1">
      <c r="A135" s="287"/>
      <c r="D135" s="290"/>
      <c r="E135" s="275"/>
      <c r="F135" s="167">
        <f>SUM(F133:F134)</f>
        <v>4939825</v>
      </c>
      <c r="G135" s="315"/>
      <c r="H135" s="314">
        <f>SUM(H133:H134)</f>
        <v>4137404</v>
      </c>
      <c r="I135" s="316"/>
      <c r="J135" s="167">
        <f>SUM(J133:J134)</f>
        <v>1611921</v>
      </c>
      <c r="K135" s="315"/>
      <c r="L135" s="314">
        <f>SUM(L133:L134)</f>
        <v>591509</v>
      </c>
    </row>
    <row r="136" spans="3:12" ht="16.5" customHeight="1" thickTop="1">
      <c r="C136" s="270"/>
      <c r="D136" s="290"/>
      <c r="E136" s="275"/>
      <c r="F136" s="291"/>
      <c r="G136" s="292"/>
      <c r="H136" s="293"/>
      <c r="I136" s="294"/>
      <c r="J136" s="291"/>
      <c r="K136" s="292"/>
      <c r="L136" s="293"/>
    </row>
    <row r="137" spans="3:12" ht="16.5" customHeight="1">
      <c r="C137" s="270"/>
      <c r="D137" s="290"/>
      <c r="E137" s="275"/>
      <c r="F137" s="291"/>
      <c r="G137" s="292"/>
      <c r="H137" s="293"/>
      <c r="I137" s="294"/>
      <c r="J137" s="291"/>
      <c r="K137" s="292"/>
      <c r="L137" s="293"/>
    </row>
    <row r="138" spans="1:12" ht="16.5" customHeight="1">
      <c r="A138" s="275" t="s">
        <v>208</v>
      </c>
      <c r="D138" s="290"/>
      <c r="E138" s="275"/>
      <c r="F138" s="291"/>
      <c r="G138" s="292"/>
      <c r="H138" s="293"/>
      <c r="I138" s="294"/>
      <c r="J138" s="291"/>
      <c r="K138" s="292"/>
      <c r="L138" s="293"/>
    </row>
    <row r="139" spans="1:10" ht="16.5" customHeight="1">
      <c r="A139" s="287" t="s">
        <v>165</v>
      </c>
      <c r="B139" s="270"/>
      <c r="C139" s="270"/>
      <c r="D139" s="290"/>
      <c r="E139" s="275"/>
      <c r="F139" s="163"/>
      <c r="J139" s="163"/>
    </row>
    <row r="140" spans="1:10" ht="16.5" customHeight="1">
      <c r="A140" s="287"/>
      <c r="B140" s="270" t="s">
        <v>172</v>
      </c>
      <c r="C140" s="270"/>
      <c r="D140" s="290"/>
      <c r="E140" s="275"/>
      <c r="F140" s="163"/>
      <c r="J140" s="163"/>
    </row>
    <row r="141" spans="1:12" ht="16.5" customHeight="1">
      <c r="A141" s="287"/>
      <c r="B141" s="270" t="s">
        <v>173</v>
      </c>
      <c r="C141" s="270"/>
      <c r="D141" s="290"/>
      <c r="E141" s="275"/>
      <c r="F141" s="295">
        <v>157466</v>
      </c>
      <c r="G141" s="292"/>
      <c r="H141" s="296">
        <v>-6061769</v>
      </c>
      <c r="I141" s="315"/>
      <c r="J141" s="295">
        <v>0</v>
      </c>
      <c r="K141" s="316"/>
      <c r="L141" s="296">
        <v>-52</v>
      </c>
    </row>
    <row r="142" spans="1:12" ht="16.5" customHeight="1">
      <c r="A142" s="265" t="s">
        <v>166</v>
      </c>
      <c r="B142" s="270"/>
      <c r="C142" s="287"/>
      <c r="D142" s="317"/>
      <c r="E142" s="275"/>
      <c r="F142" s="295">
        <v>178072</v>
      </c>
      <c r="G142" s="292"/>
      <c r="H142" s="296">
        <v>721469</v>
      </c>
      <c r="I142" s="315"/>
      <c r="J142" s="295">
        <v>0</v>
      </c>
      <c r="K142" s="316"/>
      <c r="L142" s="296">
        <v>0</v>
      </c>
    </row>
    <row r="143" spans="1:12" ht="16.5" customHeight="1">
      <c r="A143" s="287" t="s">
        <v>167</v>
      </c>
      <c r="B143" s="270"/>
      <c r="C143" s="287"/>
      <c r="D143" s="317"/>
      <c r="E143" s="275"/>
      <c r="F143" s="295"/>
      <c r="G143" s="292"/>
      <c r="H143" s="296"/>
      <c r="I143" s="270"/>
      <c r="J143" s="289"/>
      <c r="K143" s="270"/>
      <c r="L143" s="270"/>
    </row>
    <row r="144" spans="1:12" ht="16.5" customHeight="1">
      <c r="A144" s="275"/>
      <c r="B144" s="287" t="s">
        <v>174</v>
      </c>
      <c r="D144" s="317"/>
      <c r="F144" s="295">
        <v>0</v>
      </c>
      <c r="G144" s="286"/>
      <c r="H144" s="296">
        <v>893021</v>
      </c>
      <c r="I144" s="315"/>
      <c r="J144" s="295">
        <v>0</v>
      </c>
      <c r="K144" s="316"/>
      <c r="L144" s="296">
        <v>0</v>
      </c>
    </row>
    <row r="145" spans="1:12" ht="16.5" customHeight="1">
      <c r="A145" s="287" t="s">
        <v>171</v>
      </c>
      <c r="B145" s="287"/>
      <c r="D145" s="317"/>
      <c r="F145" s="295"/>
      <c r="G145" s="286"/>
      <c r="H145" s="296"/>
      <c r="I145" s="315"/>
      <c r="J145" s="295"/>
      <c r="K145" s="316"/>
      <c r="L145" s="296"/>
    </row>
    <row r="146" spans="1:12" ht="16.5" customHeight="1">
      <c r="A146" s="318"/>
      <c r="B146" s="287" t="s">
        <v>175</v>
      </c>
      <c r="D146" s="317"/>
      <c r="F146" s="295">
        <v>0</v>
      </c>
      <c r="G146" s="286"/>
      <c r="H146" s="296">
        <v>34531</v>
      </c>
      <c r="I146" s="315"/>
      <c r="J146" s="295">
        <v>0</v>
      </c>
      <c r="K146" s="316"/>
      <c r="L146" s="296">
        <v>34531</v>
      </c>
    </row>
    <row r="147" spans="1:12" ht="16.5" customHeight="1">
      <c r="A147" s="287" t="s">
        <v>280</v>
      </c>
      <c r="B147" s="319"/>
      <c r="C147" s="287"/>
      <c r="D147" s="317"/>
      <c r="E147" s="275"/>
      <c r="F147" s="295">
        <v>1737959</v>
      </c>
      <c r="G147" s="292"/>
      <c r="H147" s="296">
        <v>0</v>
      </c>
      <c r="I147" s="315"/>
      <c r="J147" s="295">
        <v>326785</v>
      </c>
      <c r="K147" s="316"/>
      <c r="L147" s="296">
        <v>0</v>
      </c>
    </row>
    <row r="148" spans="5:12" ht="16.5" customHeight="1">
      <c r="E148" s="275"/>
      <c r="F148" s="303"/>
      <c r="G148" s="302"/>
      <c r="H148" s="303"/>
      <c r="I148" s="304"/>
      <c r="J148" s="303"/>
      <c r="K148" s="302"/>
      <c r="L148" s="303"/>
    </row>
    <row r="149" spans="5:12" ht="16.5" customHeight="1">
      <c r="E149" s="275"/>
      <c r="F149" s="303"/>
      <c r="G149" s="302"/>
      <c r="H149" s="303"/>
      <c r="I149" s="304"/>
      <c r="J149" s="303"/>
      <c r="K149" s="302"/>
      <c r="L149" s="303"/>
    </row>
    <row r="150" spans="5:12" ht="16.5" customHeight="1">
      <c r="E150" s="275"/>
      <c r="F150" s="303"/>
      <c r="G150" s="302"/>
      <c r="H150" s="303"/>
      <c r="I150" s="304"/>
      <c r="J150" s="303"/>
      <c r="K150" s="302"/>
      <c r="L150" s="303"/>
    </row>
    <row r="151" spans="1:5" ht="16.5" customHeight="1">
      <c r="A151" s="270"/>
      <c r="D151" s="290"/>
      <c r="E151" s="275"/>
    </row>
    <row r="152" spans="5:12" ht="16.5" customHeight="1">
      <c r="E152" s="275"/>
      <c r="F152" s="303"/>
      <c r="G152" s="302"/>
      <c r="H152" s="303"/>
      <c r="I152" s="304"/>
      <c r="J152" s="303"/>
      <c r="K152" s="302"/>
      <c r="L152" s="303"/>
    </row>
    <row r="153" spans="5:12" ht="16.5" customHeight="1">
      <c r="E153" s="275"/>
      <c r="F153" s="303"/>
      <c r="G153" s="302"/>
      <c r="H153" s="303"/>
      <c r="I153" s="304"/>
      <c r="J153" s="303"/>
      <c r="K153" s="302"/>
      <c r="L153" s="303"/>
    </row>
    <row r="154" spans="5:12" ht="16.5" customHeight="1">
      <c r="E154" s="275"/>
      <c r="F154" s="303"/>
      <c r="G154" s="302"/>
      <c r="H154" s="303"/>
      <c r="I154" s="304"/>
      <c r="J154" s="303"/>
      <c r="K154" s="302"/>
      <c r="L154" s="303"/>
    </row>
    <row r="155" spans="5:12" ht="16.5" customHeight="1">
      <c r="E155" s="275"/>
      <c r="F155" s="303"/>
      <c r="G155" s="302"/>
      <c r="H155" s="303"/>
      <c r="I155" s="304"/>
      <c r="J155" s="303"/>
      <c r="K155" s="302"/>
      <c r="L155" s="303"/>
    </row>
    <row r="156" spans="5:12" ht="16.5" customHeight="1">
      <c r="E156" s="275"/>
      <c r="F156" s="303"/>
      <c r="G156" s="302"/>
      <c r="H156" s="303"/>
      <c r="I156" s="304"/>
      <c r="J156" s="303"/>
      <c r="K156" s="302"/>
      <c r="L156" s="303"/>
    </row>
    <row r="157" spans="5:12" ht="16.5" customHeight="1">
      <c r="E157" s="275"/>
      <c r="F157" s="303"/>
      <c r="G157" s="302"/>
      <c r="H157" s="303"/>
      <c r="I157" s="304"/>
      <c r="J157" s="303"/>
      <c r="K157" s="302"/>
      <c r="L157" s="303"/>
    </row>
    <row r="158" spans="5:12" ht="16.5" customHeight="1">
      <c r="E158" s="275"/>
      <c r="F158" s="303"/>
      <c r="G158" s="302"/>
      <c r="H158" s="303"/>
      <c r="I158" s="304"/>
      <c r="J158" s="303"/>
      <c r="K158" s="302"/>
      <c r="L158" s="303"/>
    </row>
    <row r="159" spans="5:12" ht="16.5" customHeight="1">
      <c r="E159" s="275"/>
      <c r="F159" s="303"/>
      <c r="G159" s="302"/>
      <c r="H159" s="303"/>
      <c r="I159" s="304"/>
      <c r="J159" s="303"/>
      <c r="K159" s="302"/>
      <c r="L159" s="303"/>
    </row>
    <row r="160" spans="5:12" ht="16.5" customHeight="1">
      <c r="E160" s="275"/>
      <c r="F160" s="303"/>
      <c r="G160" s="302"/>
      <c r="H160" s="303"/>
      <c r="I160" s="304"/>
      <c r="J160" s="303"/>
      <c r="K160" s="302"/>
      <c r="L160" s="303"/>
    </row>
    <row r="161" spans="5:12" ht="16.5" customHeight="1">
      <c r="E161" s="275"/>
      <c r="F161" s="303"/>
      <c r="G161" s="302"/>
      <c r="H161" s="303"/>
      <c r="I161" s="304"/>
      <c r="J161" s="303"/>
      <c r="K161" s="302"/>
      <c r="L161" s="303"/>
    </row>
    <row r="162" spans="5:12" ht="16.5" customHeight="1">
      <c r="E162" s="275"/>
      <c r="F162" s="303"/>
      <c r="G162" s="302"/>
      <c r="H162" s="303"/>
      <c r="I162" s="304"/>
      <c r="J162" s="303"/>
      <c r="K162" s="302"/>
      <c r="L162" s="303"/>
    </row>
    <row r="163" spans="5:12" ht="16.5" customHeight="1">
      <c r="E163" s="275"/>
      <c r="F163" s="303"/>
      <c r="G163" s="302"/>
      <c r="H163" s="303"/>
      <c r="I163" s="304"/>
      <c r="J163" s="303"/>
      <c r="K163" s="302"/>
      <c r="L163" s="303"/>
    </row>
    <row r="164" spans="1:11" ht="23.25" customHeight="1">
      <c r="A164" s="275"/>
      <c r="B164" s="287"/>
      <c r="E164" s="320"/>
      <c r="F164" s="313"/>
      <c r="G164" s="321"/>
      <c r="H164" s="313"/>
      <c r="I164" s="321"/>
      <c r="K164" s="321"/>
    </row>
    <row r="165" spans="1:11" ht="16.5" customHeight="1">
      <c r="A165" s="275"/>
      <c r="B165" s="287"/>
      <c r="E165" s="320"/>
      <c r="F165" s="313"/>
      <c r="G165" s="321"/>
      <c r="H165" s="313"/>
      <c r="I165" s="321"/>
      <c r="K165" s="321"/>
    </row>
    <row r="166" spans="1:11" ht="12" customHeight="1">
      <c r="A166" s="275"/>
      <c r="B166" s="287"/>
      <c r="E166" s="320"/>
      <c r="F166" s="313"/>
      <c r="G166" s="321"/>
      <c r="H166" s="313"/>
      <c r="I166" s="321"/>
      <c r="K166" s="321"/>
    </row>
    <row r="167" spans="1:12" s="300" customFormat="1" ht="21.9" customHeight="1">
      <c r="A167" s="298" t="str">
        <f>'2-4'!A55:L55</f>
        <v>The accompanying condensed notes to the interim financial information on pages 14 to 53 are an integral part of this interim financial information.</v>
      </c>
      <c r="B167" s="299"/>
      <c r="C167" s="299"/>
      <c r="D167" s="299"/>
      <c r="E167" s="299"/>
      <c r="F167" s="299"/>
      <c r="G167" s="299"/>
      <c r="H167" s="299"/>
      <c r="I167" s="299"/>
      <c r="J167" s="299"/>
      <c r="K167" s="299"/>
      <c r="L167" s="299"/>
    </row>
  </sheetData>
  <printOptions/>
  <pageMargins left="0.8" right="0.5" top="0.5" bottom="0.6" header="0.49" footer="0.4"/>
  <pageSetup firstPageNumber="11" useFirstPageNumber="1" fitToHeight="0" horizontalDpi="1200" verticalDpi="1200" orientation="portrait" paperSize="9" scale="90" r:id="rId1"/>
  <headerFooter>
    <oddFooter>&amp;R&amp;"Arial,Regular"&amp;10&amp;P</oddFooter>
  </headerFooter>
  <rowBreaks count="2" manualBreakCount="2">
    <brk id="58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Piyanun Leemasawatdigul</cp:lastModifiedBy>
  <cp:lastPrinted>2020-08-06T14:15:26Z</cp:lastPrinted>
  <dcterms:created xsi:type="dcterms:W3CDTF">2014-03-04T07:14:12Z</dcterms:created>
  <dcterms:modified xsi:type="dcterms:W3CDTF">2020-08-07T04:35:45Z</dcterms:modified>
  <cp:category/>
  <cp:version/>
  <cp:contentType/>
  <cp:contentStatus/>
</cp:coreProperties>
</file>