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activeTab="4"/>
  </bookViews>
  <sheets>
    <sheet name="6-8" sheetId="1" r:id="rId1"/>
    <sheet name="9-10" sheetId="2" r:id="rId2"/>
    <sheet name="11" sheetId="3" r:id="rId3"/>
    <sheet name="12" sheetId="4" r:id="rId4"/>
    <sheet name="13-15" sheetId="5" r:id="rId5"/>
  </sheets>
  <definedNames>
    <definedName name="_xlfn.SINGLE" hidden="1">#NAME?</definedName>
    <definedName name="_xlnm.Print_Area" localSheetId="4">'13-15'!$A$1:$L$172</definedName>
  </definedNames>
  <calcPr fullCalcOnLoad="1"/>
</workbook>
</file>

<file path=xl/sharedStrings.xml><?xml version="1.0" encoding="utf-8"?>
<sst xmlns="http://schemas.openxmlformats.org/spreadsheetml/2006/main" count="405" uniqueCount="281">
  <si>
    <t xml:space="preserve">   </t>
  </si>
  <si>
    <t>Notes</t>
  </si>
  <si>
    <t>Assets</t>
  </si>
  <si>
    <t>Current assets</t>
  </si>
  <si>
    <t>Total current assets</t>
  </si>
  <si>
    <t>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</si>
  <si>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</si>
  <si>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</si>
  <si>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</si>
  <si>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</si>
  <si>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</si>
  <si>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</si>
  <si>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</si>
  <si>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</si>
  <si>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</si>
  <si>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</si>
  <si>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</si>
  <si>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</si>
  <si>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</si>
  <si>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</si>
  <si>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</si>
  <si>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>Administrative expenses</t>
  </si>
  <si>
    <t>Attributable to owners of the parent</t>
  </si>
  <si>
    <t>share capital</t>
  </si>
  <si>
    <t>Non-controlling</t>
  </si>
  <si>
    <t>interests</t>
  </si>
  <si>
    <t>Cash flows from operating activities</t>
  </si>
  <si>
    <t>- Interest income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</si>
  <si>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</si>
  <si>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</si>
  <si>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</si>
  <si>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</si>
  <si>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</si>
  <si>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</si>
  <si>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</si>
  <si>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</si>
  <si>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</si>
  <si>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</si>
  <si>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</si>
  <si>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</si>
  <si>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>Change in operating assets and liabilities:</t>
  </si>
  <si>
    <t>Retained earnings</t>
  </si>
  <si>
    <t xml:space="preserve">Statement of Cash Flows </t>
  </si>
  <si>
    <t>Beginning balance</t>
  </si>
  <si>
    <t xml:space="preserve">Ending balance </t>
  </si>
  <si>
    <t xml:space="preserve">Statement of Financial Position </t>
  </si>
  <si>
    <t>Statement of Comprehensive Income</t>
  </si>
  <si>
    <t>Energy Absolute Public Company Limited</t>
  </si>
  <si>
    <t xml:space="preserve">Cash and cash equivalents 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</si>
  <si>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</si>
  <si>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</si>
  <si>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</si>
  <si>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</si>
  <si>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</si>
  <si>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Inventories, net</t>
  </si>
  <si>
    <t>Investments in subsidiaries</t>
  </si>
  <si>
    <t>Property, plant and equipment, net</t>
  </si>
  <si>
    <t>Intangible assets, net</t>
  </si>
  <si>
    <t xml:space="preserve">Current portion of long-term loans from </t>
  </si>
  <si>
    <t>financial institutions, net</t>
  </si>
  <si>
    <t>Income tax payable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</si>
  <si>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</si>
  <si>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</si>
  <si>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</si>
  <si>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</si>
  <si>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</si>
  <si>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</si>
  <si>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</si>
  <si>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Retirement benefit expenses</t>
  </si>
  <si>
    <t>- Other non-current assets</t>
  </si>
  <si>
    <t xml:space="preserve">Payments for short-term loans to related parties </t>
  </si>
  <si>
    <t>Cash and cash equivalents are made up as follows:</t>
  </si>
  <si>
    <t>- Cash on hand and deposits at financial</t>
  </si>
  <si>
    <t>institutions - maturities within three months</t>
  </si>
  <si>
    <t xml:space="preserve">- 3,730,000,000 ordinary shares </t>
  </si>
  <si>
    <t>- 3,730,000,000 ordinary shares</t>
  </si>
  <si>
    <t>Provision for decommissioning costs</t>
  </si>
  <si>
    <t>Profit before income tax</t>
  </si>
  <si>
    <t>Income tax</t>
  </si>
  <si>
    <t>Interest paid</t>
  </si>
  <si>
    <t>Note</t>
  </si>
  <si>
    <t>to right to use transmission line</t>
  </si>
  <si>
    <t>- Finance costs</t>
  </si>
  <si>
    <t>Other accounts payable</t>
  </si>
  <si>
    <t>Retention for constructions</t>
  </si>
  <si>
    <t>- Other accounts receivable</t>
  </si>
  <si>
    <t>- Other accounts payable</t>
  </si>
  <si>
    <t>payables for purchase of assets</t>
  </si>
  <si>
    <t>Dividend paid</t>
  </si>
  <si>
    <t>- Dividend income</t>
  </si>
  <si>
    <t>Payments for purchase of investment property</t>
  </si>
  <si>
    <t>Deposits at financial institutions used as collateral</t>
  </si>
  <si>
    <t>Payments for purchase of intangible assets</t>
  </si>
  <si>
    <t>Proceeds from dividend income</t>
  </si>
  <si>
    <t>Proceeds from interest income</t>
  </si>
  <si>
    <t>Baht</t>
  </si>
  <si>
    <t>Total comprehensive income for the year</t>
  </si>
  <si>
    <t>Profit for the year</t>
  </si>
  <si>
    <t>Statement of Changes in Equity</t>
  </si>
  <si>
    <t>of equity</t>
  </si>
  <si>
    <t>Total equity</t>
  </si>
  <si>
    <t>Profit before income tax for the year</t>
  </si>
  <si>
    <t>Other components of equity</t>
  </si>
  <si>
    <t>Liabilities and equity</t>
  </si>
  <si>
    <t>Equity</t>
  </si>
  <si>
    <t>Total liabilities and equity</t>
  </si>
  <si>
    <t>Earnings per share</t>
  </si>
  <si>
    <t>Payments for investments in subsidiaries</t>
  </si>
  <si>
    <t>Currency exchange gains (losses), net</t>
  </si>
  <si>
    <r>
      <t xml:space="preserve">Liabilities and equity </t>
    </r>
    <r>
      <rPr>
        <sz val="8"/>
        <rFont val="Arial"/>
        <family val="2"/>
      </rPr>
      <t>(continued)</t>
    </r>
  </si>
  <si>
    <t>Investment in a joint venture</t>
  </si>
  <si>
    <t>from changes</t>
  </si>
  <si>
    <t>Total other</t>
  </si>
  <si>
    <t>components</t>
  </si>
  <si>
    <t>Proceeds from short-term loans to related parties</t>
  </si>
  <si>
    <t>Proceeds from long-term loans to related parties</t>
  </si>
  <si>
    <t>Net cash receipts from (payments in) financing activities</t>
  </si>
  <si>
    <t>Net cash receipts from (payments in) operating activities</t>
  </si>
  <si>
    <t>Cash generated from (used in) operations</t>
  </si>
  <si>
    <t>comprehensive</t>
  </si>
  <si>
    <t>Debentures, net</t>
  </si>
  <si>
    <t xml:space="preserve">Equity attributable to owners </t>
  </si>
  <si>
    <t>in shareholding</t>
  </si>
  <si>
    <t xml:space="preserve"> subsidiaries</t>
  </si>
  <si>
    <t>Share of other</t>
  </si>
  <si>
    <t>a joint venture</t>
  </si>
  <si>
    <t>Finance costs</t>
  </si>
  <si>
    <t>interests in</t>
  </si>
  <si>
    <t>Long-term loans to other parties and related parties</t>
  </si>
  <si>
    <t>Other non-current liabilities</t>
  </si>
  <si>
    <t>Revenue from sales and services</t>
  </si>
  <si>
    <t>Cost of sales and services</t>
  </si>
  <si>
    <t>Other comprehensive income (expense)</t>
  </si>
  <si>
    <t>Currency</t>
  </si>
  <si>
    <t>differences</t>
  </si>
  <si>
    <t>income (expense)</t>
  </si>
  <si>
    <t>Total comprehensive income (expense) for the year</t>
  </si>
  <si>
    <t>Changes in shareholding interests in subsidiaries</t>
  </si>
  <si>
    <t>- Share-based payments</t>
  </si>
  <si>
    <t>- Unrealised losses (gains) on exchange rates</t>
  </si>
  <si>
    <t>- Other non-current liabilities</t>
  </si>
  <si>
    <t>Proceeds from short-term loans from related parties</t>
  </si>
  <si>
    <t>Payments for long-term loans from financial institutions</t>
  </si>
  <si>
    <t>Proceeds from long-term loans from financial institutions</t>
  </si>
  <si>
    <t>Payments for short-term loans from financial institutions</t>
  </si>
  <si>
    <t>Proceeds from short-term loans from financial institutions</t>
  </si>
  <si>
    <t>(including retention for constructions)</t>
  </si>
  <si>
    <t xml:space="preserve">Remeasurements </t>
  </si>
  <si>
    <t>benefit obligations</t>
  </si>
  <si>
    <t xml:space="preserve">of post-employment </t>
  </si>
  <si>
    <t>Payment for short-term loans to other party</t>
  </si>
  <si>
    <t>reserve</t>
  </si>
  <si>
    <t>Legal</t>
  </si>
  <si>
    <t>Goodwill</t>
  </si>
  <si>
    <t>Interest paid capitalised in property, plant and equipment</t>
  </si>
  <si>
    <t>Trade accounts receivable, net</t>
  </si>
  <si>
    <t>Total items that will be reclassified subsequently</t>
  </si>
  <si>
    <t>to profit or loss</t>
  </si>
  <si>
    <t>Current portion of debentures, net</t>
  </si>
  <si>
    <t xml:space="preserve">Capital contributions by non-controling </t>
  </si>
  <si>
    <t>Net increase (decrease) in cash and cash equivalents</t>
  </si>
  <si>
    <t>investment to be investment in a joint venture</t>
  </si>
  <si>
    <t>and related parties</t>
  </si>
  <si>
    <t>Proceeds from issuing debentures</t>
  </si>
  <si>
    <t>Net cash payments in investing activities</t>
  </si>
  <si>
    <t>Items that will be reclassified subsequently to profit or loss</t>
  </si>
  <si>
    <t>Current portion of long-term loans to other parties</t>
  </si>
  <si>
    <t>Investment property, net</t>
  </si>
  <si>
    <t>Other non-current assets, net</t>
  </si>
  <si>
    <t>of associates and</t>
  </si>
  <si>
    <t>Payments for long-term loans to other party</t>
  </si>
  <si>
    <t>Basic earnings per share</t>
  </si>
  <si>
    <t>Profit (loss) attributable to:</t>
  </si>
  <si>
    <t>Total comprehensive income (expense) attributable to:</t>
  </si>
  <si>
    <t>Currency translation differences</t>
  </si>
  <si>
    <t>Share of loss from investments in associates</t>
  </si>
  <si>
    <t>translation</t>
  </si>
  <si>
    <t xml:space="preserve">Items that will not be reclassified subsequently </t>
  </si>
  <si>
    <t xml:space="preserve">Total items that will not be reclassified subsequently </t>
  </si>
  <si>
    <t>- Losses (gains) on disposal of machines and equipment</t>
  </si>
  <si>
    <t>As at 31 December 2020</t>
  </si>
  <si>
    <t>For the year ended 31 December 2020</t>
  </si>
  <si>
    <t>Financial assets measured at fair value</t>
  </si>
  <si>
    <t>through other comprehensive income</t>
  </si>
  <si>
    <t>and a joint venture, net</t>
  </si>
  <si>
    <t>Impact on adoption of new financial</t>
  </si>
  <si>
    <t>reporting standards</t>
  </si>
  <si>
    <t>Other accounts receivable, net</t>
  </si>
  <si>
    <t xml:space="preserve">Short-term loans to other parties and </t>
  </si>
  <si>
    <t>related parties, net</t>
  </si>
  <si>
    <t>Right-of-use assets, net</t>
  </si>
  <si>
    <t>Deferred tax assets, net</t>
  </si>
  <si>
    <t>Short-term loans from financial institutions, net</t>
  </si>
  <si>
    <t>Construction payables and payables</t>
  </si>
  <si>
    <t>for purchase of assets</t>
  </si>
  <si>
    <t>Short-term loans from other parties</t>
  </si>
  <si>
    <t xml:space="preserve">and related parties </t>
  </si>
  <si>
    <t>Current portion of lease liabilities, net</t>
  </si>
  <si>
    <t>Long-term loans from financial institutions, net</t>
  </si>
  <si>
    <t>Derivative liabilities</t>
  </si>
  <si>
    <t>Lease liabilities, net</t>
  </si>
  <si>
    <t>Advance receipts for land rental from related parties</t>
  </si>
  <si>
    <t>Remeasurements of post-employment benefit obligations</t>
  </si>
  <si>
    <t xml:space="preserve">Changes in fair value of equity investments at </t>
  </si>
  <si>
    <t>Income tax on items that will not be reclassified</t>
  </si>
  <si>
    <t>subsequently to profit or loss</t>
  </si>
  <si>
    <t xml:space="preserve">Share of other comprehensive expense of associates and </t>
  </si>
  <si>
    <t>Income tax on items that will be reclassified</t>
  </si>
  <si>
    <t xml:space="preserve">Other comprehensive income (expense) </t>
  </si>
  <si>
    <t>for the year, net of tax</t>
  </si>
  <si>
    <t>Owners of the parent</t>
  </si>
  <si>
    <t>of post-employment</t>
  </si>
  <si>
    <t>Change in fair value</t>
  </si>
  <si>
    <t>of investment in</t>
  </si>
  <si>
    <t>equity instruments</t>
  </si>
  <si>
    <t>Impact on adoption of new financial reporting standards</t>
  </si>
  <si>
    <t>- Impairment loss of assets</t>
  </si>
  <si>
    <t>Payment for an investment in financial assets measured</t>
  </si>
  <si>
    <t>at fair value through other comprehensive income</t>
  </si>
  <si>
    <t>Payments for acquisitions of indirect subsidiaries</t>
  </si>
  <si>
    <t>Payments for investment in a joint venture</t>
  </si>
  <si>
    <t>Currency translation differences on cash and cash equivalents</t>
  </si>
  <si>
    <t>Opening balance as at 1 January 2019</t>
  </si>
  <si>
    <t>Changes in equity for the year</t>
  </si>
  <si>
    <t>Closing balance as at 31 December 2019</t>
  </si>
  <si>
    <t>Opening balance as at 1 January 2020</t>
  </si>
  <si>
    <t>Closing balance as at 31 December 2020</t>
  </si>
  <si>
    <t xml:space="preserve">Changes in construction payables and </t>
  </si>
  <si>
    <t>Decommissioning costs</t>
  </si>
  <si>
    <t>Transfer cost of construction of high voltage station</t>
  </si>
  <si>
    <t>Reclassification of advance payment for purchase of</t>
  </si>
  <si>
    <t>17.2, 40.7</t>
  </si>
  <si>
    <t>a joint venture accounted for using the equity method, net</t>
  </si>
  <si>
    <t>Discount</t>
  </si>
  <si>
    <t xml:space="preserve">Capital contributions by non-controlling </t>
  </si>
  <si>
    <t>Increased capital of subsidiaries</t>
  </si>
  <si>
    <t>Proceeds from acquisitions of indirect subsidiaries</t>
  </si>
  <si>
    <t>Acquisitions of indirect subsidiaries</t>
  </si>
  <si>
    <t>Payments for long-term loans to related parties</t>
  </si>
  <si>
    <t xml:space="preserve">   fair value through other comprehensive income</t>
  </si>
  <si>
    <t xml:space="preserve">   subsequently to profit or loss</t>
  </si>
  <si>
    <t xml:space="preserve">   to profit or loss</t>
  </si>
  <si>
    <t>- Share of loss from investments in associates and a joint venture</t>
  </si>
  <si>
    <t>- (Reversal) allowance for decrease in value of investories</t>
  </si>
  <si>
    <t>- Amortisation of advance receipts for land rental from related parties</t>
  </si>
  <si>
    <t>Cash flows before changes in operating assets and liabilities</t>
  </si>
  <si>
    <t>- Losses on disposals of investments in subsidiaries</t>
  </si>
  <si>
    <t xml:space="preserve">- Gains on disposals of investments in associates, net </t>
  </si>
  <si>
    <t>- Losses (gains) on write-off of equipment</t>
  </si>
  <si>
    <t>Proceeds from disposals of investments in subsidiaries</t>
  </si>
  <si>
    <t>Payments for purchase of property, plant and equipment</t>
  </si>
  <si>
    <t>Proceeds from disposals of machines and equipment</t>
  </si>
  <si>
    <t>Proceeds from advance receipts for land rental from related parties</t>
  </si>
  <si>
    <t>Payments for investments in associates</t>
  </si>
  <si>
    <t>Proceeds from disposals of investments in associates</t>
  </si>
  <si>
    <t>interests in subsidiaries</t>
  </si>
  <si>
    <t>interests in a subsidiary</t>
  </si>
  <si>
    <t>Separate financial statements</t>
  </si>
  <si>
    <t>Consolidated 
financial statements</t>
  </si>
  <si>
    <t>Separate 
financial statements</t>
  </si>
  <si>
    <t>Investments in associates</t>
  </si>
  <si>
    <t>Deferred tax liabilities, net</t>
  </si>
  <si>
    <t>Payments for short-term loans from other parties and related parties</t>
  </si>
  <si>
    <t>- As previously reported</t>
  </si>
  <si>
    <t>- As restated</t>
  </si>
  <si>
    <t>Supplementary information</t>
  </si>
  <si>
    <t>to net cash provided by operations:</t>
  </si>
  <si>
    <t>Adjustments to reconcile profit before income tax</t>
  </si>
  <si>
    <t>and a joint venture</t>
  </si>
  <si>
    <t>- Gain on changing in shareholding interest in associates</t>
  </si>
  <si>
    <t>from non-controlling interest</t>
  </si>
  <si>
    <t>Proceeds from paid-up common shares of subsidiaries</t>
  </si>
  <si>
    <t>Total revenues</t>
  </si>
  <si>
    <t>Total expenses</t>
  </si>
  <si>
    <t>Gain on measurement of financial instruments</t>
  </si>
  <si>
    <t>- Gain on measurement of financial instruments</t>
  </si>
  <si>
    <t>Payments for repayment of debentures</t>
  </si>
  <si>
    <t>Payments for deferred financing fees</t>
  </si>
  <si>
    <t>Changes in right-of-use assets and lease liabilities</t>
  </si>
  <si>
    <t>Payments for liabilities under lease agreements</t>
  </si>
  <si>
    <t>The accompanying notes to the financial statements on pages 16 to 107 are an integral part to these financial statements.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</si>
</sst>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฿&quot;#,##0_);\(&quot;฿&quot;#,##0\)"/>
    <numFmt numFmtId="173" formatCode="&quot;฿&quot;#,##0_);[Red]\(&quot;฿&quot;#,##0\)"/>
    <numFmt numFmtId="174" formatCode="&quot;฿&quot;#,##0.00_);\(&quot;฿&quot;#,##0.00\)"/>
    <numFmt numFmtId="175" formatCode="&quot;฿&quot;#,##0.00_);[Red]\(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&quot;฿&quot;#,##0;\-&quot;฿&quot;#,##0"/>
    <numFmt numFmtId="179" formatCode="&quot;฿&quot;#,##0;[Red]\-&quot;฿&quot;#,##0"/>
    <numFmt numFmtId="180" formatCode="&quot;฿&quot;#,##0.00;\-&quot;฿&quot;#,##0.00"/>
    <numFmt numFmtId="181" formatCode="&quot;฿&quot;#,##0.00;[Red]\-&quot;฿&quot;#,##0.00"/>
    <numFmt numFmtId="182" formatCode="_-&quot;฿&quot;* #,##0_-;\-&quot;฿&quot;* #,##0_-;_-&quot;฿&quot;* &quot;-&quot;_-;_-@_-"/>
    <numFmt numFmtId="183" formatCode="_-&quot;฿&quot;* #,##0.00_-;\-&quot;฿&quot;* #,##0.00_-;_-&quot;฿&quot;* &quot;-&quot;??_-;_-@_-"/>
    <numFmt numFmtId="184" formatCode="#,##0;\(#,##0\)"/>
    <numFmt numFmtId="185" formatCode="#,##0;\(#,##0\);\-"/>
    <numFmt numFmtId="186" formatCode="#,##0.0;\(#,##0.0\)"/>
    <numFmt numFmtId="187" formatCode="#,##0.00;\(#,##0.00\);\-"/>
    <numFmt numFmtId="188" formatCode="#,##0.000;\(#,##0.000\)"/>
    <numFmt numFmtId="189" formatCode="_-* #,##0.00000_-;\-* #,##0.00000_-;_-* &quot;-&quot;?????_-;_-@_-"/>
    <numFmt numFmtId="190" formatCode="#,##0.0;\(#,##0.0\);\-"/>
    <numFmt numFmtId="191" formatCode="#,##0.000;\(#,##0.000\);\-"/>
    <numFmt numFmtId="192" formatCode="_-* #,##0.0_-;\-* #,##0.0_-;_-* &quot;-&quot;??_-;_-@_-"/>
    <numFmt numFmtId="193" formatCode="_-* #,##0_-;\-* #,##0_-;_-* &quot;-&quot;??_-;_-@_-"/>
    <numFmt numFmtId="194" formatCode="[$-809]dd\ mmmm\ yyyy"/>
    <numFmt numFmtId="195" formatCode="_-* #,##0_-;* \(#,##0\);_-* &quot;-&quot;_-;_-@_-"/>
    <numFmt numFmtId="196" formatCode="#,##0\ ;\(#,##0\);&quot;    -    &quot;"/>
    <numFmt numFmtId="197" formatCode="#,##0.00;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_);_(* \(#,##0\);_(* &quot;-&quot;??_);_(@_)"/>
    <numFmt numFmtId="203" formatCode="_(* #,##0.0_);_(* \(#,##0.0\);_(* &quot;-&quot;??_);_(@_)"/>
    <numFmt numFmtId="204" formatCode="_-* #,##0.000_-;\-* #,##0.000_-;_-* &quot;-&quot;??_-;_-@_-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#,##0_);\(#,##0\);\-"/>
    <numFmt numFmtId="209" formatCode="#,##0.0000;\(#,##0.0000\)"/>
    <numFmt numFmtId="210" formatCode="#,##0;[Red]\(#,##0\);\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3"/>
      <name val="Browallia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60"/>
      <name val="Calibri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</cellStyleXfs>
  <cellXfs count="202">
    <xf numFmtId="0" fontId="0" fillId="0" borderId="0" xfId="0" applyFont="1" applyAlignment="1">
      <alignment/>
    </xf>
    <xf numFmtId="184" fontId="6" fillId="0" borderId="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left" vertical="center"/>
    </xf>
    <xf numFmtId="185" fontId="7" fillId="0" borderId="10" xfId="62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 vertical="center"/>
    </xf>
    <xf numFmtId="184" fontId="8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0" fontId="7" fillId="0" borderId="0" xfId="64" applyFont="1" applyFill="1" applyAlignment="1">
      <alignment vertical="center"/>
      <protection/>
    </xf>
    <xf numFmtId="184" fontId="7" fillId="0" borderId="10" xfId="0" applyNumberFormat="1" applyFont="1" applyFill="1" applyBorder="1" applyAlignment="1">
      <alignment horizontal="left" vertical="center"/>
    </xf>
    <xf numFmtId="185" fontId="8" fillId="0" borderId="0" xfId="0" applyNumberFormat="1" applyFont="1" applyFill="1" applyBorder="1" applyAlignment="1">
      <alignment horizontal="right" vertical="center"/>
    </xf>
    <xf numFmtId="169" fontId="8" fillId="0" borderId="0" xfId="0" applyNumberFormat="1" applyFont="1" applyFill="1" applyBorder="1" applyAlignment="1">
      <alignment horizontal="right" vertical="center"/>
    </xf>
    <xf numFmtId="185" fontId="8" fillId="0" borderId="0" xfId="60" applyNumberFormat="1" applyFont="1" applyFill="1" applyAlignment="1">
      <alignment horizontal="right" vertical="center"/>
      <protection/>
    </xf>
    <xf numFmtId="185" fontId="8" fillId="0" borderId="10" xfId="60" applyNumberFormat="1" applyFont="1" applyFill="1" applyBorder="1" applyAlignment="1">
      <alignment horizontal="right" vertical="center"/>
      <protection/>
    </xf>
    <xf numFmtId="185" fontId="8" fillId="0" borderId="0" xfId="60" applyNumberFormat="1" applyFont="1" applyFill="1" applyBorder="1" applyAlignment="1">
      <alignment horizontal="right" vertical="center"/>
      <protection/>
    </xf>
    <xf numFmtId="185" fontId="8" fillId="0" borderId="10" xfId="0" applyNumberFormat="1" applyFont="1" applyFill="1" applyBorder="1" applyAlignment="1">
      <alignment horizontal="right" vertical="center"/>
    </xf>
    <xf numFmtId="185" fontId="8" fillId="0" borderId="0" xfId="63" applyNumberFormat="1" applyFont="1" applyFill="1" applyBorder="1" applyAlignment="1">
      <alignment horizontal="right" vertical="center"/>
      <protection/>
    </xf>
    <xf numFmtId="169" fontId="8" fillId="0" borderId="0" xfId="63" applyNumberFormat="1" applyFont="1" applyFill="1" applyBorder="1" applyAlignment="1">
      <alignment horizontal="right" vertical="center"/>
      <protection/>
    </xf>
    <xf numFmtId="184" fontId="8" fillId="0" borderId="0" xfId="63" applyNumberFormat="1" applyFont="1" applyFill="1" applyBorder="1" applyAlignment="1">
      <alignment vertical="center"/>
      <protection/>
    </xf>
    <xf numFmtId="185" fontId="8" fillId="0" borderId="10" xfId="63" applyNumberFormat="1" applyFont="1" applyFill="1" applyBorder="1" applyAlignment="1">
      <alignment horizontal="right" vertical="center"/>
      <protection/>
    </xf>
    <xf numFmtId="169" fontId="8" fillId="0" borderId="0" xfId="63" applyNumberFormat="1" applyFont="1" applyFill="1" applyBorder="1" applyAlignment="1">
      <alignment horizontal="center" vertical="center"/>
      <protection/>
    </xf>
    <xf numFmtId="169" fontId="8" fillId="0" borderId="0" xfId="63" applyNumberFormat="1" applyFont="1" applyFill="1" applyBorder="1" applyAlignment="1">
      <alignment horizontal="left" vertical="center"/>
      <protection/>
    </xf>
    <xf numFmtId="0" fontId="8" fillId="0" borderId="0" xfId="0" applyFont="1" applyFill="1" applyAlignment="1">
      <alignment vertical="center"/>
    </xf>
    <xf numFmtId="202" fontId="8" fillId="0" borderId="0" xfId="45" applyNumberFormat="1" applyFont="1" applyFill="1" applyAlignment="1">
      <alignment vertical="center"/>
    </xf>
    <xf numFmtId="187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5" applyFont="1" applyFill="1" applyBorder="1" applyAlignment="1">
      <alignment vertical="center"/>
      <protection/>
    </xf>
    <xf numFmtId="185" fontId="8" fillId="0" borderId="11" xfId="65" applyNumberFormat="1" applyFont="1" applyFill="1" applyBorder="1" applyAlignment="1">
      <alignment vertical="center"/>
      <protection/>
    </xf>
    <xf numFmtId="187" fontId="8" fillId="0" borderId="0" xfId="61" applyNumberFormat="1" applyFont="1" applyFill="1" applyBorder="1" applyAlignment="1">
      <alignment horizontal="right" vertical="center"/>
      <protection/>
    </xf>
    <xf numFmtId="184" fontId="7" fillId="0" borderId="0" xfId="60" applyNumberFormat="1" applyFont="1" applyFill="1" applyBorder="1" applyAlignment="1">
      <alignment horizontal="left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right" vertical="center"/>
      <protection/>
    </xf>
    <xf numFmtId="185" fontId="8" fillId="0" borderId="0" xfId="65" applyNumberFormat="1" applyFont="1" applyFill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185" fontId="7" fillId="0" borderId="0" xfId="65" applyNumberFormat="1" applyFont="1" applyFill="1" applyAlignment="1">
      <alignment horizontal="right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right" vertical="center"/>
      <protection/>
    </xf>
    <xf numFmtId="185" fontId="8" fillId="0" borderId="10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Border="1" applyAlignment="1">
      <alignment horizontal="right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185" fontId="7" fillId="0" borderId="0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Alignment="1">
      <alignment horizontal="center" vertical="center"/>
      <protection/>
    </xf>
    <xf numFmtId="171" fontId="7" fillId="0" borderId="0" xfId="44" applyFont="1" applyFill="1" applyAlignment="1">
      <alignment horizontal="right" vertical="center"/>
    </xf>
    <xf numFmtId="185" fontId="7" fillId="0" borderId="0" xfId="60" applyNumberFormat="1" applyFont="1" applyFill="1" applyBorder="1" applyAlignment="1">
      <alignment horizontal="right" vertical="center"/>
      <protection/>
    </xf>
    <xf numFmtId="171" fontId="7" fillId="0" borderId="0" xfId="44" applyFont="1" applyFill="1" applyAlignment="1">
      <alignment horizontal="right" vertical="center" wrapText="1"/>
    </xf>
    <xf numFmtId="185" fontId="7" fillId="0" borderId="0" xfId="44" applyNumberFormat="1" applyFont="1" applyFill="1" applyAlignment="1">
      <alignment horizontal="right" vertical="center"/>
    </xf>
    <xf numFmtId="184" fontId="7" fillId="0" borderId="10" xfId="60" applyNumberFormat="1" applyFont="1" applyFill="1" applyBorder="1" applyAlignment="1">
      <alignment horizontal="center" vertical="center"/>
      <protection/>
    </xf>
    <xf numFmtId="171" fontId="7" fillId="0" borderId="0" xfId="44" applyFont="1" applyFill="1" applyBorder="1" applyAlignment="1">
      <alignment horizontal="right" vertical="center" wrapText="1"/>
    </xf>
    <xf numFmtId="185" fontId="7" fillId="0" borderId="0" xfId="62" applyNumberFormat="1" applyFont="1" applyFill="1" applyBorder="1" applyAlignment="1">
      <alignment horizontal="right" vertical="center"/>
      <protection/>
    </xf>
    <xf numFmtId="185" fontId="7" fillId="0" borderId="0" xfId="44" applyNumberFormat="1" applyFont="1" applyFill="1" applyBorder="1" applyAlignment="1">
      <alignment horizontal="right" vertical="center" wrapText="1"/>
    </xf>
    <xf numFmtId="185" fontId="8" fillId="0" borderId="0" xfId="65" applyNumberFormat="1" applyFont="1" applyFill="1" applyAlignment="1">
      <alignment vertical="center"/>
      <protection/>
    </xf>
    <xf numFmtId="185" fontId="8" fillId="0" borderId="0" xfId="42" applyNumberFormat="1" applyFont="1" applyFill="1" applyAlignment="1">
      <alignment vertical="center"/>
    </xf>
    <xf numFmtId="184" fontId="8" fillId="0" borderId="0" xfId="60" applyNumberFormat="1" applyFont="1" applyFill="1" applyBorder="1" applyAlignment="1">
      <alignment horizontal="left" vertical="center"/>
      <protection/>
    </xf>
    <xf numFmtId="185" fontId="8" fillId="0" borderId="0" xfId="65" applyNumberFormat="1" applyFont="1" applyFill="1" applyBorder="1" applyAlignment="1">
      <alignment horizontal="right" vertical="center"/>
      <protection/>
    </xf>
    <xf numFmtId="185" fontId="8" fillId="0" borderId="0" xfId="65" applyNumberFormat="1" applyFont="1" applyFill="1" applyBorder="1" applyAlignment="1">
      <alignment vertical="center"/>
      <protection/>
    </xf>
    <xf numFmtId="169" fontId="8" fillId="0" borderId="0" xfId="65" applyNumberFormat="1" applyFont="1" applyFill="1" applyBorder="1" applyAlignment="1">
      <alignment horizontal="right" vertical="center"/>
      <protection/>
    </xf>
    <xf numFmtId="185" fontId="8" fillId="0" borderId="11" xfId="65" applyNumberFormat="1" applyFont="1" applyFill="1" applyBorder="1" applyAlignment="1">
      <alignment horizontal="right" vertical="center"/>
      <protection/>
    </xf>
    <xf numFmtId="185" fontId="8" fillId="0" borderId="10" xfId="42" applyNumberFormat="1" applyFont="1" applyFill="1" applyBorder="1" applyAlignment="1">
      <alignment vertical="center"/>
    </xf>
    <xf numFmtId="185" fontId="8" fillId="0" borderId="10" xfId="65" applyNumberFormat="1" applyFont="1" applyFill="1" applyBorder="1" applyAlignment="1">
      <alignment vertical="center"/>
      <protection/>
    </xf>
    <xf numFmtId="0" fontId="8" fillId="0" borderId="10" xfId="65" applyFont="1" applyFill="1" applyBorder="1" applyAlignment="1">
      <alignment vertical="center"/>
      <protection/>
    </xf>
    <xf numFmtId="185" fontId="8" fillId="0" borderId="10" xfId="44" applyNumberFormat="1" applyFont="1" applyFill="1" applyBorder="1" applyAlignment="1">
      <alignment horizontal="right" vertical="center"/>
    </xf>
    <xf numFmtId="184" fontId="8" fillId="0" borderId="0" xfId="60" applyNumberFormat="1" applyFont="1" applyFill="1" applyBorder="1" applyAlignment="1">
      <alignment horizontal="center" vertical="center"/>
      <protection/>
    </xf>
    <xf numFmtId="184" fontId="8" fillId="0" borderId="0" xfId="60" applyNumberFormat="1" applyFont="1" applyFill="1" applyBorder="1" applyAlignment="1">
      <alignment horizontal="right" vertical="center"/>
      <protection/>
    </xf>
    <xf numFmtId="184" fontId="8" fillId="0" borderId="0" xfId="60" applyNumberFormat="1" applyFont="1" applyFill="1" applyBorder="1" applyAlignment="1">
      <alignment vertical="center"/>
      <protection/>
    </xf>
    <xf numFmtId="184" fontId="7" fillId="0" borderId="10" xfId="60" applyNumberFormat="1" applyFont="1" applyFill="1" applyBorder="1" applyAlignment="1">
      <alignment horizontal="left" vertical="center"/>
      <protection/>
    </xf>
    <xf numFmtId="184" fontId="8" fillId="0" borderId="10" xfId="60" applyNumberFormat="1" applyFont="1" applyFill="1" applyBorder="1" applyAlignment="1">
      <alignment horizontal="center" vertical="center"/>
      <protection/>
    </xf>
    <xf numFmtId="184" fontId="8" fillId="0" borderId="10" xfId="60" applyNumberFormat="1" applyFont="1" applyFill="1" applyBorder="1" applyAlignment="1">
      <alignment horizontal="left" vertical="center"/>
      <protection/>
    </xf>
    <xf numFmtId="184" fontId="8" fillId="0" borderId="10" xfId="60" applyNumberFormat="1" applyFont="1" applyFill="1" applyBorder="1" applyAlignment="1">
      <alignment horizontal="right" vertical="center"/>
      <protection/>
    </xf>
    <xf numFmtId="184" fontId="7" fillId="0" borderId="0" xfId="60" applyNumberFormat="1" applyFont="1" applyFill="1" applyBorder="1" applyAlignment="1">
      <alignment horizontal="center" vertical="center"/>
      <protection/>
    </xf>
    <xf numFmtId="184" fontId="7" fillId="0" borderId="0" xfId="60" applyNumberFormat="1" applyFont="1" applyFill="1" applyBorder="1" applyAlignment="1">
      <alignment horizontal="right" vertical="center"/>
      <protection/>
    </xf>
    <xf numFmtId="185" fontId="7" fillId="0" borderId="10" xfId="62" applyNumberFormat="1" applyFont="1" applyFill="1" applyBorder="1" applyAlignment="1">
      <alignment horizontal="center" vertical="center"/>
      <protection/>
    </xf>
    <xf numFmtId="0" fontId="8" fillId="0" borderId="0" xfId="65" applyFont="1" applyFill="1" applyAlignment="1" quotePrefix="1">
      <alignment vertical="center"/>
      <protection/>
    </xf>
    <xf numFmtId="3" fontId="8" fillId="0" borderId="0" xfId="60" applyNumberFormat="1" applyFont="1" applyFill="1" applyBorder="1" applyAlignment="1">
      <alignment horizontal="right" vertical="center"/>
      <protection/>
    </xf>
    <xf numFmtId="185" fontId="8" fillId="0" borderId="11" xfId="60" applyNumberFormat="1" applyFont="1" applyFill="1" applyBorder="1" applyAlignment="1">
      <alignment horizontal="right" vertical="center"/>
      <protection/>
    </xf>
    <xf numFmtId="184" fontId="8" fillId="0" borderId="10" xfId="60" applyNumberFormat="1" applyFont="1" applyFill="1" applyBorder="1" applyAlignment="1">
      <alignment vertical="center"/>
      <protection/>
    </xf>
    <xf numFmtId="184" fontId="6" fillId="0" borderId="0" xfId="0" applyNumberFormat="1" applyFont="1" applyFill="1" applyBorder="1" applyAlignment="1">
      <alignment horizontal="left" vertical="center"/>
    </xf>
    <xf numFmtId="184" fontId="5" fillId="0" borderId="0" xfId="0" applyNumberFormat="1" applyFont="1" applyFill="1" applyBorder="1" applyAlignment="1">
      <alignment horizontal="left" vertical="center"/>
    </xf>
    <xf numFmtId="169" fontId="6" fillId="0" borderId="0" xfId="0" applyNumberFormat="1" applyFont="1" applyFill="1" applyBorder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left" vertical="center"/>
    </xf>
    <xf numFmtId="169" fontId="6" fillId="0" borderId="10" xfId="0" applyNumberFormat="1" applyFont="1" applyFill="1" applyBorder="1" applyAlignment="1">
      <alignment horizontal="left" vertical="center"/>
    </xf>
    <xf numFmtId="169" fontId="6" fillId="0" borderId="1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left" vertical="center"/>
    </xf>
    <xf numFmtId="184" fontId="8" fillId="0" borderId="0" xfId="0" applyNumberFormat="1" applyFont="1" applyFill="1" applyBorder="1" applyAlignment="1">
      <alignment horizontal="left" vertical="center"/>
    </xf>
    <xf numFmtId="169" fontId="8" fillId="0" borderId="0" xfId="0" applyNumberFormat="1" applyFont="1" applyFill="1" applyBorder="1" applyAlignment="1">
      <alignment horizontal="left" vertical="center"/>
    </xf>
    <xf numFmtId="169" fontId="8" fillId="0" borderId="0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horizontal="right" vertical="center"/>
    </xf>
    <xf numFmtId="184" fontId="8" fillId="0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left" vertical="center"/>
    </xf>
    <xf numFmtId="169" fontId="8" fillId="0" borderId="10" xfId="0" applyNumberFormat="1" applyFont="1" applyFill="1" applyBorder="1" applyAlignment="1">
      <alignment horizontal="left" vertical="center"/>
    </xf>
    <xf numFmtId="169" fontId="8" fillId="0" borderId="1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center" vertical="center"/>
    </xf>
    <xf numFmtId="185" fontId="8" fillId="0" borderId="0" xfId="0" applyNumberFormat="1" applyFont="1" applyFill="1" applyAlignment="1">
      <alignment horizontal="right" vertical="center"/>
    </xf>
    <xf numFmtId="169" fontId="8" fillId="0" borderId="0" xfId="0" applyNumberFormat="1" applyFont="1" applyFill="1" applyAlignment="1">
      <alignment horizontal="right" vertical="center"/>
    </xf>
    <xf numFmtId="184" fontId="8" fillId="0" borderId="0" xfId="0" applyNumberFormat="1" applyFont="1" applyFill="1" applyBorder="1" applyAlignment="1" quotePrefix="1">
      <alignment horizontal="left" vertical="center"/>
    </xf>
    <xf numFmtId="184" fontId="7" fillId="0" borderId="0" xfId="61" applyNumberFormat="1" applyFont="1" applyFill="1" applyBorder="1" applyAlignment="1">
      <alignment horizontal="center" vertical="center"/>
      <protection/>
    </xf>
    <xf numFmtId="184" fontId="7" fillId="0" borderId="0" xfId="61" applyNumberFormat="1" applyFont="1" applyFill="1" applyBorder="1" applyAlignment="1">
      <alignment horizontal="left" vertical="center"/>
      <protection/>
    </xf>
    <xf numFmtId="185" fontId="8" fillId="0" borderId="10" xfId="61" applyNumberFormat="1" applyFont="1" applyFill="1" applyBorder="1" applyAlignment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185" fontId="8" fillId="0" borderId="11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Border="1" applyAlignment="1">
      <alignment horizontal="left" vertical="center"/>
    </xf>
    <xf numFmtId="169" fontId="7" fillId="0" borderId="0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 quotePrefix="1">
      <alignment horizontal="center" vertical="center"/>
    </xf>
    <xf numFmtId="186" fontId="8" fillId="0" borderId="0" xfId="0" applyNumberFormat="1" applyFont="1" applyFill="1" applyBorder="1" applyAlignment="1" quotePrefix="1">
      <alignment horizontal="center" vertical="center"/>
    </xf>
    <xf numFmtId="185" fontId="7" fillId="0" borderId="0" xfId="61" applyNumberFormat="1" applyFont="1" applyFill="1" applyBorder="1" applyAlignment="1">
      <alignment horizontal="right" vertical="center"/>
      <protection/>
    </xf>
    <xf numFmtId="185" fontId="8" fillId="0" borderId="0" xfId="61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/>
    </xf>
    <xf numFmtId="185" fontId="8" fillId="0" borderId="11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Border="1" applyAlignment="1">
      <alignment horizontal="left" vertical="center"/>
      <protection/>
    </xf>
    <xf numFmtId="184" fontId="8" fillId="0" borderId="0" xfId="61" applyNumberFormat="1" applyFont="1" applyFill="1" applyBorder="1" applyAlignment="1">
      <alignment horizontal="center" vertical="center"/>
      <protection/>
    </xf>
    <xf numFmtId="184" fontId="5" fillId="0" borderId="0" xfId="60" applyNumberFormat="1" applyFont="1" applyFill="1" applyBorder="1" applyAlignment="1">
      <alignment horizontal="left" vertical="center"/>
      <protection/>
    </xf>
    <xf numFmtId="184" fontId="5" fillId="0" borderId="10" xfId="67" applyNumberFormat="1" applyFont="1" applyFill="1" applyBorder="1" applyAlignment="1">
      <alignment horizontal="left" vertical="center"/>
      <protection/>
    </xf>
    <xf numFmtId="184" fontId="5" fillId="0" borderId="10" xfId="60" applyNumberFormat="1" applyFont="1" applyFill="1" applyBorder="1" applyAlignment="1">
      <alignment horizontal="left" vertical="center"/>
      <protection/>
    </xf>
    <xf numFmtId="185" fontId="8" fillId="0" borderId="0" xfId="60" applyNumberFormat="1" applyFont="1" applyFill="1" applyBorder="1" applyAlignment="1">
      <alignment horizontal="center" vertical="center"/>
      <protection/>
    </xf>
    <xf numFmtId="184" fontId="7" fillId="0" borderId="0" xfId="60" applyNumberFormat="1" applyFont="1" applyFill="1" applyBorder="1" applyAlignment="1" quotePrefix="1">
      <alignment horizontal="right" vertical="center"/>
      <protection/>
    </xf>
    <xf numFmtId="184" fontId="6" fillId="0" borderId="10" xfId="60" applyNumberFormat="1" applyFont="1" applyFill="1" applyBorder="1" applyAlignment="1">
      <alignment horizontal="left" vertical="center"/>
      <protection/>
    </xf>
    <xf numFmtId="0" fontId="5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vertical="center"/>
      <protection/>
    </xf>
    <xf numFmtId="184" fontId="7" fillId="0" borderId="0" xfId="63" applyNumberFormat="1" applyFont="1" applyFill="1" applyBorder="1" applyAlignment="1">
      <alignment horizontal="left" vertical="center"/>
      <protection/>
    </xf>
    <xf numFmtId="184" fontId="8" fillId="0" borderId="0" xfId="63" applyNumberFormat="1" applyFont="1" applyFill="1" applyBorder="1" applyAlignment="1">
      <alignment horizontal="center" vertical="center"/>
      <protection/>
    </xf>
    <xf numFmtId="184" fontId="8" fillId="0" borderId="0" xfId="63" applyNumberFormat="1" applyFont="1" applyFill="1" applyBorder="1" applyAlignment="1">
      <alignment horizontal="left" vertical="center"/>
      <protection/>
    </xf>
    <xf numFmtId="184" fontId="7" fillId="0" borderId="10" xfId="63" applyNumberFormat="1" applyFont="1" applyFill="1" applyBorder="1" applyAlignment="1">
      <alignment horizontal="left" vertical="center"/>
      <protection/>
    </xf>
    <xf numFmtId="184" fontId="8" fillId="0" borderId="10" xfId="63" applyNumberFormat="1" applyFont="1" applyFill="1" applyBorder="1" applyAlignment="1">
      <alignment horizontal="center" vertical="center"/>
      <protection/>
    </xf>
    <xf numFmtId="184" fontId="8" fillId="0" borderId="10" xfId="63" applyNumberFormat="1" applyFont="1" applyFill="1" applyBorder="1" applyAlignment="1">
      <alignment horizontal="left" vertical="center"/>
      <protection/>
    </xf>
    <xf numFmtId="169" fontId="8" fillId="0" borderId="10" xfId="63" applyNumberFormat="1" applyFont="1" applyFill="1" applyBorder="1" applyAlignment="1">
      <alignment horizontal="left" vertical="center"/>
      <protection/>
    </xf>
    <xf numFmtId="169" fontId="8" fillId="0" borderId="10" xfId="63" applyNumberFormat="1" applyFont="1" applyFill="1" applyBorder="1" applyAlignment="1">
      <alignment horizontal="center" vertical="center"/>
      <protection/>
    </xf>
    <xf numFmtId="184" fontId="7" fillId="0" borderId="0" xfId="66" applyNumberFormat="1" applyFont="1" applyFill="1" applyBorder="1" applyAlignment="1">
      <alignment horizontal="left" vertical="center"/>
      <protection/>
    </xf>
    <xf numFmtId="186" fontId="8" fillId="0" borderId="0" xfId="63" applyNumberFormat="1" applyFont="1" applyFill="1" applyBorder="1" applyAlignment="1">
      <alignment horizontal="center" vertical="center"/>
      <protection/>
    </xf>
    <xf numFmtId="185" fontId="8" fillId="0" borderId="11" xfId="63" applyNumberFormat="1" applyFont="1" applyFill="1" applyBorder="1" applyAlignment="1">
      <alignment horizontal="right" vertical="center"/>
      <protection/>
    </xf>
    <xf numFmtId="184" fontId="7" fillId="0" borderId="0" xfId="63" applyNumberFormat="1" applyFont="1" applyFill="1" applyBorder="1" applyAlignment="1">
      <alignment vertical="center"/>
      <protection/>
    </xf>
    <xf numFmtId="184" fontId="8" fillId="0" borderId="0" xfId="63" applyNumberFormat="1" applyFont="1" applyFill="1" applyBorder="1" applyAlignment="1" quotePrefix="1">
      <alignment horizontal="left" vertical="center"/>
      <protection/>
    </xf>
    <xf numFmtId="184" fontId="8" fillId="0" borderId="0" xfId="61" applyNumberFormat="1" applyFont="1" applyFill="1" applyBorder="1" applyAlignment="1" quotePrefix="1">
      <alignment horizontal="left" vertical="center"/>
      <protection/>
    </xf>
    <xf numFmtId="187" fontId="8" fillId="0" borderId="0" xfId="61" applyNumberFormat="1" applyFont="1" applyFill="1" applyBorder="1" applyAlignment="1">
      <alignment horizontal="left" vertical="center"/>
      <protection/>
    </xf>
    <xf numFmtId="187" fontId="8" fillId="0" borderId="0" xfId="63" applyNumberFormat="1" applyFont="1" applyFill="1" applyBorder="1" applyAlignment="1">
      <alignment vertical="center"/>
      <protection/>
    </xf>
    <xf numFmtId="202" fontId="7" fillId="0" borderId="0" xfId="45" applyNumberFormat="1" applyFont="1" applyFill="1" applyAlignment="1">
      <alignment vertical="center"/>
    </xf>
    <xf numFmtId="0" fontId="8" fillId="0" borderId="0" xfId="0" applyFont="1" applyFill="1" applyAlignment="1" quotePrefix="1">
      <alignment vertical="center"/>
    </xf>
    <xf numFmtId="185" fontId="7" fillId="0" borderId="0" xfId="44" applyNumberFormat="1" applyFont="1" applyFill="1" applyBorder="1" applyAlignment="1">
      <alignment horizontal="center" vertical="center"/>
    </xf>
    <xf numFmtId="207" fontId="8" fillId="0" borderId="0" xfId="42" applyNumberFormat="1" applyFont="1" applyFill="1" applyBorder="1" applyAlignment="1">
      <alignment horizontal="right" vertical="center"/>
    </xf>
    <xf numFmtId="184" fontId="7" fillId="0" borderId="0" xfId="60" applyNumberFormat="1" applyFont="1" applyFill="1" applyBorder="1" applyAlignment="1">
      <alignment vertical="center"/>
      <protection/>
    </xf>
    <xf numFmtId="43" fontId="7" fillId="0" borderId="0" xfId="42" applyFont="1" applyFill="1" applyBorder="1" applyAlignment="1">
      <alignment horizontal="center" vertical="center"/>
    </xf>
    <xf numFmtId="187" fontId="7" fillId="0" borderId="0" xfId="61" applyNumberFormat="1" applyFont="1" applyFill="1" applyBorder="1" applyAlignment="1">
      <alignment horizontal="right" vertical="center"/>
      <protection/>
    </xf>
    <xf numFmtId="184" fontId="7" fillId="0" borderId="0" xfId="59" applyNumberFormat="1" applyFont="1" applyFill="1" applyBorder="1" applyAlignment="1">
      <alignment horizontal="right" vertical="center"/>
      <protection/>
    </xf>
    <xf numFmtId="0" fontId="8" fillId="0" borderId="0" xfId="45" applyNumberFormat="1" applyFont="1" applyFill="1" applyAlignment="1" quotePrefix="1">
      <alignment vertical="center"/>
    </xf>
    <xf numFmtId="0" fontId="7" fillId="0" borderId="0" xfId="45" applyNumberFormat="1" applyFont="1" applyFill="1" applyAlignment="1">
      <alignment vertical="center"/>
    </xf>
    <xf numFmtId="0" fontId="8" fillId="0" borderId="0" xfId="45" applyNumberFormat="1" applyFont="1" applyFill="1" applyAlignment="1">
      <alignment vertical="center"/>
    </xf>
    <xf numFmtId="185" fontId="8" fillId="33" borderId="0" xfId="0" applyNumberFormat="1" applyFont="1" applyFill="1" applyBorder="1" applyAlignment="1">
      <alignment horizontal="right" vertical="center"/>
    </xf>
    <xf numFmtId="185" fontId="8" fillId="33" borderId="10" xfId="0" applyNumberFormat="1" applyFont="1" applyFill="1" applyBorder="1" applyAlignment="1">
      <alignment horizontal="right" vertical="center"/>
    </xf>
    <xf numFmtId="185" fontId="8" fillId="33" borderId="11" xfId="0" applyNumberFormat="1" applyFont="1" applyFill="1" applyBorder="1" applyAlignment="1">
      <alignment horizontal="right" vertical="center"/>
    </xf>
    <xf numFmtId="185" fontId="7" fillId="33" borderId="0" xfId="0" applyNumberFormat="1" applyFont="1" applyFill="1" applyBorder="1" applyAlignment="1">
      <alignment horizontal="right" vertical="center"/>
    </xf>
    <xf numFmtId="184" fontId="8" fillId="33" borderId="0" xfId="0" applyNumberFormat="1" applyFont="1" applyFill="1" applyBorder="1" applyAlignment="1">
      <alignment vertical="center"/>
    </xf>
    <xf numFmtId="185" fontId="8" fillId="33" borderId="0" xfId="60" applyNumberFormat="1" applyFont="1" applyFill="1" applyAlignment="1">
      <alignment horizontal="right" vertical="center"/>
      <protection/>
    </xf>
    <xf numFmtId="185" fontId="8" fillId="33" borderId="0" xfId="63" applyNumberFormat="1" applyFont="1" applyFill="1" applyBorder="1" applyAlignment="1">
      <alignment horizontal="right" vertical="center"/>
      <protection/>
    </xf>
    <xf numFmtId="185" fontId="8" fillId="33" borderId="10" xfId="63" applyNumberFormat="1" applyFont="1" applyFill="1" applyBorder="1" applyAlignment="1">
      <alignment horizontal="right" vertical="center"/>
      <protection/>
    </xf>
    <xf numFmtId="184" fontId="8" fillId="33" borderId="0" xfId="63" applyNumberFormat="1" applyFont="1" applyFill="1" applyBorder="1" applyAlignment="1">
      <alignment vertical="center"/>
      <protection/>
    </xf>
    <xf numFmtId="185" fontId="8" fillId="33" borderId="11" xfId="63" applyNumberFormat="1" applyFont="1" applyFill="1" applyBorder="1" applyAlignment="1">
      <alignment horizontal="right" vertical="center"/>
      <protection/>
    </xf>
    <xf numFmtId="187" fontId="8" fillId="33" borderId="0" xfId="63" applyNumberFormat="1" applyFont="1" applyFill="1" applyBorder="1" applyAlignment="1">
      <alignment horizontal="right" vertical="center"/>
      <protection/>
    </xf>
    <xf numFmtId="185" fontId="8" fillId="33" borderId="11" xfId="65" applyNumberFormat="1" applyFont="1" applyFill="1" applyBorder="1" applyAlignment="1">
      <alignment vertical="center"/>
      <protection/>
    </xf>
    <xf numFmtId="0" fontId="8" fillId="33" borderId="0" xfId="65" applyFont="1" applyFill="1" applyBorder="1" applyAlignment="1">
      <alignment vertical="center"/>
      <protection/>
    </xf>
    <xf numFmtId="185" fontId="8" fillId="33" borderId="0" xfId="61" applyNumberFormat="1" applyFont="1" applyFill="1" applyBorder="1" applyAlignment="1">
      <alignment horizontal="right" vertical="center"/>
      <protection/>
    </xf>
    <xf numFmtId="187" fontId="8" fillId="33" borderId="0" xfId="61" applyNumberFormat="1" applyFont="1" applyFill="1" applyBorder="1" applyAlignment="1">
      <alignment horizontal="right" vertical="center"/>
      <protection/>
    </xf>
    <xf numFmtId="185" fontId="8" fillId="33" borderId="0" xfId="65" applyNumberFormat="1" applyFont="1" applyFill="1" applyAlignment="1">
      <alignment vertical="center"/>
      <protection/>
    </xf>
    <xf numFmtId="185" fontId="8" fillId="33" borderId="0" xfId="42" applyNumberFormat="1" applyFont="1" applyFill="1" applyAlignment="1">
      <alignment vertical="center"/>
    </xf>
    <xf numFmtId="185" fontId="8" fillId="33" borderId="10" xfId="42" applyNumberFormat="1" applyFont="1" applyFill="1" applyBorder="1" applyAlignment="1">
      <alignment vertical="center"/>
    </xf>
    <xf numFmtId="185" fontId="8" fillId="33" borderId="0" xfId="65" applyNumberFormat="1" applyFont="1" applyFill="1" applyAlignment="1">
      <alignment horizontal="right" vertical="center"/>
      <protection/>
    </xf>
    <xf numFmtId="185" fontId="8" fillId="33" borderId="11" xfId="65" applyNumberFormat="1" applyFont="1" applyFill="1" applyBorder="1" applyAlignment="1">
      <alignment horizontal="right" vertical="center"/>
      <protection/>
    </xf>
    <xf numFmtId="185" fontId="8" fillId="33" borderId="10" xfId="65" applyNumberFormat="1" applyFont="1" applyFill="1" applyBorder="1" applyAlignment="1">
      <alignment vertical="center"/>
      <protection/>
    </xf>
    <xf numFmtId="184" fontId="8" fillId="33" borderId="0" xfId="60" applyNumberFormat="1" applyFont="1" applyFill="1" applyBorder="1" applyAlignment="1">
      <alignment vertical="center"/>
      <protection/>
    </xf>
    <xf numFmtId="185" fontId="8" fillId="33" borderId="0" xfId="60" applyNumberFormat="1" applyFont="1" applyFill="1" applyBorder="1" applyAlignment="1">
      <alignment horizontal="right" vertical="center"/>
      <protection/>
    </xf>
    <xf numFmtId="185" fontId="8" fillId="33" borderId="10" xfId="60" applyNumberFormat="1" applyFont="1" applyFill="1" applyBorder="1" applyAlignment="1">
      <alignment horizontal="right" vertical="center"/>
      <protection/>
    </xf>
    <xf numFmtId="185" fontId="8" fillId="33" borderId="11" xfId="60" applyNumberFormat="1" applyFont="1" applyFill="1" applyBorder="1" applyAlignment="1">
      <alignment horizontal="right" vertical="center"/>
      <protection/>
    </xf>
    <xf numFmtId="185" fontId="8" fillId="33" borderId="0" xfId="0" applyNumberFormat="1" applyFont="1" applyFill="1" applyAlignment="1">
      <alignment horizontal="right" vertical="center"/>
    </xf>
    <xf numFmtId="185" fontId="7" fillId="33" borderId="0" xfId="61" applyNumberFormat="1" applyFont="1" applyFill="1" applyBorder="1" applyAlignment="1">
      <alignment horizontal="right" vertical="center"/>
      <protection/>
    </xf>
    <xf numFmtId="185" fontId="8" fillId="33" borderId="10" xfId="61" applyNumberFormat="1" applyFont="1" applyFill="1" applyBorder="1" applyAlignment="1">
      <alignment horizontal="right" vertical="center"/>
      <protection/>
    </xf>
    <xf numFmtId="185" fontId="8" fillId="33" borderId="11" xfId="61" applyNumberFormat="1" applyFont="1" applyFill="1" applyBorder="1" applyAlignment="1">
      <alignment horizontal="right" vertical="center"/>
      <protection/>
    </xf>
    <xf numFmtId="187" fontId="7" fillId="33" borderId="0" xfId="61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65" applyFont="1" applyFill="1" applyAlignment="1">
      <alignment vertical="center"/>
      <protection/>
    </xf>
    <xf numFmtId="184" fontId="8" fillId="33" borderId="10" xfId="60" applyNumberFormat="1" applyFont="1" applyFill="1" applyBorder="1" applyAlignment="1">
      <alignment vertical="center"/>
      <protection/>
    </xf>
    <xf numFmtId="185" fontId="9" fillId="33" borderId="10" xfId="60" applyNumberFormat="1" applyFont="1" applyFill="1" applyBorder="1" applyAlignment="1">
      <alignment horizontal="right" vertical="center"/>
      <protection/>
    </xf>
    <xf numFmtId="185" fontId="9" fillId="33" borderId="10" xfId="42" applyNumberFormat="1" applyFont="1" applyFill="1" applyBorder="1" applyAlignment="1">
      <alignment vertical="center"/>
    </xf>
    <xf numFmtId="43" fontId="8" fillId="33" borderId="0" xfId="42" applyFont="1" applyFill="1" applyBorder="1" applyAlignment="1">
      <alignment horizontal="right" vertical="center" wrapText="1"/>
    </xf>
    <xf numFmtId="184" fontId="7" fillId="0" borderId="0" xfId="60" applyNumberFormat="1" applyFont="1" applyFill="1" applyBorder="1" applyAlignment="1" quotePrefix="1">
      <alignment horizontal="left" vertical="center"/>
      <protection/>
    </xf>
    <xf numFmtId="184" fontId="7" fillId="0" borderId="10" xfId="66" applyNumberFormat="1" applyFont="1" applyFill="1" applyBorder="1" applyAlignment="1">
      <alignment horizontal="left" vertical="center"/>
      <protection/>
    </xf>
    <xf numFmtId="0" fontId="6" fillId="0" borderId="10" xfId="65" applyFont="1" applyFill="1" applyBorder="1" applyAlignment="1">
      <alignment horizontal="justify" vertical="center"/>
      <protection/>
    </xf>
    <xf numFmtId="185" fontId="7" fillId="0" borderId="10" xfId="0" applyNumberFormat="1" applyFont="1" applyFill="1" applyBorder="1" applyAlignment="1">
      <alignment horizontal="right" vertical="center" wrapText="1"/>
    </xf>
    <xf numFmtId="0" fontId="8" fillId="0" borderId="10" xfId="65" applyFont="1" applyFill="1" applyBorder="1" applyAlignment="1">
      <alignment horizontal="justify" vertical="center"/>
      <protection/>
    </xf>
    <xf numFmtId="0" fontId="8" fillId="0" borderId="10" xfId="0" applyFont="1" applyFill="1" applyBorder="1" applyAlignment="1">
      <alignment horizontal="justify" vertical="center" wrapText="1"/>
    </xf>
    <xf numFmtId="185" fontId="7" fillId="0" borderId="10" xfId="65" applyNumberFormat="1" applyFont="1" applyFill="1" applyBorder="1" applyAlignment="1">
      <alignment horizontal="right" vertical="center"/>
      <protection/>
    </xf>
    <xf numFmtId="185" fontId="7" fillId="0" borderId="12" xfId="65" applyNumberFormat="1" applyFont="1" applyFill="1" applyBorder="1" applyAlignment="1">
      <alignment horizontal="center" vertical="center"/>
      <protection/>
    </xf>
    <xf numFmtId="185" fontId="7" fillId="0" borderId="12" xfId="44" applyNumberFormat="1" applyFont="1" applyFill="1" applyBorder="1" applyAlignment="1">
      <alignment horizontal="center" vertical="center"/>
    </xf>
    <xf numFmtId="185" fontId="7" fillId="0" borderId="10" xfId="44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right" vertical="center"/>
    </xf>
    <xf numFmtId="184" fontId="7" fillId="0" borderId="10" xfId="60" applyNumberFormat="1" applyFont="1" applyFill="1" applyBorder="1" applyAlignment="1">
      <alignment horizontal="center" vertical="center"/>
      <protection/>
    </xf>
    <xf numFmtId="184" fontId="7" fillId="0" borderId="12" xfId="60" applyNumberFormat="1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left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 4" xfId="59"/>
    <cellStyle name="Normal 2 13" xfId="60"/>
    <cellStyle name="Normal 3" xfId="61"/>
    <cellStyle name="Normal 3 2" xfId="62"/>
    <cellStyle name="Normal_EGCO_June10 TE" xfId="63"/>
    <cellStyle name="Normal_Interlink Communication_EQ2_10_Interlink Communication_EQ2_12" xfId="64"/>
    <cellStyle name="Normal_KEGCO_2002" xfId="65"/>
    <cellStyle name="Normal_Sheet5" xfId="66"/>
    <cellStyle name="Normal_Sheet7 2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ปกติ_USCT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wC Burgundy">
      <a:dk1>
        <a:srgbClr val="000000"/>
      </a:dk1>
      <a:lt1>
        <a:sysClr val="window" lastClr="FFFFFF"/>
      </a:lt1>
      <a:dk2>
        <a:srgbClr val="A32020"/>
      </a:dk2>
      <a:lt2>
        <a:srgbClr val="FFFFFF"/>
      </a:lt2>
      <a:accent1>
        <a:srgbClr val="A32020"/>
      </a:accent1>
      <a:accent2>
        <a:srgbClr val="E0301E"/>
      </a:accent2>
      <a:accent3>
        <a:srgbClr val="602320"/>
      </a:accent3>
      <a:accent4>
        <a:srgbClr val="DB536A"/>
      </a:accent4>
      <a:accent5>
        <a:srgbClr val="DC6900"/>
      </a:accent5>
      <a:accent6>
        <a:srgbClr val="FFB600"/>
      </a:accent6>
      <a:hlink>
        <a:srgbClr val="A32020"/>
      </a:hlink>
      <a:folHlink>
        <a:srgbClr val="A320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55"/>
  <sheetViews>
    <sheetView zoomScale="115" zoomScaleNormal="115" zoomScaleSheetLayoutView="100" workbookViewId="0" topLeftCell="A25">
      <selection activeCell="A53" sqref="A53:L53"/>
    </sheetView>
  </sheetViews>
  <sheetFormatPr defaultColWidth="9.140625" defaultRowHeight="16.5" customHeight="1"/>
  <cols>
    <col min="1" max="2" width="1.1484375" style="84" customWidth="1"/>
    <col min="3" max="3" width="35.00390625" style="84" customWidth="1"/>
    <col min="4" max="4" width="7.28125" style="7" customWidth="1"/>
    <col min="5" max="5" width="0.71875" style="84" customWidth="1"/>
    <col min="6" max="6" width="11.7109375" style="11" customWidth="1"/>
    <col min="7" max="7" width="0.71875" style="84" customWidth="1"/>
    <col min="8" max="8" width="11.7109375" style="11" customWidth="1"/>
    <col min="9" max="9" width="0.71875" style="7" customWidth="1"/>
    <col min="10" max="10" width="11.7109375" style="11" customWidth="1"/>
    <col min="11" max="11" width="0.71875" style="84" customWidth="1"/>
    <col min="12" max="12" width="11.7109375" style="11" customWidth="1"/>
    <col min="13" max="16384" width="9.140625" style="87" customWidth="1"/>
  </cols>
  <sheetData>
    <row r="1" spans="1:3" ht="16.5" customHeight="1">
      <c r="A1" s="76" t="s">
        <v>47</v>
      </c>
      <c r="B1" s="76"/>
      <c r="C1" s="76"/>
    </row>
    <row r="2" spans="1:3" ht="16.5" customHeight="1">
      <c r="A2" s="76" t="s">
        <v>45</v>
      </c>
      <c r="B2" s="76"/>
      <c r="C2" s="76"/>
    </row>
    <row r="3" spans="1:12" ht="16.5" customHeight="1">
      <c r="A3" s="4" t="s">
        <v>180</v>
      </c>
      <c r="B3" s="4"/>
      <c r="C3" s="4"/>
      <c r="D3" s="89"/>
      <c r="E3" s="90"/>
      <c r="F3" s="16"/>
      <c r="G3" s="90"/>
      <c r="H3" s="16"/>
      <c r="I3" s="89"/>
      <c r="J3" s="16"/>
      <c r="K3" s="90"/>
      <c r="L3" s="16"/>
    </row>
    <row r="6" spans="1:12" ht="30" customHeight="1">
      <c r="A6" s="87"/>
      <c r="D6" s="93"/>
      <c r="E6" s="83"/>
      <c r="F6" s="191" t="s">
        <v>258</v>
      </c>
      <c r="G6" s="191"/>
      <c r="H6" s="191"/>
      <c r="I6" s="101"/>
      <c r="J6" s="191" t="s">
        <v>259</v>
      </c>
      <c r="K6" s="191"/>
      <c r="L6" s="191"/>
    </row>
    <row r="7" spans="5:12" ht="15.75" customHeight="1">
      <c r="E7" s="83"/>
      <c r="F7" s="102">
        <v>2020</v>
      </c>
      <c r="G7" s="103"/>
      <c r="H7" s="102">
        <v>2019</v>
      </c>
      <c r="I7" s="103"/>
      <c r="J7" s="102">
        <v>2020</v>
      </c>
      <c r="K7" s="103"/>
      <c r="L7" s="102">
        <v>2019</v>
      </c>
    </row>
    <row r="8" spans="4:12" ht="15.75" customHeight="1">
      <c r="D8" s="104" t="s">
        <v>1</v>
      </c>
      <c r="E8" s="83"/>
      <c r="F8" s="5" t="s">
        <v>95</v>
      </c>
      <c r="G8" s="83"/>
      <c r="H8" s="5" t="s">
        <v>95</v>
      </c>
      <c r="I8" s="83"/>
      <c r="J8" s="5" t="s">
        <v>95</v>
      </c>
      <c r="K8" s="83"/>
      <c r="L8" s="5" t="s">
        <v>95</v>
      </c>
    </row>
    <row r="9" spans="1:11" ht="15.75" customHeight="1">
      <c r="A9" s="83" t="s">
        <v>2</v>
      </c>
      <c r="F9" s="151"/>
      <c r="I9" s="84"/>
      <c r="J9" s="151"/>
      <c r="K9" s="7"/>
    </row>
    <row r="10" spans="1:11" ht="12" customHeight="1">
      <c r="A10" s="83"/>
      <c r="F10" s="151"/>
      <c r="I10" s="84"/>
      <c r="J10" s="151"/>
      <c r="K10" s="7"/>
    </row>
    <row r="11" spans="1:11" ht="15.75" customHeight="1">
      <c r="A11" s="6" t="s">
        <v>3</v>
      </c>
      <c r="F11" s="151"/>
      <c r="G11" s="85"/>
      <c r="I11" s="85"/>
      <c r="J11" s="151"/>
      <c r="K11" s="86"/>
    </row>
    <row r="12" spans="1:11" ht="12" customHeight="1">
      <c r="A12" s="83"/>
      <c r="F12" s="151"/>
      <c r="G12" s="85"/>
      <c r="I12" s="85"/>
      <c r="J12" s="151"/>
      <c r="K12" s="86"/>
    </row>
    <row r="13" spans="1:12" ht="15.75" customHeight="1">
      <c r="A13" s="84" t="s">
        <v>48</v>
      </c>
      <c r="D13" s="7">
        <v>11</v>
      </c>
      <c r="F13" s="151">
        <v>2950667329</v>
      </c>
      <c r="G13" s="12"/>
      <c r="H13" s="11">
        <v>10028951620</v>
      </c>
      <c r="I13" s="12"/>
      <c r="J13" s="151">
        <v>637794878</v>
      </c>
      <c r="K13" s="11"/>
      <c r="L13" s="11">
        <v>5260281030</v>
      </c>
    </row>
    <row r="14" spans="1:12" ht="15.75" customHeight="1">
      <c r="A14" s="84" t="s">
        <v>91</v>
      </c>
      <c r="B14" s="87"/>
      <c r="D14" s="7">
        <v>12</v>
      </c>
      <c r="F14" s="151">
        <v>11719261</v>
      </c>
      <c r="G14" s="12"/>
      <c r="H14" s="11">
        <v>11534539</v>
      </c>
      <c r="I14" s="12"/>
      <c r="J14" s="151">
        <v>0</v>
      </c>
      <c r="K14" s="11"/>
      <c r="L14" s="11">
        <v>0</v>
      </c>
    </row>
    <row r="15" spans="1:12" ht="15.75" customHeight="1">
      <c r="A15" s="84" t="s">
        <v>155</v>
      </c>
      <c r="D15" s="7">
        <v>13</v>
      </c>
      <c r="F15" s="151">
        <v>2750193492</v>
      </c>
      <c r="G15" s="85"/>
      <c r="H15" s="11">
        <v>2665758015</v>
      </c>
      <c r="I15" s="85"/>
      <c r="J15" s="151">
        <v>497494602</v>
      </c>
      <c r="K15" s="11"/>
      <c r="L15" s="11">
        <v>321655322</v>
      </c>
    </row>
    <row r="16" spans="1:12" ht="15.75" customHeight="1">
      <c r="A16" s="84" t="s">
        <v>187</v>
      </c>
      <c r="D16" s="7">
        <v>15</v>
      </c>
      <c r="E16" s="87"/>
      <c r="F16" s="151">
        <v>761289090</v>
      </c>
      <c r="G16" s="85"/>
      <c r="H16" s="11">
        <v>509510354</v>
      </c>
      <c r="I16" s="85"/>
      <c r="J16" s="151">
        <v>290712065</v>
      </c>
      <c r="K16" s="11"/>
      <c r="L16" s="11">
        <v>248082844</v>
      </c>
    </row>
    <row r="17" spans="1:11" ht="15.75" customHeight="1">
      <c r="A17" s="84" t="s">
        <v>188</v>
      </c>
      <c r="E17" s="87"/>
      <c r="F17" s="151"/>
      <c r="G17" s="85"/>
      <c r="I17" s="85"/>
      <c r="J17" s="151"/>
      <c r="K17" s="11"/>
    </row>
    <row r="18" spans="2:12" ht="15.75" customHeight="1">
      <c r="B18" s="87" t="s">
        <v>189</v>
      </c>
      <c r="D18" s="8"/>
      <c r="E18" s="87"/>
      <c r="F18" s="151">
        <v>7065407</v>
      </c>
      <c r="G18" s="85"/>
      <c r="H18" s="11">
        <v>3192550</v>
      </c>
      <c r="I18" s="85"/>
      <c r="J18" s="151">
        <v>1830543640</v>
      </c>
      <c r="K18" s="11"/>
      <c r="L18" s="11">
        <v>1013817540</v>
      </c>
    </row>
    <row r="19" spans="1:11" ht="15.75" customHeight="1">
      <c r="A19" s="84" t="s">
        <v>166</v>
      </c>
      <c r="B19" s="87"/>
      <c r="D19" s="8"/>
      <c r="E19" s="87"/>
      <c r="F19" s="151"/>
      <c r="G19" s="85"/>
      <c r="I19" s="85"/>
      <c r="J19" s="151"/>
      <c r="K19" s="11"/>
    </row>
    <row r="20" spans="2:12" ht="15.75" customHeight="1">
      <c r="B20" s="87" t="s">
        <v>162</v>
      </c>
      <c r="D20" s="8"/>
      <c r="E20" s="87"/>
      <c r="F20" s="151">
        <v>75000000</v>
      </c>
      <c r="G20" s="85"/>
      <c r="H20" s="11">
        <v>56250000</v>
      </c>
      <c r="I20" s="85"/>
      <c r="J20" s="151">
        <v>52446741</v>
      </c>
      <c r="K20" s="11"/>
      <c r="L20" s="11">
        <v>0</v>
      </c>
    </row>
    <row r="21" spans="1:12" ht="15.75" customHeight="1">
      <c r="A21" s="84" t="s">
        <v>54</v>
      </c>
      <c r="D21" s="7">
        <v>16</v>
      </c>
      <c r="F21" s="152">
        <v>833299401</v>
      </c>
      <c r="G21" s="85"/>
      <c r="H21" s="16">
        <v>757677910</v>
      </c>
      <c r="I21" s="85"/>
      <c r="J21" s="152">
        <v>282809335</v>
      </c>
      <c r="K21" s="11"/>
      <c r="L21" s="16">
        <v>200587215</v>
      </c>
    </row>
    <row r="22" spans="6:11" ht="12" customHeight="1">
      <c r="F22" s="151"/>
      <c r="G22" s="85"/>
      <c r="I22" s="85"/>
      <c r="J22" s="151"/>
      <c r="K22" s="86"/>
    </row>
    <row r="23" spans="1:12" ht="15.75" customHeight="1">
      <c r="A23" s="9" t="s">
        <v>4</v>
      </c>
      <c r="F23" s="152">
        <f>SUM(F13:F21)</f>
        <v>7389233980</v>
      </c>
      <c r="G23" s="85"/>
      <c r="H23" s="16">
        <f>SUM(H13:H21)</f>
        <v>14032874988</v>
      </c>
      <c r="I23" s="85"/>
      <c r="J23" s="152">
        <f>SUM(J13:J21)</f>
        <v>3591801261</v>
      </c>
      <c r="K23" s="86"/>
      <c r="L23" s="16">
        <f>SUM(L13:L21)</f>
        <v>7044423951</v>
      </c>
    </row>
    <row r="24" spans="6:11" ht="15.75" customHeight="1">
      <c r="F24" s="151"/>
      <c r="G24" s="85"/>
      <c r="I24" s="85"/>
      <c r="J24" s="151"/>
      <c r="K24" s="86"/>
    </row>
    <row r="25" spans="1:11" ht="15.75" customHeight="1">
      <c r="A25" s="83" t="s">
        <v>5</v>
      </c>
      <c r="F25" s="151"/>
      <c r="G25" s="85"/>
      <c r="I25" s="85"/>
      <c r="J25" s="151"/>
      <c r="K25" s="86"/>
    </row>
    <row r="26" spans="6:11" ht="12" customHeight="1">
      <c r="F26" s="151"/>
      <c r="G26" s="85"/>
      <c r="I26" s="85"/>
      <c r="J26" s="151"/>
      <c r="K26" s="86"/>
    </row>
    <row r="27" spans="1:12" ht="15.75" customHeight="1">
      <c r="A27" s="84" t="s">
        <v>91</v>
      </c>
      <c r="D27" s="7">
        <v>12</v>
      </c>
      <c r="F27" s="151">
        <v>177457376</v>
      </c>
      <c r="G27" s="85"/>
      <c r="H27" s="11">
        <v>166306110</v>
      </c>
      <c r="I27" s="85"/>
      <c r="J27" s="151">
        <v>92945000</v>
      </c>
      <c r="K27" s="11"/>
      <c r="L27" s="11">
        <v>98128211</v>
      </c>
    </row>
    <row r="28" spans="1:11" ht="15.75" customHeight="1">
      <c r="A28" s="84" t="s">
        <v>182</v>
      </c>
      <c r="F28" s="151"/>
      <c r="G28" s="85"/>
      <c r="I28" s="85"/>
      <c r="J28" s="151"/>
      <c r="K28" s="11"/>
    </row>
    <row r="29" spans="2:12" ht="15.75" customHeight="1">
      <c r="B29" s="84" t="s">
        <v>183</v>
      </c>
      <c r="D29" s="7">
        <v>14</v>
      </c>
      <c r="F29" s="151">
        <v>5526611867</v>
      </c>
      <c r="G29" s="85"/>
      <c r="H29" s="11">
        <v>0</v>
      </c>
      <c r="I29" s="85"/>
      <c r="J29" s="151">
        <v>5479323609</v>
      </c>
      <c r="K29" s="11"/>
      <c r="L29" s="11">
        <v>0</v>
      </c>
    </row>
    <row r="30" spans="1:12" ht="15.75" customHeight="1">
      <c r="A30" s="84" t="s">
        <v>55</v>
      </c>
      <c r="D30" s="7">
        <v>17</v>
      </c>
      <c r="F30" s="151">
        <v>1</v>
      </c>
      <c r="G30" s="85"/>
      <c r="H30" s="11">
        <v>1</v>
      </c>
      <c r="I30" s="87"/>
      <c r="J30" s="151">
        <v>27719122426</v>
      </c>
      <c r="K30" s="87"/>
      <c r="L30" s="11">
        <v>24072837448</v>
      </c>
    </row>
    <row r="31" spans="1:12" ht="15.75" customHeight="1">
      <c r="A31" s="84" t="s">
        <v>260</v>
      </c>
      <c r="D31" s="7">
        <v>17</v>
      </c>
      <c r="F31" s="151">
        <v>1500481507</v>
      </c>
      <c r="G31" s="85"/>
      <c r="H31" s="11">
        <v>69530375</v>
      </c>
      <c r="I31" s="85"/>
      <c r="J31" s="151">
        <v>0</v>
      </c>
      <c r="K31" s="11"/>
      <c r="L31" s="11">
        <v>0</v>
      </c>
    </row>
    <row r="32" spans="1:12" ht="15.75" customHeight="1">
      <c r="A32" s="84" t="s">
        <v>110</v>
      </c>
      <c r="D32" s="7">
        <v>17</v>
      </c>
      <c r="F32" s="151">
        <v>28990332</v>
      </c>
      <c r="G32" s="87"/>
      <c r="H32" s="11">
        <v>30665924</v>
      </c>
      <c r="I32" s="87"/>
      <c r="J32" s="151">
        <v>45471090</v>
      </c>
      <c r="K32" s="87"/>
      <c r="L32" s="11">
        <v>43285440</v>
      </c>
    </row>
    <row r="33" spans="1:12" ht="15.75" customHeight="1">
      <c r="A33" s="84" t="s">
        <v>128</v>
      </c>
      <c r="D33" s="8"/>
      <c r="F33" s="151">
        <v>4846250</v>
      </c>
      <c r="G33" s="85"/>
      <c r="H33" s="11">
        <v>23596250</v>
      </c>
      <c r="I33" s="85"/>
      <c r="J33" s="151">
        <v>10333553259</v>
      </c>
      <c r="K33" s="11"/>
      <c r="L33" s="11">
        <v>13000000000</v>
      </c>
    </row>
    <row r="34" spans="1:12" ht="15" customHeight="1">
      <c r="A34" s="84" t="s">
        <v>167</v>
      </c>
      <c r="D34" s="7">
        <v>18</v>
      </c>
      <c r="F34" s="151">
        <v>67194176</v>
      </c>
      <c r="G34" s="85"/>
      <c r="H34" s="11">
        <v>69295244</v>
      </c>
      <c r="I34" s="85"/>
      <c r="J34" s="151">
        <v>1038844012</v>
      </c>
      <c r="K34" s="11"/>
      <c r="L34" s="11">
        <v>1040945080</v>
      </c>
    </row>
    <row r="35" spans="1:12" ht="15.75" customHeight="1">
      <c r="A35" s="84" t="s">
        <v>56</v>
      </c>
      <c r="D35" s="7">
        <v>19</v>
      </c>
      <c r="F35" s="151">
        <v>55856938552</v>
      </c>
      <c r="G35" s="85"/>
      <c r="H35" s="11">
        <v>51371094887</v>
      </c>
      <c r="I35" s="85"/>
      <c r="J35" s="151">
        <v>347349223</v>
      </c>
      <c r="K35" s="11"/>
      <c r="L35" s="11">
        <v>379251639</v>
      </c>
    </row>
    <row r="36" spans="1:12" ht="15.75" customHeight="1">
      <c r="A36" s="84" t="s">
        <v>190</v>
      </c>
      <c r="D36" s="7">
        <v>20</v>
      </c>
      <c r="F36" s="151">
        <v>1778324439</v>
      </c>
      <c r="G36" s="85"/>
      <c r="H36" s="11">
        <v>0</v>
      </c>
      <c r="I36" s="85"/>
      <c r="J36" s="151">
        <v>303779068</v>
      </c>
      <c r="K36" s="11"/>
      <c r="L36" s="11">
        <v>0</v>
      </c>
    </row>
    <row r="37" spans="1:12" ht="15.75" customHeight="1">
      <c r="A37" s="84" t="s">
        <v>153</v>
      </c>
      <c r="D37" s="7">
        <v>21</v>
      </c>
      <c r="F37" s="151">
        <v>1337332568</v>
      </c>
      <c r="G37" s="85"/>
      <c r="H37" s="11">
        <v>889808430</v>
      </c>
      <c r="I37" s="85"/>
      <c r="J37" s="151">
        <v>0</v>
      </c>
      <c r="K37" s="11"/>
      <c r="L37" s="11">
        <v>0</v>
      </c>
    </row>
    <row r="38" spans="1:12" ht="15.75" customHeight="1">
      <c r="A38" s="84" t="s">
        <v>57</v>
      </c>
      <c r="D38" s="7">
        <v>22</v>
      </c>
      <c r="F38" s="151">
        <v>2792580343</v>
      </c>
      <c r="G38" s="85"/>
      <c r="H38" s="11">
        <v>2792784053</v>
      </c>
      <c r="I38" s="85"/>
      <c r="J38" s="151">
        <v>11559999</v>
      </c>
      <c r="K38" s="11"/>
      <c r="L38" s="11">
        <v>11132235</v>
      </c>
    </row>
    <row r="39" spans="1:12" ht="15.75" customHeight="1">
      <c r="A39" s="84" t="s">
        <v>191</v>
      </c>
      <c r="D39" s="7">
        <v>23</v>
      </c>
      <c r="F39" s="151">
        <v>111283704</v>
      </c>
      <c r="G39" s="85"/>
      <c r="H39" s="11">
        <v>75696116</v>
      </c>
      <c r="I39" s="85"/>
      <c r="J39" s="151">
        <v>0</v>
      </c>
      <c r="K39" s="11"/>
      <c r="L39" s="11">
        <v>7738279</v>
      </c>
    </row>
    <row r="40" spans="1:12" ht="15.75" customHeight="1">
      <c r="A40" s="84" t="s">
        <v>168</v>
      </c>
      <c r="D40" s="7">
        <v>24</v>
      </c>
      <c r="F40" s="152">
        <v>1912492967</v>
      </c>
      <c r="G40" s="85"/>
      <c r="H40" s="16">
        <v>698041765</v>
      </c>
      <c r="I40" s="85"/>
      <c r="J40" s="152">
        <v>936064828</v>
      </c>
      <c r="K40" s="86"/>
      <c r="L40" s="16">
        <v>61763565</v>
      </c>
    </row>
    <row r="41" spans="6:11" ht="12" customHeight="1">
      <c r="F41" s="151"/>
      <c r="G41" s="85"/>
      <c r="I41" s="85"/>
      <c r="J41" s="151"/>
      <c r="K41" s="86"/>
    </row>
    <row r="42" spans="1:12" ht="15.75" customHeight="1">
      <c r="A42" s="83" t="s">
        <v>7</v>
      </c>
      <c r="B42" s="87"/>
      <c r="F42" s="152">
        <f>SUM(F27:F40)</f>
        <v>71094534082</v>
      </c>
      <c r="G42" s="85"/>
      <c r="H42" s="16">
        <f>SUM(H27:H40)</f>
        <v>56186819155</v>
      </c>
      <c r="I42" s="85"/>
      <c r="J42" s="152">
        <f>SUM(J27:J40)</f>
        <v>46308012514</v>
      </c>
      <c r="K42" s="86"/>
      <c r="L42" s="16">
        <f>SUM(L27:L40)</f>
        <v>38715081897</v>
      </c>
    </row>
    <row r="43" spans="6:11" ht="12" customHeight="1">
      <c r="F43" s="151"/>
      <c r="G43" s="85"/>
      <c r="I43" s="85"/>
      <c r="J43" s="151"/>
      <c r="K43" s="86"/>
    </row>
    <row r="44" spans="1:12" ht="15.75" customHeight="1" thickBot="1">
      <c r="A44" s="83" t="s">
        <v>13</v>
      </c>
      <c r="F44" s="153">
        <f>F23+F42</f>
        <v>78483768062</v>
      </c>
      <c r="G44" s="85"/>
      <c r="H44" s="105">
        <f>H23+H42</f>
        <v>70219694143</v>
      </c>
      <c r="I44" s="85"/>
      <c r="J44" s="153">
        <f>J23+J42</f>
        <v>49899813775</v>
      </c>
      <c r="K44" s="86"/>
      <c r="L44" s="105">
        <f>L23+L42</f>
        <v>45759505848</v>
      </c>
    </row>
    <row r="45" spans="1:11" ht="15.75" customHeight="1" thickTop="1">
      <c r="A45" s="83"/>
      <c r="G45" s="85"/>
      <c r="I45" s="85"/>
      <c r="K45" s="86"/>
    </row>
    <row r="46" spans="1:11" ht="15.75" customHeight="1">
      <c r="A46" s="83"/>
      <c r="G46" s="85"/>
      <c r="I46" s="86"/>
      <c r="K46" s="85"/>
    </row>
    <row r="47" spans="1:11" ht="15.75" customHeight="1">
      <c r="A47" s="83"/>
      <c r="G47" s="85"/>
      <c r="I47" s="86"/>
      <c r="K47" s="85"/>
    </row>
    <row r="48" spans="1:11" ht="15.75" customHeight="1">
      <c r="A48" s="83"/>
      <c r="G48" s="85"/>
      <c r="I48" s="86"/>
      <c r="K48" s="85"/>
    </row>
    <row r="49" spans="1:11" ht="5.25" customHeight="1">
      <c r="A49" s="83"/>
      <c r="G49" s="85"/>
      <c r="I49" s="86"/>
      <c r="K49" s="85"/>
    </row>
    <row r="50" spans="1:11" ht="15.75" customHeight="1">
      <c r="A50" s="84" t="s">
        <v>6</v>
      </c>
      <c r="G50" s="85"/>
      <c r="I50" s="86"/>
      <c r="K50" s="85"/>
    </row>
    <row r="51" spans="7:11" ht="15.75" customHeight="1">
      <c r="G51" s="85"/>
      <c r="I51" s="86"/>
      <c r="K51" s="85"/>
    </row>
    <row r="52" spans="7:11" ht="12.75" customHeight="1">
      <c r="G52" s="85"/>
      <c r="I52" s="86"/>
      <c r="K52" s="85"/>
    </row>
    <row r="53" spans="1:12" ht="22.5" customHeight="1">
      <c r="A53" s="190" t="s">
        <v>280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</row>
    <row r="54" spans="1:12" ht="16.5" customHeight="1">
      <c r="A54" s="76" t="str">
        <f>+A1</f>
        <v>Energy Absolute Public Company Limited</v>
      </c>
      <c r="B54" s="76"/>
      <c r="C54" s="76"/>
      <c r="D54" s="1"/>
      <c r="E54" s="75"/>
      <c r="F54" s="2"/>
      <c r="G54" s="77"/>
      <c r="H54" s="2"/>
      <c r="I54" s="78"/>
      <c r="J54" s="2"/>
      <c r="K54" s="77"/>
      <c r="L54" s="2"/>
    </row>
    <row r="55" spans="1:12" ht="16.5" customHeight="1">
      <c r="A55" s="76" t="str">
        <f>+A2</f>
        <v>Statement of Financial Position </v>
      </c>
      <c r="B55" s="76"/>
      <c r="C55" s="76"/>
      <c r="D55" s="1"/>
      <c r="E55" s="75"/>
      <c r="F55" s="2"/>
      <c r="G55" s="77"/>
      <c r="H55" s="2"/>
      <c r="I55" s="78"/>
      <c r="J55" s="2"/>
      <c r="K55" s="77"/>
      <c r="L55" s="2"/>
    </row>
    <row r="56" spans="1:12" ht="16.5" customHeight="1">
      <c r="A56" s="4" t="str">
        <f>+A3</f>
        <v>As at 31 December 2020</v>
      </c>
      <c r="B56" s="4"/>
      <c r="C56" s="4"/>
      <c r="D56" s="79"/>
      <c r="E56" s="80"/>
      <c r="F56" s="3"/>
      <c r="G56" s="81"/>
      <c r="H56" s="3"/>
      <c r="I56" s="82"/>
      <c r="J56" s="3"/>
      <c r="K56" s="81"/>
      <c r="L56" s="3"/>
    </row>
    <row r="57" spans="7:11" ht="16.5" customHeight="1">
      <c r="G57" s="85"/>
      <c r="I57" s="86"/>
      <c r="K57" s="85"/>
    </row>
    <row r="58" spans="7:11" ht="16.5" customHeight="1">
      <c r="G58" s="85"/>
      <c r="I58" s="86"/>
      <c r="K58" s="85"/>
    </row>
    <row r="59" spans="1:12" ht="21.75" customHeight="1">
      <c r="A59" s="87"/>
      <c r="D59" s="93"/>
      <c r="E59" s="83"/>
      <c r="F59" s="191" t="s">
        <v>258</v>
      </c>
      <c r="G59" s="191"/>
      <c r="H59" s="191"/>
      <c r="I59" s="101"/>
      <c r="J59" s="191" t="s">
        <v>259</v>
      </c>
      <c r="K59" s="191"/>
      <c r="L59" s="191"/>
    </row>
    <row r="60" spans="5:12" ht="16.5" customHeight="1">
      <c r="E60" s="83"/>
      <c r="F60" s="102">
        <v>2020</v>
      </c>
      <c r="G60" s="103"/>
      <c r="H60" s="102">
        <v>2019</v>
      </c>
      <c r="I60" s="103"/>
      <c r="J60" s="102">
        <v>2020</v>
      </c>
      <c r="K60" s="103"/>
      <c r="L60" s="102">
        <v>2019</v>
      </c>
    </row>
    <row r="61" spans="4:12" ht="16.5" customHeight="1">
      <c r="D61" s="104" t="s">
        <v>1</v>
      </c>
      <c r="E61" s="83"/>
      <c r="F61" s="5" t="s">
        <v>95</v>
      </c>
      <c r="G61" s="83"/>
      <c r="H61" s="5" t="s">
        <v>95</v>
      </c>
      <c r="I61" s="83"/>
      <c r="J61" s="5" t="s">
        <v>95</v>
      </c>
      <c r="K61" s="83"/>
      <c r="L61" s="5" t="s">
        <v>95</v>
      </c>
    </row>
    <row r="62" spans="4:12" ht="16.5" customHeight="1">
      <c r="D62" s="94"/>
      <c r="E62" s="83"/>
      <c r="F62" s="154"/>
      <c r="G62" s="106"/>
      <c r="H62" s="88"/>
      <c r="I62" s="106"/>
      <c r="J62" s="154"/>
      <c r="K62" s="107"/>
      <c r="L62" s="88"/>
    </row>
    <row r="63" spans="1:11" ht="16.5" customHeight="1">
      <c r="A63" s="83" t="s">
        <v>103</v>
      </c>
      <c r="F63" s="151"/>
      <c r="G63" s="85"/>
      <c r="I63" s="85"/>
      <c r="J63" s="151"/>
      <c r="K63" s="86"/>
    </row>
    <row r="64" spans="1:11" ht="16.5" customHeight="1">
      <c r="A64" s="83"/>
      <c r="F64" s="151"/>
      <c r="G64" s="85"/>
      <c r="I64" s="85"/>
      <c r="J64" s="151"/>
      <c r="K64" s="86"/>
    </row>
    <row r="65" spans="1:11" ht="16.5" customHeight="1">
      <c r="A65" s="83" t="s">
        <v>8</v>
      </c>
      <c r="F65" s="151"/>
      <c r="G65" s="85"/>
      <c r="I65" s="85"/>
      <c r="J65" s="151"/>
      <c r="K65" s="86"/>
    </row>
    <row r="66" spans="1:11" ht="16.5" customHeight="1">
      <c r="A66" s="83"/>
      <c r="F66" s="151"/>
      <c r="G66" s="85"/>
      <c r="I66" s="85"/>
      <c r="J66" s="151"/>
      <c r="K66" s="86"/>
    </row>
    <row r="67" spans="1:12" ht="16.5" customHeight="1">
      <c r="A67" s="84" t="s">
        <v>192</v>
      </c>
      <c r="D67" s="7">
        <v>25</v>
      </c>
      <c r="F67" s="151">
        <v>2640314893</v>
      </c>
      <c r="G67" s="12"/>
      <c r="H67" s="11">
        <v>659862469</v>
      </c>
      <c r="I67" s="12"/>
      <c r="J67" s="151">
        <v>362176922</v>
      </c>
      <c r="K67" s="13"/>
      <c r="L67" s="11">
        <v>482886986</v>
      </c>
    </row>
    <row r="68" spans="1:12" ht="16.5" customHeight="1">
      <c r="A68" s="84" t="s">
        <v>49</v>
      </c>
      <c r="F68" s="151">
        <v>372586822</v>
      </c>
      <c r="G68" s="12"/>
      <c r="H68" s="11">
        <v>285293648</v>
      </c>
      <c r="I68" s="12"/>
      <c r="J68" s="151">
        <v>269528788</v>
      </c>
      <c r="K68" s="13"/>
      <c r="L68" s="11">
        <v>239149989</v>
      </c>
    </row>
    <row r="69" spans="1:12" ht="16.5" customHeight="1">
      <c r="A69" s="84" t="s">
        <v>83</v>
      </c>
      <c r="D69" s="7">
        <v>26</v>
      </c>
      <c r="F69" s="151">
        <v>915949519</v>
      </c>
      <c r="G69" s="12"/>
      <c r="H69" s="11">
        <v>735741309</v>
      </c>
      <c r="I69" s="12"/>
      <c r="J69" s="151">
        <v>489524604</v>
      </c>
      <c r="K69" s="13"/>
      <c r="L69" s="11">
        <v>376612774</v>
      </c>
    </row>
    <row r="70" spans="1:11" ht="16.5" customHeight="1">
      <c r="A70" s="84" t="s">
        <v>193</v>
      </c>
      <c r="F70" s="151"/>
      <c r="G70" s="12"/>
      <c r="I70" s="12"/>
      <c r="J70" s="151"/>
      <c r="K70" s="13"/>
    </row>
    <row r="71" spans="2:12" ht="16.5" customHeight="1">
      <c r="B71" s="84" t="s">
        <v>194</v>
      </c>
      <c r="F71" s="151">
        <v>128136800</v>
      </c>
      <c r="G71" s="12"/>
      <c r="H71" s="11">
        <v>62158264</v>
      </c>
      <c r="I71" s="12"/>
      <c r="J71" s="151">
        <v>0</v>
      </c>
      <c r="K71" s="13"/>
      <c r="L71" s="11">
        <v>0</v>
      </c>
    </row>
    <row r="72" spans="1:11" ht="16.5" customHeight="1">
      <c r="A72" s="84" t="s">
        <v>195</v>
      </c>
      <c r="F72" s="151"/>
      <c r="G72" s="12"/>
      <c r="I72" s="12"/>
      <c r="J72" s="151"/>
      <c r="K72" s="13"/>
    </row>
    <row r="73" spans="2:12" ht="16.5" customHeight="1">
      <c r="B73" s="84" t="s">
        <v>196</v>
      </c>
      <c r="D73" s="8"/>
      <c r="F73" s="151">
        <v>33925953</v>
      </c>
      <c r="G73" s="12"/>
      <c r="H73" s="11">
        <v>0</v>
      </c>
      <c r="I73" s="12"/>
      <c r="J73" s="151">
        <v>4779903740</v>
      </c>
      <c r="K73" s="13"/>
      <c r="L73" s="11">
        <v>2536710000</v>
      </c>
    </row>
    <row r="74" spans="1:11" ht="16.5" customHeight="1">
      <c r="A74" s="84" t="s">
        <v>58</v>
      </c>
      <c r="F74" s="151"/>
      <c r="G74" s="12"/>
      <c r="I74" s="12"/>
      <c r="J74" s="151"/>
      <c r="K74" s="13"/>
    </row>
    <row r="75" spans="2:12" ht="16.5" customHeight="1">
      <c r="B75" s="84" t="s">
        <v>59</v>
      </c>
      <c r="D75" s="7">
        <v>27</v>
      </c>
      <c r="F75" s="151">
        <v>5342357161</v>
      </c>
      <c r="G75" s="12"/>
      <c r="H75" s="11">
        <v>1307686226</v>
      </c>
      <c r="I75" s="12"/>
      <c r="J75" s="151">
        <v>3535124780</v>
      </c>
      <c r="K75" s="13"/>
      <c r="L75" s="11">
        <v>0</v>
      </c>
    </row>
    <row r="76" spans="1:12" ht="16.5" customHeight="1">
      <c r="A76" s="84" t="s">
        <v>199</v>
      </c>
      <c r="D76" s="7">
        <v>7</v>
      </c>
      <c r="F76" s="151">
        <v>10628706</v>
      </c>
      <c r="G76" s="12"/>
      <c r="H76" s="11">
        <v>0</v>
      </c>
      <c r="I76" s="12"/>
      <c r="J76" s="151">
        <v>0</v>
      </c>
      <c r="K76" s="13"/>
      <c r="L76" s="11">
        <v>0</v>
      </c>
    </row>
    <row r="77" spans="1:12" ht="16.5" customHeight="1">
      <c r="A77" s="84" t="s">
        <v>197</v>
      </c>
      <c r="F77" s="151">
        <v>98740857</v>
      </c>
      <c r="G77" s="12"/>
      <c r="H77" s="11">
        <v>1061644</v>
      </c>
      <c r="I77" s="12"/>
      <c r="J77" s="151">
        <v>54589949</v>
      </c>
      <c r="K77" s="13"/>
      <c r="L77" s="11">
        <v>0</v>
      </c>
    </row>
    <row r="78" spans="1:12" ht="16.5" customHeight="1">
      <c r="A78" s="84" t="s">
        <v>158</v>
      </c>
      <c r="D78" s="7">
        <v>28</v>
      </c>
      <c r="F78" s="151">
        <v>3999465959</v>
      </c>
      <c r="G78" s="12"/>
      <c r="H78" s="11">
        <v>2999498444</v>
      </c>
      <c r="I78" s="12"/>
      <c r="J78" s="151">
        <v>3999465959</v>
      </c>
      <c r="K78" s="13"/>
      <c r="L78" s="11">
        <v>2999498444</v>
      </c>
    </row>
    <row r="79" spans="1:12" ht="16.5" customHeight="1">
      <c r="A79" s="84" t="s">
        <v>60</v>
      </c>
      <c r="F79" s="151">
        <v>12609517</v>
      </c>
      <c r="G79" s="12"/>
      <c r="H79" s="11">
        <v>5656670</v>
      </c>
      <c r="I79" s="12"/>
      <c r="J79" s="151">
        <v>0</v>
      </c>
      <c r="K79" s="13"/>
      <c r="L79" s="11">
        <v>0</v>
      </c>
    </row>
    <row r="80" spans="1:12" ht="16.5" customHeight="1">
      <c r="A80" s="84" t="s">
        <v>84</v>
      </c>
      <c r="D80" s="8"/>
      <c r="F80" s="152">
        <v>9727084</v>
      </c>
      <c r="G80" s="12"/>
      <c r="H80" s="16">
        <v>13218448</v>
      </c>
      <c r="I80" s="12"/>
      <c r="J80" s="152">
        <v>0</v>
      </c>
      <c r="K80" s="15"/>
      <c r="L80" s="16">
        <v>0</v>
      </c>
    </row>
    <row r="81" spans="4:11" ht="9" customHeight="1">
      <c r="D81" s="8"/>
      <c r="F81" s="151"/>
      <c r="G81" s="12"/>
      <c r="I81" s="12"/>
      <c r="J81" s="151"/>
      <c r="K81" s="15"/>
    </row>
    <row r="82" spans="1:12" ht="16.5" customHeight="1">
      <c r="A82" s="83" t="s">
        <v>9</v>
      </c>
      <c r="B82" s="87"/>
      <c r="F82" s="152">
        <f>SUM(F67:F80)</f>
        <v>13564443271</v>
      </c>
      <c r="G82" s="85"/>
      <c r="H82" s="16">
        <f>SUM(H67:H80)</f>
        <v>6070177122</v>
      </c>
      <c r="I82" s="85"/>
      <c r="J82" s="152">
        <f>SUM(J67:J80)</f>
        <v>13490314742</v>
      </c>
      <c r="K82" s="86"/>
      <c r="L82" s="16">
        <f>SUM(L67:L80)</f>
        <v>6634858193</v>
      </c>
    </row>
    <row r="83" spans="6:11" ht="16.5" customHeight="1">
      <c r="F83" s="151"/>
      <c r="G83" s="85"/>
      <c r="I83" s="85"/>
      <c r="J83" s="151"/>
      <c r="K83" s="86"/>
    </row>
    <row r="84" spans="1:11" ht="16.5" customHeight="1">
      <c r="A84" s="83" t="s">
        <v>10</v>
      </c>
      <c r="F84" s="151"/>
      <c r="G84" s="85"/>
      <c r="I84" s="85"/>
      <c r="J84" s="151"/>
      <c r="K84" s="86"/>
    </row>
    <row r="85" spans="1:11" ht="16.5" customHeight="1">
      <c r="A85" s="83"/>
      <c r="F85" s="151"/>
      <c r="G85" s="85"/>
      <c r="I85" s="85"/>
      <c r="J85" s="151"/>
      <c r="K85" s="86"/>
    </row>
    <row r="86" spans="1:12" ht="16.5" customHeight="1">
      <c r="A86" s="84" t="s">
        <v>199</v>
      </c>
      <c r="D86" s="108">
        <v>7</v>
      </c>
      <c r="F86" s="151">
        <v>3205326</v>
      </c>
      <c r="G86" s="85"/>
      <c r="H86" s="11">
        <v>0</v>
      </c>
      <c r="I86" s="85"/>
      <c r="J86" s="151">
        <v>0</v>
      </c>
      <c r="K86" s="13"/>
      <c r="L86" s="11">
        <v>0</v>
      </c>
    </row>
    <row r="87" spans="1:12" ht="16.5" customHeight="1">
      <c r="A87" s="84" t="s">
        <v>198</v>
      </c>
      <c r="D87" s="108">
        <v>27</v>
      </c>
      <c r="F87" s="151">
        <v>18897599008</v>
      </c>
      <c r="G87" s="85"/>
      <c r="H87" s="11">
        <v>22985990896</v>
      </c>
      <c r="I87" s="85"/>
      <c r="J87" s="151">
        <v>1886868053</v>
      </c>
      <c r="K87" s="13"/>
      <c r="L87" s="11">
        <v>5677470188</v>
      </c>
    </row>
    <row r="88" spans="1:12" ht="16.5" customHeight="1">
      <c r="A88" s="84" t="s">
        <v>120</v>
      </c>
      <c r="D88" s="108">
        <v>28</v>
      </c>
      <c r="F88" s="151">
        <v>12192300842</v>
      </c>
      <c r="G88" s="85"/>
      <c r="H88" s="11">
        <v>13991362918</v>
      </c>
      <c r="I88" s="85"/>
      <c r="J88" s="151">
        <v>12192300842</v>
      </c>
      <c r="K88" s="13"/>
      <c r="L88" s="11">
        <v>13991362918</v>
      </c>
    </row>
    <row r="89" spans="1:12" ht="16.5" customHeight="1">
      <c r="A89" s="84" t="s">
        <v>84</v>
      </c>
      <c r="D89" s="108"/>
      <c r="F89" s="151">
        <v>76477961</v>
      </c>
      <c r="G89" s="85"/>
      <c r="H89" s="11">
        <v>15919789</v>
      </c>
      <c r="I89" s="85"/>
      <c r="J89" s="156">
        <v>0</v>
      </c>
      <c r="K89" s="13"/>
      <c r="L89" s="13">
        <v>0</v>
      </c>
    </row>
    <row r="90" spans="1:12" ht="16.5" customHeight="1">
      <c r="A90" s="84" t="s">
        <v>200</v>
      </c>
      <c r="D90" s="108"/>
      <c r="F90" s="155">
        <v>1674909377</v>
      </c>
      <c r="G90" s="87"/>
      <c r="H90" s="87">
        <v>2282934</v>
      </c>
      <c r="I90" s="87"/>
      <c r="J90" s="156">
        <v>260749280</v>
      </c>
      <c r="K90" s="13"/>
      <c r="L90" s="13">
        <v>0</v>
      </c>
    </row>
    <row r="91" spans="1:12" ht="16.5" customHeight="1">
      <c r="A91" s="84" t="s">
        <v>261</v>
      </c>
      <c r="D91" s="108">
        <v>23</v>
      </c>
      <c r="F91" s="155">
        <v>296341100</v>
      </c>
      <c r="G91" s="87"/>
      <c r="H91" s="87">
        <v>180227772</v>
      </c>
      <c r="I91" s="87"/>
      <c r="J91" s="156">
        <v>57636972</v>
      </c>
      <c r="K91" s="13"/>
      <c r="L91" s="13">
        <v>0</v>
      </c>
    </row>
    <row r="92" spans="1:12" ht="16.5" customHeight="1">
      <c r="A92" s="84" t="s">
        <v>61</v>
      </c>
      <c r="D92" s="108"/>
      <c r="F92" s="151">
        <v>67612900</v>
      </c>
      <c r="G92" s="85"/>
      <c r="H92" s="11">
        <v>49947884</v>
      </c>
      <c r="I92" s="85"/>
      <c r="J92" s="151">
        <v>52929052</v>
      </c>
      <c r="K92" s="13"/>
      <c r="L92" s="11">
        <v>44725300</v>
      </c>
    </row>
    <row r="93" spans="1:12" ht="16.5" customHeight="1">
      <c r="A93" s="84" t="s">
        <v>201</v>
      </c>
      <c r="D93" s="109">
        <v>40.6</v>
      </c>
      <c r="F93" s="151">
        <v>0</v>
      </c>
      <c r="G93" s="85"/>
      <c r="H93" s="11">
        <v>0</v>
      </c>
      <c r="I93" s="85"/>
      <c r="J93" s="151">
        <v>769730234</v>
      </c>
      <c r="K93" s="13"/>
      <c r="L93" s="11">
        <v>733568777</v>
      </c>
    </row>
    <row r="94" spans="1:12" ht="16.5" customHeight="1">
      <c r="A94" s="84" t="s">
        <v>76</v>
      </c>
      <c r="D94" s="7">
        <v>29</v>
      </c>
      <c r="F94" s="151">
        <v>2073682821</v>
      </c>
      <c r="G94" s="85"/>
      <c r="H94" s="11">
        <v>2056008666</v>
      </c>
      <c r="I94" s="85"/>
      <c r="J94" s="151">
        <v>1592750</v>
      </c>
      <c r="K94" s="86"/>
      <c r="L94" s="11">
        <v>1592750</v>
      </c>
    </row>
    <row r="95" spans="1:12" ht="16.5" customHeight="1">
      <c r="A95" s="84" t="s">
        <v>129</v>
      </c>
      <c r="F95" s="152">
        <v>10317611</v>
      </c>
      <c r="G95" s="85"/>
      <c r="H95" s="16">
        <v>1316711</v>
      </c>
      <c r="I95" s="85"/>
      <c r="J95" s="152">
        <v>1539947</v>
      </c>
      <c r="K95" s="86"/>
      <c r="L95" s="16">
        <v>1488131</v>
      </c>
    </row>
    <row r="96" spans="6:11" ht="10.5" customHeight="1">
      <c r="F96" s="151"/>
      <c r="G96" s="85"/>
      <c r="I96" s="85"/>
      <c r="J96" s="151"/>
      <c r="K96" s="12"/>
    </row>
    <row r="97" spans="1:12" ht="16.5" customHeight="1">
      <c r="A97" s="83" t="s">
        <v>11</v>
      </c>
      <c r="B97" s="87"/>
      <c r="F97" s="152">
        <f>SUM(F86:F95)</f>
        <v>35292446946</v>
      </c>
      <c r="G97" s="85"/>
      <c r="H97" s="16">
        <f>SUM(H86:H95)</f>
        <v>39283057570</v>
      </c>
      <c r="I97" s="85"/>
      <c r="J97" s="152">
        <f>SUM(J86:J95)</f>
        <v>15223347130</v>
      </c>
      <c r="K97" s="86"/>
      <c r="L97" s="16">
        <f>SUM(L86:L95)</f>
        <v>20450208064</v>
      </c>
    </row>
    <row r="98" spans="1:11" ht="16.5" customHeight="1">
      <c r="A98" s="83"/>
      <c r="F98" s="151"/>
      <c r="G98" s="85"/>
      <c r="I98" s="85"/>
      <c r="J98" s="151"/>
      <c r="K98" s="86"/>
    </row>
    <row r="99" spans="1:12" ht="16.5" customHeight="1">
      <c r="A99" s="83" t="s">
        <v>12</v>
      </c>
      <c r="B99" s="83"/>
      <c r="F99" s="152">
        <f>F82+F97</f>
        <v>48856890217</v>
      </c>
      <c r="G99" s="85"/>
      <c r="H99" s="16">
        <f>H82+H97</f>
        <v>45353234692</v>
      </c>
      <c r="I99" s="85"/>
      <c r="J99" s="152">
        <f>J82+J97</f>
        <v>28713661872</v>
      </c>
      <c r="K99" s="86"/>
      <c r="L99" s="16">
        <f>L82+L97</f>
        <v>27085066257</v>
      </c>
    </row>
    <row r="100" spans="1:11" ht="15.75" customHeight="1">
      <c r="A100" s="83"/>
      <c r="B100" s="83"/>
      <c r="G100" s="85"/>
      <c r="I100" s="85"/>
      <c r="K100" s="86"/>
    </row>
    <row r="101" spans="1:11" ht="15.75" customHeight="1">
      <c r="A101" s="83"/>
      <c r="B101" s="83"/>
      <c r="G101" s="85"/>
      <c r="I101" s="85"/>
      <c r="K101" s="86"/>
    </row>
    <row r="102" spans="1:11" ht="15.75" customHeight="1">
      <c r="A102" s="83"/>
      <c r="B102" s="83"/>
      <c r="G102" s="85"/>
      <c r="I102" s="85"/>
      <c r="K102" s="86"/>
    </row>
    <row r="103" spans="1:11" ht="11.25" customHeight="1">
      <c r="A103" s="83"/>
      <c r="B103" s="83"/>
      <c r="G103" s="85"/>
      <c r="I103" s="85"/>
      <c r="K103" s="86"/>
    </row>
    <row r="104" spans="1:12" ht="22.5" customHeight="1">
      <c r="A104" s="190" t="str">
        <f>A53</f>
        <v>The accompanying notes to the financial statements on pages 16 to 107 are an integral part to these financial statements.</v>
      </c>
      <c r="B104" s="190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</row>
    <row r="105" spans="1:12" ht="16.5" customHeight="1">
      <c r="A105" s="76" t="str">
        <f>+A1</f>
        <v>Energy Absolute Public Company Limited</v>
      </c>
      <c r="B105" s="76"/>
      <c r="C105" s="76"/>
      <c r="D105" s="1"/>
      <c r="E105" s="75"/>
      <c r="F105" s="2"/>
      <c r="G105" s="77"/>
      <c r="H105" s="2"/>
      <c r="I105" s="78"/>
      <c r="J105" s="2"/>
      <c r="K105" s="77"/>
      <c r="L105" s="2"/>
    </row>
    <row r="106" spans="1:12" ht="16.5" customHeight="1">
      <c r="A106" s="76" t="str">
        <f>+A2</f>
        <v>Statement of Financial Position </v>
      </c>
      <c r="B106" s="76"/>
      <c r="C106" s="76"/>
      <c r="D106" s="1"/>
      <c r="E106" s="75"/>
      <c r="F106" s="2"/>
      <c r="G106" s="77"/>
      <c r="H106" s="2"/>
      <c r="I106" s="78"/>
      <c r="J106" s="2"/>
      <c r="K106" s="77"/>
      <c r="L106" s="2"/>
    </row>
    <row r="107" spans="1:12" ht="16.5" customHeight="1">
      <c r="A107" s="4" t="str">
        <f>+A3</f>
        <v>As at 31 December 2020</v>
      </c>
      <c r="B107" s="4"/>
      <c r="C107" s="4"/>
      <c r="D107" s="79"/>
      <c r="E107" s="80"/>
      <c r="F107" s="3"/>
      <c r="G107" s="81"/>
      <c r="H107" s="3"/>
      <c r="I107" s="82"/>
      <c r="J107" s="3"/>
      <c r="K107" s="81"/>
      <c r="L107" s="3"/>
    </row>
    <row r="108" spans="7:11" ht="16.5" customHeight="1">
      <c r="G108" s="85"/>
      <c r="I108" s="86"/>
      <c r="K108" s="85"/>
    </row>
    <row r="109" spans="7:11" ht="16.5" customHeight="1">
      <c r="G109" s="85"/>
      <c r="I109" s="86"/>
      <c r="K109" s="85"/>
    </row>
    <row r="110" spans="1:12" ht="30" customHeight="1">
      <c r="A110" s="87"/>
      <c r="D110" s="93"/>
      <c r="E110" s="83"/>
      <c r="F110" s="191" t="s">
        <v>258</v>
      </c>
      <c r="G110" s="191"/>
      <c r="H110" s="191"/>
      <c r="I110" s="101"/>
      <c r="J110" s="191" t="s">
        <v>259</v>
      </c>
      <c r="K110" s="191"/>
      <c r="L110" s="191"/>
    </row>
    <row r="111" spans="5:12" ht="16.5" customHeight="1">
      <c r="E111" s="83"/>
      <c r="F111" s="102">
        <v>2020</v>
      </c>
      <c r="G111" s="103"/>
      <c r="H111" s="102">
        <v>2019</v>
      </c>
      <c r="I111" s="103"/>
      <c r="J111" s="102">
        <v>2020</v>
      </c>
      <c r="K111" s="103"/>
      <c r="L111" s="102">
        <v>2019</v>
      </c>
    </row>
    <row r="112" spans="4:12" ht="16.5" customHeight="1">
      <c r="D112" s="104" t="s">
        <v>80</v>
      </c>
      <c r="E112" s="83"/>
      <c r="F112" s="5" t="s">
        <v>95</v>
      </c>
      <c r="G112" s="83"/>
      <c r="H112" s="5" t="s">
        <v>95</v>
      </c>
      <c r="I112" s="83"/>
      <c r="J112" s="5" t="s">
        <v>95</v>
      </c>
      <c r="K112" s="83"/>
      <c r="L112" s="5" t="s">
        <v>95</v>
      </c>
    </row>
    <row r="113" spans="4:12" ht="16.5" customHeight="1">
      <c r="D113" s="94"/>
      <c r="E113" s="83"/>
      <c r="F113" s="154"/>
      <c r="G113" s="106"/>
      <c r="H113" s="88"/>
      <c r="I113" s="106"/>
      <c r="J113" s="154"/>
      <c r="K113" s="107"/>
      <c r="L113" s="88"/>
    </row>
    <row r="114" spans="1:11" ht="16.5" customHeight="1">
      <c r="A114" s="83" t="s">
        <v>109</v>
      </c>
      <c r="F114" s="151"/>
      <c r="G114" s="85"/>
      <c r="I114" s="85"/>
      <c r="J114" s="151"/>
      <c r="K114" s="86"/>
    </row>
    <row r="115" spans="1:11" ht="16.5" customHeight="1">
      <c r="A115" s="83"/>
      <c r="F115" s="151"/>
      <c r="G115" s="85"/>
      <c r="I115" s="85"/>
      <c r="J115" s="151"/>
      <c r="K115" s="86"/>
    </row>
    <row r="116" spans="1:11" ht="16.5" customHeight="1">
      <c r="A116" s="83" t="s">
        <v>104</v>
      </c>
      <c r="F116" s="151"/>
      <c r="G116" s="85"/>
      <c r="I116" s="85"/>
      <c r="J116" s="151"/>
      <c r="K116" s="86"/>
    </row>
    <row r="117" spans="1:11" ht="16.5" customHeight="1">
      <c r="A117" s="83"/>
      <c r="F117" s="151"/>
      <c r="G117" s="85"/>
      <c r="I117" s="85"/>
      <c r="J117" s="151"/>
      <c r="K117" s="86"/>
    </row>
    <row r="118" spans="1:11" ht="16.5" customHeight="1">
      <c r="A118" s="84" t="s">
        <v>14</v>
      </c>
      <c r="F118" s="151"/>
      <c r="G118" s="85"/>
      <c r="I118" s="85"/>
      <c r="J118" s="151"/>
      <c r="K118" s="86"/>
    </row>
    <row r="119" spans="2:12" ht="16.5" customHeight="1">
      <c r="B119" s="84" t="s">
        <v>32</v>
      </c>
      <c r="F119" s="155"/>
      <c r="G119" s="87"/>
      <c r="H119" s="87"/>
      <c r="I119" s="87"/>
      <c r="J119" s="155"/>
      <c r="K119" s="87"/>
      <c r="L119" s="87"/>
    </row>
    <row r="120" spans="3:12" ht="16.5" customHeight="1">
      <c r="C120" s="97" t="s">
        <v>74</v>
      </c>
      <c r="F120" s="155"/>
      <c r="G120" s="87"/>
      <c r="H120" s="87"/>
      <c r="I120" s="87"/>
      <c r="J120" s="155"/>
      <c r="K120" s="87"/>
      <c r="L120" s="87"/>
    </row>
    <row r="121" spans="3:12" ht="16.5" customHeight="1" thickBot="1">
      <c r="C121" s="84" t="s">
        <v>62</v>
      </c>
      <c r="F121" s="153">
        <v>373000000</v>
      </c>
      <c r="G121" s="85"/>
      <c r="H121" s="105">
        <v>373000000</v>
      </c>
      <c r="I121" s="85"/>
      <c r="J121" s="153">
        <v>373000000</v>
      </c>
      <c r="K121" s="86"/>
      <c r="L121" s="105">
        <v>373000000</v>
      </c>
    </row>
    <row r="122" spans="1:11" ht="6.75" customHeight="1" thickTop="1">
      <c r="A122" s="83"/>
      <c r="F122" s="151"/>
      <c r="G122" s="85"/>
      <c r="I122" s="85"/>
      <c r="J122" s="151"/>
      <c r="K122" s="86"/>
    </row>
    <row r="123" spans="2:12" ht="16.5" customHeight="1">
      <c r="B123" s="84" t="s">
        <v>15</v>
      </c>
      <c r="F123" s="155"/>
      <c r="G123" s="87"/>
      <c r="H123" s="87"/>
      <c r="I123" s="87"/>
      <c r="J123" s="155"/>
      <c r="K123" s="87"/>
      <c r="L123" s="87"/>
    </row>
    <row r="124" spans="2:12" ht="16.5" customHeight="1">
      <c r="B124" s="97"/>
      <c r="C124" s="97" t="s">
        <v>75</v>
      </c>
      <c r="F124" s="156"/>
      <c r="G124" s="85"/>
      <c r="H124" s="13"/>
      <c r="I124" s="85"/>
      <c r="J124" s="156"/>
      <c r="K124" s="13"/>
      <c r="L124" s="13"/>
    </row>
    <row r="125" spans="2:12" ht="16.5" customHeight="1">
      <c r="B125" s="97"/>
      <c r="C125" s="84" t="s">
        <v>63</v>
      </c>
      <c r="F125" s="156">
        <f>'11'!F43</f>
        <v>373000000</v>
      </c>
      <c r="G125" s="85"/>
      <c r="H125" s="13">
        <v>373000000</v>
      </c>
      <c r="I125" s="85"/>
      <c r="J125" s="156">
        <f>'12'!F33</f>
        <v>373000000</v>
      </c>
      <c r="K125" s="13"/>
      <c r="L125" s="13">
        <v>373000000</v>
      </c>
    </row>
    <row r="126" spans="1:12" ht="16.5" customHeight="1">
      <c r="A126" s="84" t="s">
        <v>16</v>
      </c>
      <c r="F126" s="156">
        <f>'11'!H43</f>
        <v>3680616000</v>
      </c>
      <c r="G126" s="85"/>
      <c r="H126" s="13">
        <v>3680616000</v>
      </c>
      <c r="I126" s="85"/>
      <c r="J126" s="156">
        <f>'12'!H33</f>
        <v>3680616000</v>
      </c>
      <c r="K126" s="13"/>
      <c r="L126" s="13">
        <v>3680616000</v>
      </c>
    </row>
    <row r="127" spans="1:11" ht="16.5" customHeight="1">
      <c r="A127" s="84" t="s">
        <v>17</v>
      </c>
      <c r="F127" s="151"/>
      <c r="G127" s="85"/>
      <c r="I127" s="85"/>
      <c r="J127" s="151"/>
      <c r="K127" s="86"/>
    </row>
    <row r="128" spans="2:11" ht="16.5" customHeight="1">
      <c r="B128" s="84" t="s">
        <v>65</v>
      </c>
      <c r="F128" s="151"/>
      <c r="G128" s="85"/>
      <c r="I128" s="85"/>
      <c r="J128" s="151"/>
      <c r="K128" s="87"/>
    </row>
    <row r="129" spans="2:12" ht="16.5" customHeight="1">
      <c r="B129" s="97"/>
      <c r="C129" s="97" t="s">
        <v>66</v>
      </c>
      <c r="D129" s="7">
        <v>30</v>
      </c>
      <c r="F129" s="156">
        <v>37300000</v>
      </c>
      <c r="G129" s="85"/>
      <c r="H129" s="13">
        <v>37300000</v>
      </c>
      <c r="I129" s="85"/>
      <c r="J129" s="156">
        <v>37300000</v>
      </c>
      <c r="K129" s="15"/>
      <c r="L129" s="13">
        <v>37300000</v>
      </c>
    </row>
    <row r="130" spans="2:12" ht="16.5" customHeight="1">
      <c r="B130" s="84" t="s">
        <v>18</v>
      </c>
      <c r="F130" s="151">
        <f>'11'!L43</f>
        <v>24149090022</v>
      </c>
      <c r="G130" s="85"/>
      <c r="H130" s="11">
        <v>20148089424</v>
      </c>
      <c r="I130" s="85"/>
      <c r="J130" s="151">
        <f>'12'!L33</f>
        <v>16837417144</v>
      </c>
      <c r="K130" s="15"/>
      <c r="L130" s="11">
        <v>14601906893</v>
      </c>
    </row>
    <row r="131" spans="1:12" ht="16.5" customHeight="1">
      <c r="A131" s="84" t="s">
        <v>102</v>
      </c>
      <c r="B131" s="87"/>
      <c r="F131" s="152">
        <f>'11'!X43</f>
        <v>-428488805</v>
      </c>
      <c r="G131" s="85"/>
      <c r="H131" s="16">
        <v>-874498543</v>
      </c>
      <c r="I131" s="85"/>
      <c r="J131" s="152">
        <f>'12'!R33</f>
        <v>257818759</v>
      </c>
      <c r="K131" s="15"/>
      <c r="L131" s="16">
        <v>-18383302</v>
      </c>
    </row>
    <row r="132" spans="1:11" ht="16.5" customHeight="1">
      <c r="A132" s="83"/>
      <c r="F132" s="151"/>
      <c r="G132" s="85"/>
      <c r="I132" s="85"/>
      <c r="J132" s="151"/>
      <c r="K132" s="86"/>
    </row>
    <row r="133" spans="1:12" ht="16.5" customHeight="1">
      <c r="A133" s="83" t="s">
        <v>121</v>
      </c>
      <c r="B133" s="83"/>
      <c r="C133" s="83"/>
      <c r="F133" s="155"/>
      <c r="G133" s="87"/>
      <c r="H133" s="87"/>
      <c r="I133" s="87"/>
      <c r="J133" s="155"/>
      <c r="K133" s="87"/>
      <c r="L133" s="87"/>
    </row>
    <row r="134" spans="1:12" ht="16.5" customHeight="1">
      <c r="A134" s="83"/>
      <c r="B134" s="83" t="s">
        <v>38</v>
      </c>
      <c r="C134" s="83"/>
      <c r="F134" s="151">
        <f>SUM(F125:F131)</f>
        <v>27811517217</v>
      </c>
      <c r="G134" s="11"/>
      <c r="H134" s="11">
        <f>SUM(H125:H131)</f>
        <v>23364506881</v>
      </c>
      <c r="I134" s="11"/>
      <c r="J134" s="151">
        <f>SUM(J125:J131)</f>
        <v>21186151903</v>
      </c>
      <c r="K134" s="11"/>
      <c r="L134" s="11">
        <f>SUM(L125:L131)</f>
        <v>18674439591</v>
      </c>
    </row>
    <row r="135" spans="1:12" ht="16.5" customHeight="1">
      <c r="A135" s="84" t="s">
        <v>19</v>
      </c>
      <c r="F135" s="152">
        <f>'11'!AB43</f>
        <v>1815360628</v>
      </c>
      <c r="G135" s="12"/>
      <c r="H135" s="16">
        <v>1501952570</v>
      </c>
      <c r="I135" s="12"/>
      <c r="J135" s="152">
        <v>0</v>
      </c>
      <c r="K135" s="11"/>
      <c r="L135" s="16">
        <v>0</v>
      </c>
    </row>
    <row r="136" spans="1:11" ht="16.5" customHeight="1">
      <c r="A136" s="83"/>
      <c r="F136" s="151"/>
      <c r="G136" s="85"/>
      <c r="I136" s="85"/>
      <c r="J136" s="151"/>
      <c r="K136" s="86"/>
    </row>
    <row r="137" spans="1:12" ht="16.5" customHeight="1">
      <c r="A137" s="83" t="s">
        <v>100</v>
      </c>
      <c r="B137" s="83"/>
      <c r="F137" s="152">
        <f>SUM(F134:F135)</f>
        <v>29626877845</v>
      </c>
      <c r="G137" s="12"/>
      <c r="H137" s="16">
        <f>SUM(H134:H135)</f>
        <v>24866459451</v>
      </c>
      <c r="I137" s="12"/>
      <c r="J137" s="152">
        <f>SUM(J134:J135)</f>
        <v>21186151903</v>
      </c>
      <c r="K137" s="12"/>
      <c r="L137" s="16">
        <f>SUM(L134:L135)</f>
        <v>18674439591</v>
      </c>
    </row>
    <row r="138" spans="1:11" ht="16.5" customHeight="1">
      <c r="A138" s="83"/>
      <c r="F138" s="151"/>
      <c r="G138" s="85"/>
      <c r="I138" s="85"/>
      <c r="J138" s="151"/>
      <c r="K138" s="86"/>
    </row>
    <row r="139" spans="1:12" ht="16.5" customHeight="1" thickBot="1">
      <c r="A139" s="83" t="s">
        <v>105</v>
      </c>
      <c r="F139" s="153">
        <f>F99+F137</f>
        <v>78483768062</v>
      </c>
      <c r="G139" s="85"/>
      <c r="H139" s="105">
        <f>H99+H137</f>
        <v>70219694143</v>
      </c>
      <c r="I139" s="85"/>
      <c r="J139" s="153">
        <f>J99+J137</f>
        <v>49899813775</v>
      </c>
      <c r="K139" s="85"/>
      <c r="L139" s="105">
        <f>L99+L137</f>
        <v>45759505848</v>
      </c>
    </row>
    <row r="140" spans="1:12" ht="16.5" customHeight="1" thickTop="1">
      <c r="A140" s="83"/>
      <c r="F140" s="143"/>
      <c r="G140" s="143"/>
      <c r="H140" s="143"/>
      <c r="I140" s="85"/>
      <c r="J140" s="143"/>
      <c r="K140" s="85"/>
      <c r="L140" s="143"/>
    </row>
    <row r="141" spans="1:11" ht="16.5" customHeight="1">
      <c r="A141" s="83"/>
      <c r="G141" s="11"/>
      <c r="I141" s="11"/>
      <c r="K141" s="11"/>
    </row>
    <row r="142" spans="1:11" ht="16.5" customHeight="1">
      <c r="A142" s="83"/>
      <c r="G142" s="11"/>
      <c r="I142" s="11"/>
      <c r="K142" s="11"/>
    </row>
    <row r="143" spans="1:11" ht="16.5" customHeight="1">
      <c r="A143" s="83"/>
      <c r="G143" s="11"/>
      <c r="I143" s="11"/>
      <c r="K143" s="11"/>
    </row>
    <row r="144" spans="1:11" ht="16.5" customHeight="1">
      <c r="A144" s="83"/>
      <c r="G144" s="85"/>
      <c r="I144" s="85"/>
      <c r="K144" s="85"/>
    </row>
    <row r="145" spans="7:11" ht="16.5" customHeight="1">
      <c r="G145" s="11"/>
      <c r="I145" s="11"/>
      <c r="K145" s="11"/>
    </row>
    <row r="146" spans="7:11" ht="16.5" customHeight="1">
      <c r="G146" s="11"/>
      <c r="I146" s="11"/>
      <c r="K146" s="11"/>
    </row>
    <row r="147" spans="7:11" ht="16.5" customHeight="1">
      <c r="G147" s="11"/>
      <c r="I147" s="11"/>
      <c r="K147" s="11"/>
    </row>
    <row r="148" spans="7:11" ht="16.5" customHeight="1">
      <c r="G148" s="11"/>
      <c r="I148" s="11"/>
      <c r="K148" s="11"/>
    </row>
    <row r="149" spans="7:11" ht="16.5" customHeight="1">
      <c r="G149" s="11"/>
      <c r="I149" s="11"/>
      <c r="K149" s="11"/>
    </row>
    <row r="150" spans="7:11" ht="16.5" customHeight="1">
      <c r="G150" s="11"/>
      <c r="I150" s="11"/>
      <c r="K150" s="11"/>
    </row>
    <row r="151" spans="7:11" ht="16.5" customHeight="1">
      <c r="G151" s="11"/>
      <c r="I151" s="11"/>
      <c r="K151" s="11"/>
    </row>
    <row r="152" spans="7:11" ht="16.5" customHeight="1">
      <c r="G152" s="11"/>
      <c r="I152" s="11"/>
      <c r="K152" s="11"/>
    </row>
    <row r="153" spans="7:11" ht="16.5" customHeight="1">
      <c r="G153" s="11"/>
      <c r="I153" s="11"/>
      <c r="K153" s="11"/>
    </row>
    <row r="154" spans="7:11" ht="1.5" customHeight="1">
      <c r="G154" s="11"/>
      <c r="I154" s="11"/>
      <c r="K154" s="11"/>
    </row>
    <row r="155" spans="1:12" ht="22.5" customHeight="1">
      <c r="A155" s="190" t="str">
        <f>+A104</f>
        <v>The accompanying notes to the financial statements on pages 16 to 107 are an integral part to these financial statements.</v>
      </c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</row>
  </sheetData>
  <sheetProtection/>
  <mergeCells count="9">
    <mergeCell ref="A53:L53"/>
    <mergeCell ref="A155:L155"/>
    <mergeCell ref="A104:L104"/>
    <mergeCell ref="F6:H6"/>
    <mergeCell ref="J6:L6"/>
    <mergeCell ref="F59:H59"/>
    <mergeCell ref="J59:L59"/>
    <mergeCell ref="F110:H110"/>
    <mergeCell ref="J110:L110"/>
  </mergeCells>
  <printOptions/>
  <pageMargins left="0.7874015748031497" right="0.5118110236220472" top="0.5118110236220472" bottom="0.5905511811023623" header="0.4724409448818898" footer="0.3937007874015748"/>
  <pageSetup firstPageNumber="6" useFirstPageNumber="1" fitToHeight="0" horizontalDpi="1200" verticalDpi="1200" orientation="portrait" paperSize="9" scale="95" r:id="rId1"/>
  <headerFooter>
    <oddFooter>&amp;R&amp;"Arial,Regular"&amp;9&amp;P</oddFooter>
  </headerFooter>
  <rowBreaks count="2" manualBreakCount="2">
    <brk id="53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00"/>
  <sheetViews>
    <sheetView zoomScaleSheetLayoutView="100" workbookViewId="0" topLeftCell="A41">
      <selection activeCell="B59" sqref="B59"/>
    </sheetView>
  </sheetViews>
  <sheetFormatPr defaultColWidth="6.8515625" defaultRowHeight="16.5" customHeight="1"/>
  <cols>
    <col min="1" max="2" width="1.1484375" style="126" customWidth="1"/>
    <col min="3" max="3" width="35.57421875" style="126" customWidth="1"/>
    <col min="4" max="4" width="7.421875" style="125" customWidth="1"/>
    <col min="5" max="5" width="0.5625" style="126" customWidth="1"/>
    <col min="6" max="6" width="11.7109375" style="17" customWidth="1"/>
    <col min="7" max="7" width="0.5625" style="126" customWidth="1"/>
    <col min="8" max="8" width="11.7109375" style="17" customWidth="1"/>
    <col min="9" max="9" width="0.5625" style="125" customWidth="1"/>
    <col min="10" max="10" width="11.7109375" style="17" customWidth="1"/>
    <col min="11" max="11" width="0.5625" style="126" customWidth="1"/>
    <col min="12" max="12" width="11.7109375" style="17" customWidth="1"/>
    <col min="13" max="16384" width="6.8515625" style="19" customWidth="1"/>
  </cols>
  <sheetData>
    <row r="1" spans="1:11" ht="16.5" customHeight="1">
      <c r="A1" s="124" t="str">
        <f>'6-8'!A1</f>
        <v>Energy Absolute Public Company Limited</v>
      </c>
      <c r="B1" s="124"/>
      <c r="C1" s="124"/>
      <c r="G1" s="22"/>
      <c r="I1" s="21"/>
      <c r="K1" s="22"/>
    </row>
    <row r="2" spans="1:11" ht="16.5" customHeight="1">
      <c r="A2" s="124" t="s">
        <v>46</v>
      </c>
      <c r="B2" s="124"/>
      <c r="C2" s="124"/>
      <c r="G2" s="22"/>
      <c r="I2" s="21"/>
      <c r="K2" s="22"/>
    </row>
    <row r="3" spans="1:12" ht="16.5" customHeight="1">
      <c r="A3" s="189" t="s">
        <v>181</v>
      </c>
      <c r="B3" s="127"/>
      <c r="C3" s="127"/>
      <c r="D3" s="128"/>
      <c r="E3" s="129"/>
      <c r="F3" s="20"/>
      <c r="G3" s="130"/>
      <c r="H3" s="20"/>
      <c r="I3" s="131"/>
      <c r="J3" s="20"/>
      <c r="K3" s="130"/>
      <c r="L3" s="20"/>
    </row>
    <row r="4" spans="1:11" ht="16.5" customHeight="1">
      <c r="A4" s="132"/>
      <c r="B4" s="124"/>
      <c r="C4" s="124"/>
      <c r="G4" s="22"/>
      <c r="I4" s="21"/>
      <c r="K4" s="22"/>
    </row>
    <row r="5" spans="2:12" s="87" customFormat="1" ht="25.5" customHeight="1">
      <c r="B5" s="84"/>
      <c r="C5" s="84"/>
      <c r="D5" s="93"/>
      <c r="E5" s="83"/>
      <c r="F5" s="191" t="s">
        <v>258</v>
      </c>
      <c r="G5" s="191"/>
      <c r="H5" s="191"/>
      <c r="I5" s="101"/>
      <c r="J5" s="191" t="s">
        <v>259</v>
      </c>
      <c r="K5" s="191"/>
      <c r="L5" s="191"/>
    </row>
    <row r="6" spans="1:12" s="87" customFormat="1" ht="16.5" customHeight="1">
      <c r="A6" s="84"/>
      <c r="B6" s="84"/>
      <c r="C6" s="84"/>
      <c r="D6" s="7"/>
      <c r="E6" s="83"/>
      <c r="F6" s="102">
        <v>2020</v>
      </c>
      <c r="G6" s="103"/>
      <c r="H6" s="102">
        <v>2019</v>
      </c>
      <c r="I6" s="103"/>
      <c r="J6" s="102">
        <v>2020</v>
      </c>
      <c r="K6" s="103"/>
      <c r="L6" s="102">
        <v>2019</v>
      </c>
    </row>
    <row r="7" spans="1:12" s="87" customFormat="1" ht="16.5" customHeight="1">
      <c r="A7" s="84"/>
      <c r="B7" s="84"/>
      <c r="C7" s="84"/>
      <c r="D7" s="104" t="s">
        <v>1</v>
      </c>
      <c r="E7" s="83"/>
      <c r="F7" s="5" t="s">
        <v>95</v>
      </c>
      <c r="G7" s="83"/>
      <c r="H7" s="5" t="s">
        <v>95</v>
      </c>
      <c r="I7" s="83"/>
      <c r="J7" s="5" t="s">
        <v>95</v>
      </c>
      <c r="K7" s="83"/>
      <c r="L7" s="5" t="s">
        <v>95</v>
      </c>
    </row>
    <row r="8" spans="6:11" ht="16.5" customHeight="1">
      <c r="F8" s="157"/>
      <c r="G8" s="18"/>
      <c r="I8" s="18"/>
      <c r="J8" s="157"/>
      <c r="K8" s="18"/>
    </row>
    <row r="9" spans="1:12" ht="16.5" customHeight="1">
      <c r="A9" s="126" t="s">
        <v>130</v>
      </c>
      <c r="D9" s="125">
        <v>31</v>
      </c>
      <c r="F9" s="157">
        <v>10455194710</v>
      </c>
      <c r="G9" s="18"/>
      <c r="H9" s="17">
        <v>8122513384</v>
      </c>
      <c r="I9" s="18"/>
      <c r="J9" s="157">
        <v>5705542290</v>
      </c>
      <c r="K9" s="18"/>
      <c r="L9" s="17">
        <v>3672669881</v>
      </c>
    </row>
    <row r="10" spans="1:12" ht="16.5" customHeight="1">
      <c r="A10" s="126" t="s">
        <v>50</v>
      </c>
      <c r="D10" s="125">
        <v>32</v>
      </c>
      <c r="F10" s="157">
        <v>6624362396</v>
      </c>
      <c r="G10" s="18"/>
      <c r="H10" s="17">
        <v>6764353399</v>
      </c>
      <c r="I10" s="18"/>
      <c r="J10" s="157">
        <v>0</v>
      </c>
      <c r="K10" s="19"/>
      <c r="L10" s="17">
        <v>0</v>
      </c>
    </row>
    <row r="11" spans="1:12" ht="16.5" customHeight="1">
      <c r="A11" s="126" t="s">
        <v>51</v>
      </c>
      <c r="D11" s="133" t="s">
        <v>231</v>
      </c>
      <c r="F11" s="157">
        <v>0</v>
      </c>
      <c r="G11" s="18"/>
      <c r="H11" s="17">
        <v>0</v>
      </c>
      <c r="I11" s="18"/>
      <c r="J11" s="157">
        <v>3871536709</v>
      </c>
      <c r="K11" s="18"/>
      <c r="L11" s="17">
        <v>4745364506</v>
      </c>
    </row>
    <row r="12" spans="1:12" ht="16.5" customHeight="1">
      <c r="A12" s="126" t="s">
        <v>20</v>
      </c>
      <c r="D12" s="125">
        <v>33</v>
      </c>
      <c r="F12" s="158">
        <v>119585303</v>
      </c>
      <c r="G12" s="18"/>
      <c r="H12" s="20">
        <v>67673775</v>
      </c>
      <c r="I12" s="18"/>
      <c r="J12" s="158">
        <v>513599523</v>
      </c>
      <c r="K12" s="18"/>
      <c r="L12" s="20">
        <v>393940806</v>
      </c>
    </row>
    <row r="13" spans="6:11" ht="16.5" customHeight="1">
      <c r="F13" s="157"/>
      <c r="G13" s="18"/>
      <c r="I13" s="18"/>
      <c r="J13" s="157"/>
      <c r="K13" s="18"/>
    </row>
    <row r="14" spans="1:12" ht="16.5" customHeight="1">
      <c r="A14" s="124" t="s">
        <v>272</v>
      </c>
      <c r="F14" s="158">
        <f>SUM(F9:F12)</f>
        <v>17199142409</v>
      </c>
      <c r="G14" s="18"/>
      <c r="H14" s="20">
        <f>SUM(H9:H12)</f>
        <v>14954540558</v>
      </c>
      <c r="I14" s="18"/>
      <c r="J14" s="158">
        <f>SUM(J9:J12)</f>
        <v>10090678522</v>
      </c>
      <c r="K14" s="18"/>
      <c r="L14" s="20">
        <f>SUM(L9:L12)</f>
        <v>8811975193</v>
      </c>
    </row>
    <row r="15" spans="6:11" ht="16.5" customHeight="1">
      <c r="F15" s="157"/>
      <c r="G15" s="18"/>
      <c r="I15" s="18"/>
      <c r="J15" s="157"/>
      <c r="K15" s="18"/>
    </row>
    <row r="16" spans="1:12" ht="16.5" customHeight="1">
      <c r="A16" s="126" t="s">
        <v>131</v>
      </c>
      <c r="D16" s="133"/>
      <c r="F16" s="157">
        <v>-9271419410</v>
      </c>
      <c r="G16" s="22"/>
      <c r="H16" s="17">
        <v>-6752387011</v>
      </c>
      <c r="I16" s="22"/>
      <c r="J16" s="157">
        <v>-5169676229</v>
      </c>
      <c r="K16" s="21"/>
      <c r="L16" s="17">
        <v>-3626500617</v>
      </c>
    </row>
    <row r="17" spans="1:12" ht="16.5" customHeight="1">
      <c r="A17" s="126" t="s">
        <v>67</v>
      </c>
      <c r="E17" s="18"/>
      <c r="F17" s="157">
        <v>-79838972</v>
      </c>
      <c r="G17" s="18"/>
      <c r="H17" s="17">
        <v>-81287742</v>
      </c>
      <c r="I17" s="18"/>
      <c r="J17" s="157">
        <v>-58647338</v>
      </c>
      <c r="K17" s="18"/>
      <c r="L17" s="17">
        <v>-64804386</v>
      </c>
    </row>
    <row r="18" spans="1:12" ht="16.5" customHeight="1">
      <c r="A18" s="126" t="s">
        <v>21</v>
      </c>
      <c r="E18" s="18"/>
      <c r="F18" s="157">
        <v>-1198576795</v>
      </c>
      <c r="G18" s="18"/>
      <c r="H18" s="17">
        <v>-864551560</v>
      </c>
      <c r="I18" s="18"/>
      <c r="J18" s="157">
        <v>-672652931</v>
      </c>
      <c r="K18" s="18"/>
      <c r="L18" s="17">
        <v>-534212418</v>
      </c>
    </row>
    <row r="19" spans="1:12" ht="16.5" customHeight="1">
      <c r="A19" s="126" t="s">
        <v>274</v>
      </c>
      <c r="E19" s="18"/>
      <c r="F19" s="157">
        <v>67931198</v>
      </c>
      <c r="G19" s="18"/>
      <c r="H19" s="17">
        <v>0</v>
      </c>
      <c r="I19" s="18"/>
      <c r="J19" s="157">
        <v>0</v>
      </c>
      <c r="K19" s="18"/>
      <c r="L19" s="17">
        <v>0</v>
      </c>
    </row>
    <row r="20" spans="1:12" ht="16.5" customHeight="1">
      <c r="A20" s="126" t="s">
        <v>108</v>
      </c>
      <c r="E20" s="18"/>
      <c r="F20" s="157">
        <v>9766800</v>
      </c>
      <c r="G20" s="18"/>
      <c r="H20" s="17">
        <v>160076461</v>
      </c>
      <c r="I20" s="18"/>
      <c r="J20" s="157">
        <v>9491592</v>
      </c>
      <c r="K20" s="18"/>
      <c r="L20" s="17">
        <v>-9221990</v>
      </c>
    </row>
    <row r="21" spans="1:12" ht="16.5" customHeight="1">
      <c r="A21" s="126" t="s">
        <v>126</v>
      </c>
      <c r="D21" s="125">
        <v>34</v>
      </c>
      <c r="E21" s="18"/>
      <c r="F21" s="158">
        <v>-1636797026</v>
      </c>
      <c r="G21" s="18"/>
      <c r="H21" s="20">
        <v>-1386265878</v>
      </c>
      <c r="I21" s="18"/>
      <c r="J21" s="158">
        <v>-845008629</v>
      </c>
      <c r="K21" s="18"/>
      <c r="L21" s="20">
        <v>-667988468</v>
      </c>
    </row>
    <row r="22" spans="6:11" ht="16.5" customHeight="1">
      <c r="F22" s="157"/>
      <c r="G22" s="18"/>
      <c r="I22" s="18"/>
      <c r="J22" s="157"/>
      <c r="K22" s="18"/>
    </row>
    <row r="23" spans="1:12" ht="16.5" customHeight="1">
      <c r="A23" s="124" t="s">
        <v>273</v>
      </c>
      <c r="E23" s="18"/>
      <c r="F23" s="158">
        <f>SUM(F16:F21)</f>
        <v>-12108934205</v>
      </c>
      <c r="G23" s="18"/>
      <c r="H23" s="20">
        <f>SUM(H16:H21)</f>
        <v>-8924415730</v>
      </c>
      <c r="I23" s="18"/>
      <c r="J23" s="158">
        <f>SUM(J16:J21)</f>
        <v>-6736493535</v>
      </c>
      <c r="K23" s="18"/>
      <c r="L23" s="20">
        <f>SUM(L16:L21)</f>
        <v>-4902727879</v>
      </c>
    </row>
    <row r="24" spans="1:11" ht="16.5" customHeight="1">
      <c r="A24" s="124"/>
      <c r="E24" s="18"/>
      <c r="F24" s="157"/>
      <c r="G24" s="18"/>
      <c r="I24" s="18"/>
      <c r="J24" s="157"/>
      <c r="K24" s="18"/>
    </row>
    <row r="25" spans="1:11" ht="16.5" customHeight="1">
      <c r="A25" s="126" t="s">
        <v>175</v>
      </c>
      <c r="E25" s="18"/>
      <c r="F25" s="157"/>
      <c r="G25" s="18"/>
      <c r="I25" s="18"/>
      <c r="J25" s="157"/>
      <c r="K25" s="18"/>
    </row>
    <row r="26" spans="2:12" ht="16.5" customHeight="1">
      <c r="B26" s="126" t="s">
        <v>184</v>
      </c>
      <c r="D26" s="125">
        <v>17</v>
      </c>
      <c r="E26" s="18"/>
      <c r="F26" s="158">
        <v>-61049730</v>
      </c>
      <c r="G26" s="18"/>
      <c r="H26" s="20">
        <v>-14259073</v>
      </c>
      <c r="I26" s="18"/>
      <c r="J26" s="158">
        <v>0</v>
      </c>
      <c r="K26" s="18"/>
      <c r="L26" s="20">
        <v>0</v>
      </c>
    </row>
    <row r="27" spans="1:11" ht="16.5" customHeight="1">
      <c r="A27" s="124"/>
      <c r="E27" s="18"/>
      <c r="F27" s="157"/>
      <c r="G27" s="18"/>
      <c r="I27" s="18"/>
      <c r="J27" s="157"/>
      <c r="K27" s="18"/>
    </row>
    <row r="28" spans="1:12" ht="16.5" customHeight="1">
      <c r="A28" s="124" t="s">
        <v>77</v>
      </c>
      <c r="F28" s="157">
        <f>F14+F23+F26</f>
        <v>5029158474</v>
      </c>
      <c r="G28" s="17"/>
      <c r="H28" s="17">
        <f>H14+H23+H26</f>
        <v>6015865755</v>
      </c>
      <c r="I28" s="17"/>
      <c r="J28" s="157">
        <f>J14+J23+J26</f>
        <v>3354184987</v>
      </c>
      <c r="K28" s="17"/>
      <c r="L28" s="17">
        <f>L14+L23+L26</f>
        <v>3909247314</v>
      </c>
    </row>
    <row r="29" spans="1:12" ht="16.5" customHeight="1">
      <c r="A29" s="126" t="s">
        <v>78</v>
      </c>
      <c r="D29" s="125">
        <v>36</v>
      </c>
      <c r="F29" s="158">
        <v>18222893</v>
      </c>
      <c r="G29" s="18"/>
      <c r="H29" s="20">
        <v>10752519</v>
      </c>
      <c r="I29" s="18"/>
      <c r="J29" s="158">
        <v>3675264</v>
      </c>
      <c r="K29" s="18"/>
      <c r="L29" s="20">
        <v>-864190</v>
      </c>
    </row>
    <row r="30" spans="6:11" ht="16.5" customHeight="1">
      <c r="F30" s="157"/>
      <c r="G30" s="18"/>
      <c r="I30" s="18"/>
      <c r="J30" s="157"/>
      <c r="K30" s="18"/>
    </row>
    <row r="31" spans="1:12" ht="16.5" customHeight="1">
      <c r="A31" s="124" t="s">
        <v>97</v>
      </c>
      <c r="F31" s="158">
        <f>SUM(F28:F29)</f>
        <v>5047381367</v>
      </c>
      <c r="G31" s="18"/>
      <c r="H31" s="20">
        <f>SUM(H28:H29)</f>
        <v>6026618274</v>
      </c>
      <c r="I31" s="18"/>
      <c r="J31" s="158">
        <f>SUM(J28:J29)</f>
        <v>3357860251</v>
      </c>
      <c r="K31" s="18"/>
      <c r="L31" s="20">
        <f>SUM(L28:L29)</f>
        <v>3908383124</v>
      </c>
    </row>
    <row r="32" spans="6:11" ht="16.5" customHeight="1">
      <c r="F32" s="157"/>
      <c r="G32" s="17"/>
      <c r="I32" s="17"/>
      <c r="J32" s="157"/>
      <c r="K32" s="17"/>
    </row>
    <row r="33" spans="1:11" ht="16.5" customHeight="1">
      <c r="A33" s="124" t="s">
        <v>132</v>
      </c>
      <c r="F33" s="157"/>
      <c r="G33" s="17"/>
      <c r="I33" s="17"/>
      <c r="J33" s="157"/>
      <c r="K33" s="17"/>
    </row>
    <row r="34" spans="1:11" ht="16.5" customHeight="1">
      <c r="A34" s="23" t="s">
        <v>177</v>
      </c>
      <c r="B34" s="140"/>
      <c r="C34" s="140"/>
      <c r="D34" s="24"/>
      <c r="F34" s="157"/>
      <c r="G34" s="17"/>
      <c r="I34" s="17"/>
      <c r="J34" s="157"/>
      <c r="K34" s="17"/>
    </row>
    <row r="35" spans="1:11" ht="16.5" customHeight="1">
      <c r="A35" s="23"/>
      <c r="B35" s="23" t="s">
        <v>157</v>
      </c>
      <c r="C35" s="140"/>
      <c r="D35" s="24"/>
      <c r="F35" s="157"/>
      <c r="G35" s="17"/>
      <c r="I35" s="17"/>
      <c r="J35" s="157"/>
      <c r="K35" s="17"/>
    </row>
    <row r="36" spans="3:12" ht="16.5" customHeight="1">
      <c r="C36" s="148" t="s">
        <v>202</v>
      </c>
      <c r="D36" s="24"/>
      <c r="F36" s="157">
        <v>-31256</v>
      </c>
      <c r="G36" s="17"/>
      <c r="H36" s="17">
        <v>-1018339</v>
      </c>
      <c r="I36" s="17"/>
      <c r="J36" s="157">
        <v>0</v>
      </c>
      <c r="K36" s="17"/>
      <c r="L36" s="17">
        <v>-2376193</v>
      </c>
    </row>
    <row r="37" spans="3:11" ht="16.5" customHeight="1">
      <c r="C37" s="148" t="s">
        <v>203</v>
      </c>
      <c r="D37" s="24"/>
      <c r="F37" s="157"/>
      <c r="G37" s="17"/>
      <c r="I37" s="17"/>
      <c r="J37" s="157"/>
      <c r="K37" s="17"/>
    </row>
    <row r="38" spans="1:12" ht="16.5" customHeight="1">
      <c r="A38" s="6"/>
      <c r="C38" s="150" t="s">
        <v>239</v>
      </c>
      <c r="D38" s="125">
        <v>14</v>
      </c>
      <c r="F38" s="157">
        <v>363883560</v>
      </c>
      <c r="G38" s="17"/>
      <c r="H38" s="17">
        <v>0</v>
      </c>
      <c r="I38" s="17"/>
      <c r="J38" s="157">
        <v>345252576</v>
      </c>
      <c r="K38" s="17"/>
      <c r="L38" s="17">
        <v>0</v>
      </c>
    </row>
    <row r="39" spans="3:12" ht="16.5" customHeight="1">
      <c r="C39" s="148" t="s">
        <v>204</v>
      </c>
      <c r="D39" s="24"/>
      <c r="F39" s="159"/>
      <c r="G39" s="19"/>
      <c r="H39" s="19"/>
      <c r="I39" s="19"/>
      <c r="J39" s="159"/>
      <c r="K39" s="19"/>
      <c r="L39" s="19"/>
    </row>
    <row r="40" spans="1:12" ht="16.5" customHeight="1">
      <c r="A40" s="6"/>
      <c r="C40" s="150" t="s">
        <v>240</v>
      </c>
      <c r="D40" s="24"/>
      <c r="F40" s="158">
        <v>-72776712</v>
      </c>
      <c r="G40" s="17"/>
      <c r="H40" s="20">
        <v>0</v>
      </c>
      <c r="I40" s="17"/>
      <c r="J40" s="158">
        <v>-69050515</v>
      </c>
      <c r="K40" s="17"/>
      <c r="L40" s="20">
        <v>0</v>
      </c>
    </row>
    <row r="41" spans="1:11" ht="16.5" customHeight="1">
      <c r="A41" s="6"/>
      <c r="B41" s="149"/>
      <c r="C41" s="140"/>
      <c r="D41" s="24"/>
      <c r="F41" s="157"/>
      <c r="G41" s="17"/>
      <c r="I41" s="17"/>
      <c r="J41" s="157"/>
      <c r="K41" s="17"/>
    </row>
    <row r="42" spans="2:12" ht="16.5" customHeight="1">
      <c r="B42" s="149"/>
      <c r="C42" s="23" t="s">
        <v>178</v>
      </c>
      <c r="D42" s="24"/>
      <c r="F42" s="159"/>
      <c r="G42" s="19"/>
      <c r="H42" s="19"/>
      <c r="I42" s="19"/>
      <c r="J42" s="159"/>
      <c r="K42" s="19"/>
      <c r="L42" s="19"/>
    </row>
    <row r="43" spans="1:12" ht="16.5" customHeight="1">
      <c r="A43" s="6"/>
      <c r="C43" s="150" t="s">
        <v>241</v>
      </c>
      <c r="D43" s="24"/>
      <c r="F43" s="158">
        <f>SUM(F36:F41)</f>
        <v>291075592</v>
      </c>
      <c r="G43" s="17"/>
      <c r="H43" s="20">
        <f>SUM(H36:H41)</f>
        <v>-1018339</v>
      </c>
      <c r="I43" s="17"/>
      <c r="J43" s="158">
        <f>SUM(J36:J41)</f>
        <v>276202061</v>
      </c>
      <c r="K43" s="17"/>
      <c r="L43" s="20">
        <f>SUM(L36:L41)</f>
        <v>-2376193</v>
      </c>
    </row>
    <row r="44" spans="1:11" ht="16.5" customHeight="1">
      <c r="A44" s="6"/>
      <c r="B44" s="149"/>
      <c r="C44" s="140"/>
      <c r="D44" s="24"/>
      <c r="G44" s="17"/>
      <c r="I44" s="17"/>
      <c r="K44" s="17"/>
    </row>
    <row r="45" spans="1:11" ht="16.5" customHeight="1">
      <c r="A45" s="6"/>
      <c r="B45" s="149"/>
      <c r="C45" s="140"/>
      <c r="D45" s="24"/>
      <c r="G45" s="17"/>
      <c r="I45" s="17"/>
      <c r="K45" s="17"/>
    </row>
    <row r="46" spans="1:11" ht="16.5" customHeight="1">
      <c r="A46" s="6"/>
      <c r="B46" s="149"/>
      <c r="C46" s="140"/>
      <c r="D46" s="24"/>
      <c r="G46" s="17"/>
      <c r="I46" s="17"/>
      <c r="K46" s="17"/>
    </row>
    <row r="47" spans="1:11" ht="16.5" customHeight="1">
      <c r="A47" s="6"/>
      <c r="B47" s="149"/>
      <c r="C47" s="140"/>
      <c r="D47" s="24"/>
      <c r="G47" s="17"/>
      <c r="I47" s="17"/>
      <c r="K47" s="17"/>
    </row>
    <row r="48" spans="1:11" ht="16.5" customHeight="1">
      <c r="A48" s="6"/>
      <c r="B48" s="149"/>
      <c r="C48" s="140"/>
      <c r="D48" s="24"/>
      <c r="G48" s="17"/>
      <c r="I48" s="17"/>
      <c r="K48" s="17"/>
    </row>
    <row r="49" spans="1:11" ht="10.5" customHeight="1">
      <c r="A49" s="6"/>
      <c r="B49" s="149"/>
      <c r="C49" s="140"/>
      <c r="D49" s="24"/>
      <c r="G49" s="17"/>
      <c r="I49" s="17"/>
      <c r="K49" s="17"/>
    </row>
    <row r="50" spans="1:12" ht="22.5" customHeight="1">
      <c r="A50" s="193" t="str">
        <f>+'6-8'!A53:L53</f>
        <v>The accompanying notes to the financial statements on pages 16 to 107 are an integral part to these financial statements.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</row>
    <row r="51" spans="1:11" ht="16.5" customHeight="1">
      <c r="A51" s="124" t="str">
        <f>+A1</f>
        <v>Energy Absolute Public Company Limited</v>
      </c>
      <c r="B51" s="124"/>
      <c r="C51" s="124"/>
      <c r="G51" s="22"/>
      <c r="I51" s="21"/>
      <c r="K51" s="22"/>
    </row>
    <row r="52" spans="1:11" ht="16.5" customHeight="1">
      <c r="A52" s="124" t="s">
        <v>46</v>
      </c>
      <c r="B52" s="124"/>
      <c r="C52" s="124"/>
      <c r="G52" s="22"/>
      <c r="I52" s="21"/>
      <c r="K52" s="22"/>
    </row>
    <row r="53" spans="1:12" ht="16.5" customHeight="1">
      <c r="A53" s="189" t="str">
        <f>A3</f>
        <v>For the year ended 31 December 2020</v>
      </c>
      <c r="B53" s="127"/>
      <c r="C53" s="127"/>
      <c r="D53" s="128"/>
      <c r="E53" s="129"/>
      <c r="F53" s="20"/>
      <c r="G53" s="130"/>
      <c r="H53" s="20"/>
      <c r="I53" s="131"/>
      <c r="J53" s="20"/>
      <c r="K53" s="130"/>
      <c r="L53" s="20"/>
    </row>
    <row r="54" spans="1:11" ht="16.5" customHeight="1">
      <c r="A54" s="132"/>
      <c r="B54" s="124"/>
      <c r="C54" s="124"/>
      <c r="G54" s="22"/>
      <c r="I54" s="21"/>
      <c r="K54" s="22"/>
    </row>
    <row r="55" spans="2:12" s="87" customFormat="1" ht="27" customHeight="1">
      <c r="B55" s="84"/>
      <c r="C55" s="84"/>
      <c r="D55" s="93"/>
      <c r="E55" s="83"/>
      <c r="F55" s="191" t="s">
        <v>258</v>
      </c>
      <c r="G55" s="191"/>
      <c r="H55" s="191"/>
      <c r="I55" s="101"/>
      <c r="J55" s="191" t="s">
        <v>259</v>
      </c>
      <c r="K55" s="191"/>
      <c r="L55" s="191"/>
    </row>
    <row r="56" spans="1:12" s="87" customFormat="1" ht="16.5" customHeight="1">
      <c r="A56" s="84"/>
      <c r="B56" s="84"/>
      <c r="C56" s="84"/>
      <c r="D56" s="7"/>
      <c r="E56" s="83"/>
      <c r="F56" s="102">
        <v>2020</v>
      </c>
      <c r="G56" s="103"/>
      <c r="H56" s="102">
        <v>2019</v>
      </c>
      <c r="I56" s="103"/>
      <c r="J56" s="102">
        <v>2020</v>
      </c>
      <c r="K56" s="103"/>
      <c r="L56" s="102">
        <v>2019</v>
      </c>
    </row>
    <row r="57" spans="1:12" s="87" customFormat="1" ht="16.5" customHeight="1">
      <c r="A57" s="84"/>
      <c r="B57" s="84"/>
      <c r="C57" s="84"/>
      <c r="D57" s="104" t="s">
        <v>80</v>
      </c>
      <c r="E57" s="83"/>
      <c r="F57" s="5" t="s">
        <v>95</v>
      </c>
      <c r="G57" s="83"/>
      <c r="H57" s="5" t="s">
        <v>95</v>
      </c>
      <c r="I57" s="83"/>
      <c r="J57" s="5" t="s">
        <v>95</v>
      </c>
      <c r="K57" s="83"/>
      <c r="L57" s="5" t="s">
        <v>95</v>
      </c>
    </row>
    <row r="58" spans="6:11" ht="16.5" customHeight="1">
      <c r="F58" s="157"/>
      <c r="G58" s="18"/>
      <c r="I58" s="18"/>
      <c r="J58" s="157"/>
      <c r="K58" s="18"/>
    </row>
    <row r="59" spans="1:11" ht="16.5" customHeight="1">
      <c r="A59" s="23" t="s">
        <v>165</v>
      </c>
      <c r="B59" s="150"/>
      <c r="C59" s="24"/>
      <c r="D59" s="24"/>
      <c r="F59" s="157"/>
      <c r="G59" s="17"/>
      <c r="I59" s="17"/>
      <c r="J59" s="157"/>
      <c r="K59" s="17"/>
    </row>
    <row r="60" spans="2:11" ht="16.5" customHeight="1">
      <c r="B60" s="148" t="s">
        <v>206</v>
      </c>
      <c r="C60" s="140"/>
      <c r="D60" s="24"/>
      <c r="F60" s="157"/>
      <c r="G60" s="17"/>
      <c r="I60" s="17"/>
      <c r="J60" s="157"/>
      <c r="K60" s="17"/>
    </row>
    <row r="61" spans="1:12" ht="16.5" customHeight="1">
      <c r="A61" s="23"/>
      <c r="C61" s="24" t="s">
        <v>232</v>
      </c>
      <c r="D61" s="24"/>
      <c r="F61" s="157">
        <v>-5617123</v>
      </c>
      <c r="G61" s="17"/>
      <c r="H61" s="17">
        <v>-1578129</v>
      </c>
      <c r="I61" s="17"/>
      <c r="J61" s="157">
        <v>0</v>
      </c>
      <c r="K61" s="17"/>
      <c r="L61" s="17">
        <v>0</v>
      </c>
    </row>
    <row r="62" spans="1:12" ht="16.5" customHeight="1">
      <c r="A62" s="141"/>
      <c r="B62" s="141" t="s">
        <v>174</v>
      </c>
      <c r="C62" s="19"/>
      <c r="F62" s="157">
        <v>208501612</v>
      </c>
      <c r="G62" s="17"/>
      <c r="H62" s="17">
        <v>-140115938</v>
      </c>
      <c r="I62" s="17"/>
      <c r="J62" s="157">
        <v>0</v>
      </c>
      <c r="K62" s="17"/>
      <c r="L62" s="17">
        <v>0</v>
      </c>
    </row>
    <row r="63" spans="2:11" ht="16.5" customHeight="1">
      <c r="B63" s="148" t="s">
        <v>207</v>
      </c>
      <c r="C63" s="19"/>
      <c r="F63" s="157"/>
      <c r="G63" s="17"/>
      <c r="I63" s="17"/>
      <c r="J63" s="157"/>
      <c r="K63" s="17"/>
    </row>
    <row r="64" spans="1:12" ht="16.5" customHeight="1">
      <c r="A64" s="24"/>
      <c r="C64" s="24" t="s">
        <v>205</v>
      </c>
      <c r="F64" s="158">
        <v>0</v>
      </c>
      <c r="G64" s="17"/>
      <c r="H64" s="20">
        <v>0</v>
      </c>
      <c r="I64" s="17"/>
      <c r="J64" s="158">
        <v>0</v>
      </c>
      <c r="K64" s="17"/>
      <c r="L64" s="20">
        <v>0</v>
      </c>
    </row>
    <row r="65" spans="1:11" ht="16.5" customHeight="1">
      <c r="A65" s="24"/>
      <c r="B65" s="141"/>
      <c r="C65" s="19"/>
      <c r="F65" s="157"/>
      <c r="G65" s="17"/>
      <c r="I65" s="17"/>
      <c r="J65" s="157"/>
      <c r="K65" s="17"/>
    </row>
    <row r="66" spans="2:12" ht="16.5" customHeight="1">
      <c r="B66" s="150" t="s">
        <v>156</v>
      </c>
      <c r="C66" s="19"/>
      <c r="F66" s="159"/>
      <c r="G66" s="19"/>
      <c r="H66" s="19"/>
      <c r="I66" s="19"/>
      <c r="J66" s="159"/>
      <c r="K66" s="19"/>
      <c r="L66" s="19"/>
    </row>
    <row r="67" spans="1:12" ht="16.5" customHeight="1">
      <c r="A67" s="150"/>
      <c r="C67" s="19" t="s">
        <v>157</v>
      </c>
      <c r="F67" s="158">
        <f>SUM(F61:F65)</f>
        <v>202884489</v>
      </c>
      <c r="G67" s="17"/>
      <c r="H67" s="20">
        <f>SUM(H61:H65)</f>
        <v>-141694067</v>
      </c>
      <c r="I67" s="17"/>
      <c r="J67" s="158">
        <f>SUM(J61:J65)</f>
        <v>0</v>
      </c>
      <c r="K67" s="17"/>
      <c r="L67" s="20">
        <f>SUM(L61:L65)</f>
        <v>0</v>
      </c>
    </row>
    <row r="68" spans="1:11" ht="16.5" customHeight="1">
      <c r="A68" s="149"/>
      <c r="B68" s="141"/>
      <c r="C68" s="19"/>
      <c r="F68" s="157"/>
      <c r="G68" s="17"/>
      <c r="I68" s="17"/>
      <c r="J68" s="157"/>
      <c r="K68" s="17"/>
    </row>
    <row r="69" spans="1:11" ht="16.5" customHeight="1">
      <c r="A69" s="135" t="s">
        <v>208</v>
      </c>
      <c r="B69" s="141"/>
      <c r="C69" s="19"/>
      <c r="F69" s="157"/>
      <c r="G69" s="17"/>
      <c r="I69" s="17"/>
      <c r="J69" s="157"/>
      <c r="K69" s="17"/>
    </row>
    <row r="70" spans="2:12" ht="16.5" customHeight="1">
      <c r="B70" s="135" t="s">
        <v>209</v>
      </c>
      <c r="C70" s="135"/>
      <c r="D70" s="135"/>
      <c r="F70" s="158">
        <f>SUM(F67,F43)</f>
        <v>493960081</v>
      </c>
      <c r="G70" s="17"/>
      <c r="H70" s="20">
        <f>SUM(H67,H43)</f>
        <v>-142712406</v>
      </c>
      <c r="I70" s="17"/>
      <c r="J70" s="158">
        <f>SUM(J67,J43)</f>
        <v>276202061</v>
      </c>
      <c r="K70" s="17"/>
      <c r="L70" s="20">
        <f>SUM(L67,L43)</f>
        <v>-2376193</v>
      </c>
    </row>
    <row r="71" spans="1:11" ht="16.5" customHeight="1">
      <c r="A71" s="19"/>
      <c r="B71" s="19"/>
      <c r="C71" s="19"/>
      <c r="F71" s="157"/>
      <c r="G71" s="17"/>
      <c r="I71" s="17"/>
      <c r="J71" s="157"/>
      <c r="K71" s="17"/>
    </row>
    <row r="72" spans="1:12" ht="16.5" customHeight="1" thickBot="1">
      <c r="A72" s="135" t="s">
        <v>96</v>
      </c>
      <c r="F72" s="160">
        <f>+F31+F70</f>
        <v>5541341448</v>
      </c>
      <c r="G72" s="17"/>
      <c r="H72" s="134">
        <f>+H31+H70</f>
        <v>5883905868</v>
      </c>
      <c r="I72" s="17"/>
      <c r="J72" s="160">
        <f>+J31+J70</f>
        <v>3634062312</v>
      </c>
      <c r="K72" s="17"/>
      <c r="L72" s="134">
        <f>+L31+L70</f>
        <v>3906006931</v>
      </c>
    </row>
    <row r="73" spans="6:11" ht="16.5" customHeight="1" thickTop="1">
      <c r="F73" s="157"/>
      <c r="G73" s="17"/>
      <c r="I73" s="17"/>
      <c r="J73" s="157"/>
      <c r="K73" s="17"/>
    </row>
    <row r="74" spans="1:11" ht="16.5" customHeight="1">
      <c r="A74" s="124" t="s">
        <v>172</v>
      </c>
      <c r="F74" s="157"/>
      <c r="G74" s="22"/>
      <c r="I74" s="22"/>
      <c r="J74" s="157"/>
      <c r="K74" s="21"/>
    </row>
    <row r="75" spans="1:12" ht="16.5" customHeight="1">
      <c r="A75" s="19"/>
      <c r="B75" s="136" t="s">
        <v>210</v>
      </c>
      <c r="F75" s="157">
        <f>F78-F76</f>
        <v>5204565828</v>
      </c>
      <c r="G75" s="25"/>
      <c r="H75" s="17">
        <f>H78-H76</f>
        <v>6081618542</v>
      </c>
      <c r="I75" s="25"/>
      <c r="J75" s="157">
        <f>J78-J76</f>
        <v>3357860251</v>
      </c>
      <c r="K75" s="25"/>
      <c r="L75" s="17">
        <f>L78-L76</f>
        <v>3908383124</v>
      </c>
    </row>
    <row r="76" spans="1:12" ht="16.5" customHeight="1">
      <c r="A76" s="19"/>
      <c r="B76" s="137" t="s">
        <v>19</v>
      </c>
      <c r="F76" s="158">
        <v>-157184461</v>
      </c>
      <c r="G76" s="25"/>
      <c r="H76" s="20">
        <v>-55000268</v>
      </c>
      <c r="I76" s="25"/>
      <c r="J76" s="158">
        <v>0</v>
      </c>
      <c r="K76" s="25"/>
      <c r="L76" s="20">
        <v>0</v>
      </c>
    </row>
    <row r="77" spans="1:12" ht="16.5" customHeight="1">
      <c r="A77" s="114"/>
      <c r="F77" s="161"/>
      <c r="G77" s="25"/>
      <c r="H77" s="25"/>
      <c r="I77" s="25"/>
      <c r="J77" s="161"/>
      <c r="K77" s="25"/>
      <c r="L77" s="25"/>
    </row>
    <row r="78" spans="1:12" ht="16.5" customHeight="1" thickBot="1">
      <c r="A78" s="114"/>
      <c r="C78" s="26"/>
      <c r="D78" s="26"/>
      <c r="E78" s="26"/>
      <c r="F78" s="162">
        <f>F31</f>
        <v>5047381367</v>
      </c>
      <c r="G78" s="26"/>
      <c r="H78" s="27">
        <f>H31</f>
        <v>6026618274</v>
      </c>
      <c r="I78" s="26"/>
      <c r="J78" s="162">
        <f>J31</f>
        <v>3357860251</v>
      </c>
      <c r="K78" s="26"/>
      <c r="L78" s="27">
        <f>L31</f>
        <v>3908383124</v>
      </c>
    </row>
    <row r="79" spans="1:12" ht="16.5" customHeight="1" thickTop="1">
      <c r="A79" s="114"/>
      <c r="C79" s="26"/>
      <c r="D79" s="26"/>
      <c r="E79" s="26"/>
      <c r="F79" s="163"/>
      <c r="G79" s="26"/>
      <c r="H79" s="26"/>
      <c r="I79" s="26"/>
      <c r="J79" s="163"/>
      <c r="K79" s="26"/>
      <c r="L79" s="26"/>
    </row>
    <row r="80" spans="1:12" ht="16.5" customHeight="1">
      <c r="A80" s="99" t="s">
        <v>173</v>
      </c>
      <c r="F80" s="161"/>
      <c r="G80" s="25"/>
      <c r="H80" s="25"/>
      <c r="I80" s="25"/>
      <c r="J80" s="161"/>
      <c r="K80" s="25"/>
      <c r="L80" s="25"/>
    </row>
    <row r="81" spans="1:12" ht="16.5" customHeight="1">
      <c r="A81" s="19"/>
      <c r="B81" s="136" t="s">
        <v>210</v>
      </c>
      <c r="F81" s="157">
        <f>F84-F82</f>
        <v>5645121504</v>
      </c>
      <c r="G81" s="25"/>
      <c r="H81" s="17">
        <f>H84-H82</f>
        <v>5977697656</v>
      </c>
      <c r="I81" s="25"/>
      <c r="J81" s="157">
        <f>J84-J82</f>
        <v>3634062312</v>
      </c>
      <c r="K81" s="25"/>
      <c r="L81" s="17">
        <f>L84-L82</f>
        <v>3906006931</v>
      </c>
    </row>
    <row r="82" spans="1:12" ht="16.5" customHeight="1">
      <c r="A82" s="19"/>
      <c r="B82" s="137" t="s">
        <v>19</v>
      </c>
      <c r="F82" s="158">
        <v>-103780056</v>
      </c>
      <c r="G82" s="25"/>
      <c r="H82" s="20">
        <v>-93791788</v>
      </c>
      <c r="I82" s="25"/>
      <c r="J82" s="158">
        <v>0</v>
      </c>
      <c r="K82" s="25"/>
      <c r="L82" s="20">
        <v>0</v>
      </c>
    </row>
    <row r="83" spans="1:12" ht="16.5" customHeight="1">
      <c r="A83" s="114"/>
      <c r="F83" s="161"/>
      <c r="G83" s="25"/>
      <c r="H83" s="25"/>
      <c r="I83" s="25"/>
      <c r="J83" s="161"/>
      <c r="K83" s="25"/>
      <c r="L83" s="25"/>
    </row>
    <row r="84" spans="1:12" ht="16.5" customHeight="1" thickBot="1">
      <c r="A84" s="114"/>
      <c r="F84" s="160">
        <f>F72</f>
        <v>5541341448</v>
      </c>
      <c r="G84" s="25"/>
      <c r="H84" s="134">
        <f>H72</f>
        <v>5883905868</v>
      </c>
      <c r="I84" s="25"/>
      <c r="J84" s="160">
        <f>J72</f>
        <v>3634062312</v>
      </c>
      <c r="K84" s="25"/>
      <c r="L84" s="134">
        <f>L72</f>
        <v>3906006931</v>
      </c>
    </row>
    <row r="85" spans="1:11" ht="16.5" customHeight="1" thickTop="1">
      <c r="A85" s="114"/>
      <c r="F85" s="157"/>
      <c r="G85" s="25"/>
      <c r="I85" s="25"/>
      <c r="J85" s="157"/>
      <c r="K85" s="25"/>
    </row>
    <row r="86" spans="1:12" ht="16.5" customHeight="1">
      <c r="A86" s="99" t="s">
        <v>106</v>
      </c>
      <c r="B86" s="114"/>
      <c r="C86" s="114"/>
      <c r="D86" s="115"/>
      <c r="E86" s="111"/>
      <c r="F86" s="164"/>
      <c r="G86" s="111"/>
      <c r="H86" s="111"/>
      <c r="I86" s="111"/>
      <c r="J86" s="164"/>
      <c r="K86" s="111"/>
      <c r="L86" s="111"/>
    </row>
    <row r="87" spans="1:12" ht="16.5" customHeight="1">
      <c r="A87" s="99"/>
      <c r="B87" s="114" t="s">
        <v>171</v>
      </c>
      <c r="C87" s="114"/>
      <c r="D87" s="115">
        <v>37</v>
      </c>
      <c r="E87" s="114"/>
      <c r="F87" s="165">
        <f>F75/3730000000</f>
        <v>1.3953259592493297</v>
      </c>
      <c r="G87" s="138"/>
      <c r="H87" s="28">
        <f>H75/3730000000</f>
        <v>1.6304607351206435</v>
      </c>
      <c r="I87" s="138"/>
      <c r="J87" s="165">
        <f>J75/3730000000</f>
        <v>0.9002306302949061</v>
      </c>
      <c r="K87" s="139"/>
      <c r="L87" s="28">
        <f>L75/3730000000</f>
        <v>1.04782389383378</v>
      </c>
    </row>
    <row r="88" spans="1:12" ht="16.5" customHeight="1">
      <c r="A88" s="99"/>
      <c r="B88" s="114"/>
      <c r="C88" s="114"/>
      <c r="D88" s="115"/>
      <c r="E88" s="114"/>
      <c r="F88" s="28"/>
      <c r="G88" s="138"/>
      <c r="H88" s="28"/>
      <c r="I88" s="138"/>
      <c r="J88" s="28"/>
      <c r="K88" s="139"/>
      <c r="L88" s="28"/>
    </row>
    <row r="89" spans="1:12" ht="16.5" customHeight="1">
      <c r="A89" s="99"/>
      <c r="B89" s="114"/>
      <c r="C89" s="114"/>
      <c r="D89" s="115"/>
      <c r="E89" s="114"/>
      <c r="F89" s="28"/>
      <c r="G89" s="138"/>
      <c r="H89" s="28"/>
      <c r="I89" s="138"/>
      <c r="J89" s="28"/>
      <c r="K89" s="139"/>
      <c r="L89" s="28"/>
    </row>
    <row r="90" spans="1:12" ht="16.5" customHeight="1">
      <c r="A90" s="99"/>
      <c r="B90" s="114"/>
      <c r="C90" s="114"/>
      <c r="D90" s="115"/>
      <c r="E90" s="114"/>
      <c r="F90" s="28"/>
      <c r="G90" s="138"/>
      <c r="H90" s="28"/>
      <c r="I90" s="138"/>
      <c r="J90" s="28"/>
      <c r="K90" s="139"/>
      <c r="L90" s="28"/>
    </row>
    <row r="91" spans="1:12" ht="16.5" customHeight="1">
      <c r="A91" s="99"/>
      <c r="B91" s="114"/>
      <c r="C91" s="114"/>
      <c r="D91" s="115"/>
      <c r="E91" s="114"/>
      <c r="F91" s="28"/>
      <c r="G91" s="138"/>
      <c r="H91" s="28"/>
      <c r="I91" s="138"/>
      <c r="J91" s="28"/>
      <c r="K91" s="139"/>
      <c r="L91" s="28"/>
    </row>
    <row r="92" spans="1:12" ht="16.5" customHeight="1">
      <c r="A92" s="99"/>
      <c r="B92" s="114"/>
      <c r="C92" s="114"/>
      <c r="D92" s="115"/>
      <c r="E92" s="114"/>
      <c r="F92" s="28"/>
      <c r="G92" s="138"/>
      <c r="H92" s="28"/>
      <c r="I92" s="138"/>
      <c r="J92" s="28"/>
      <c r="K92" s="139"/>
      <c r="L92" s="28"/>
    </row>
    <row r="93" spans="1:12" ht="16.5" customHeight="1">
      <c r="A93" s="99"/>
      <c r="B93" s="114"/>
      <c r="C93" s="114"/>
      <c r="D93" s="115"/>
      <c r="E93" s="114"/>
      <c r="F93" s="28"/>
      <c r="G93" s="138"/>
      <c r="H93" s="28"/>
      <c r="I93" s="138"/>
      <c r="J93" s="28"/>
      <c r="K93" s="139"/>
      <c r="L93" s="28"/>
    </row>
    <row r="94" spans="1:12" ht="16.5" customHeight="1">
      <c r="A94" s="99"/>
      <c r="B94" s="114"/>
      <c r="C94" s="114"/>
      <c r="D94" s="115"/>
      <c r="E94" s="114"/>
      <c r="F94" s="28"/>
      <c r="G94" s="138"/>
      <c r="H94" s="28"/>
      <c r="I94" s="138"/>
      <c r="J94" s="28"/>
      <c r="K94" s="139"/>
      <c r="L94" s="28"/>
    </row>
    <row r="95" spans="1:12" ht="16.5" customHeight="1">
      <c r="A95" s="99"/>
      <c r="B95" s="114"/>
      <c r="C95" s="114"/>
      <c r="D95" s="115"/>
      <c r="E95" s="114"/>
      <c r="F95" s="28"/>
      <c r="G95" s="138"/>
      <c r="H95" s="28"/>
      <c r="I95" s="138"/>
      <c r="J95" s="28"/>
      <c r="K95" s="139"/>
      <c r="L95" s="28"/>
    </row>
    <row r="96" spans="1:12" ht="16.5" customHeight="1">
      <c r="A96" s="99"/>
      <c r="B96" s="114"/>
      <c r="C96" s="114"/>
      <c r="D96" s="115"/>
      <c r="E96" s="114"/>
      <c r="F96" s="28"/>
      <c r="G96" s="138"/>
      <c r="H96" s="28"/>
      <c r="I96" s="138"/>
      <c r="J96" s="28"/>
      <c r="K96" s="139"/>
      <c r="L96" s="28"/>
    </row>
    <row r="97" spans="1:12" ht="16.5" customHeight="1">
      <c r="A97" s="99"/>
      <c r="B97" s="114"/>
      <c r="C97" s="114"/>
      <c r="D97" s="115"/>
      <c r="E97" s="114"/>
      <c r="F97" s="28"/>
      <c r="G97" s="138"/>
      <c r="H97" s="28"/>
      <c r="I97" s="138"/>
      <c r="J97" s="28"/>
      <c r="K97" s="139"/>
      <c r="L97" s="28"/>
    </row>
    <row r="98" spans="1:12" ht="15.75" customHeight="1">
      <c r="A98" s="99"/>
      <c r="B98" s="114"/>
      <c r="C98" s="114"/>
      <c r="D98" s="115"/>
      <c r="E98" s="114"/>
      <c r="F98" s="28"/>
      <c r="G98" s="138"/>
      <c r="H98" s="28"/>
      <c r="I98" s="138"/>
      <c r="J98" s="28"/>
      <c r="K98" s="139"/>
      <c r="L98" s="28"/>
    </row>
    <row r="99" spans="1:12" ht="10.5" customHeight="1">
      <c r="A99" s="99"/>
      <c r="B99" s="114"/>
      <c r="C99" s="114"/>
      <c r="D99" s="115"/>
      <c r="E99" s="114"/>
      <c r="F99" s="28"/>
      <c r="G99" s="138"/>
      <c r="H99" s="28"/>
      <c r="I99" s="138"/>
      <c r="J99" s="28"/>
      <c r="K99" s="139"/>
      <c r="L99" s="28"/>
    </row>
    <row r="100" spans="1:12" s="87" customFormat="1" ht="22.5" customHeight="1">
      <c r="A100" s="192" t="str">
        <f>+'6-8'!A53:L53</f>
        <v>The accompanying notes to the financial statements on pages 16 to 107 are an integral part to these financial statements.</v>
      </c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</row>
  </sheetData>
  <sheetProtection/>
  <mergeCells count="6">
    <mergeCell ref="A100:L100"/>
    <mergeCell ref="F5:H5"/>
    <mergeCell ref="J5:L5"/>
    <mergeCell ref="A50:L50"/>
    <mergeCell ref="F55:H55"/>
    <mergeCell ref="J55:L55"/>
  </mergeCells>
  <printOptions/>
  <pageMargins left="0.7874015748031497" right="0.5118110236220472" top="0.5118110236220472" bottom="0.5905511811023623" header="0.4724409448818898" footer="0.3937007874015748"/>
  <pageSetup firstPageNumber="9" useFirstPageNumber="1" fitToHeight="0" horizontalDpi="1200" verticalDpi="1200" orientation="portrait" paperSize="9" scale="95" r:id="rId1"/>
  <headerFooter>
    <oddFooter>&amp;R&amp;"Arial,Regular"&amp;9&amp;P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AD53"/>
  <sheetViews>
    <sheetView zoomScaleSheetLayoutView="85" zoomScalePageLayoutView="80" workbookViewId="0" topLeftCell="A19">
      <selection activeCell="L46" sqref="L46"/>
    </sheetView>
  </sheetViews>
  <sheetFormatPr defaultColWidth="9.140625" defaultRowHeight="16.5" customHeight="1"/>
  <cols>
    <col min="1" max="2" width="1.1484375" style="33" customWidth="1"/>
    <col min="3" max="3" width="34.421875" style="33" customWidth="1"/>
    <col min="4" max="4" width="5.00390625" style="30" customWidth="1"/>
    <col min="5" max="5" width="0.85546875" style="31" customWidth="1"/>
    <col min="6" max="6" width="10.8515625" style="32" customWidth="1"/>
    <col min="7" max="7" width="0.85546875" style="31" customWidth="1"/>
    <col min="8" max="8" width="11.7109375" style="32" customWidth="1"/>
    <col min="9" max="9" width="0.85546875" style="31" customWidth="1"/>
    <col min="10" max="10" width="9.7109375" style="32" customWidth="1"/>
    <col min="11" max="11" width="0.85546875" style="31" customWidth="1"/>
    <col min="12" max="12" width="11.8515625" style="32" customWidth="1"/>
    <col min="13" max="13" width="0.85546875" style="31" customWidth="1"/>
    <col min="14" max="14" width="13.7109375" style="31" customWidth="1"/>
    <col min="15" max="15" width="0.85546875" style="31" customWidth="1"/>
    <col min="16" max="16" width="16.7109375" style="31" customWidth="1"/>
    <col min="17" max="17" width="0.85546875" style="31" customWidth="1"/>
    <col min="18" max="18" width="20.421875" style="31" customWidth="1"/>
    <col min="19" max="19" width="0.85546875" style="31" customWidth="1"/>
    <col min="20" max="20" width="11.8515625" style="31" customWidth="1"/>
    <col min="21" max="21" width="0.85546875" style="31" customWidth="1"/>
    <col min="22" max="22" width="16.7109375" style="31" customWidth="1"/>
    <col min="23" max="23" width="0.85546875" style="31" customWidth="1"/>
    <col min="24" max="24" width="10.8515625" style="31" customWidth="1"/>
    <col min="25" max="25" width="0.85546875" style="31" customWidth="1"/>
    <col min="26" max="26" width="12.140625" style="31" customWidth="1"/>
    <col min="27" max="27" width="0.85546875" style="31" customWidth="1"/>
    <col min="28" max="28" width="13.00390625" style="32" customWidth="1"/>
    <col min="29" max="29" width="0.85546875" style="31" customWidth="1"/>
    <col min="30" max="30" width="12.28125" style="32" customWidth="1"/>
    <col min="31" max="16384" width="9.140625" style="33" customWidth="1"/>
  </cols>
  <sheetData>
    <row r="1" spans="1:30" ht="16.5" customHeight="1">
      <c r="A1" s="116" t="str">
        <f>'6-8'!A1</f>
        <v>Energy Absolute Public Company Limited</v>
      </c>
      <c r="B1" s="116"/>
      <c r="C1" s="122"/>
      <c r="AD1" s="147"/>
    </row>
    <row r="2" spans="1:30" ht="16.5" customHeight="1">
      <c r="A2" s="116" t="s">
        <v>98</v>
      </c>
      <c r="B2" s="116"/>
      <c r="C2" s="122"/>
      <c r="AD2" s="34"/>
    </row>
    <row r="3" spans="1:30" ht="16.5" customHeight="1">
      <c r="A3" s="117" t="str">
        <f>'9-10'!A3</f>
        <v>For the year ended 31 December 2020</v>
      </c>
      <c r="B3" s="117"/>
      <c r="C3" s="123"/>
      <c r="D3" s="35"/>
      <c r="E3" s="36"/>
      <c r="F3" s="37"/>
      <c r="G3" s="36"/>
      <c r="H3" s="37"/>
      <c r="I3" s="36"/>
      <c r="J3" s="37"/>
      <c r="K3" s="36"/>
      <c r="L3" s="37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6"/>
      <c r="AD3" s="37"/>
    </row>
    <row r="6" spans="1:30" ht="16.5" customHeight="1">
      <c r="A6" s="26"/>
      <c r="B6" s="26"/>
      <c r="C6" s="38"/>
      <c r="D6" s="39"/>
      <c r="E6" s="38"/>
      <c r="F6" s="194" t="s">
        <v>258</v>
      </c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</row>
    <row r="7" spans="1:30" ht="16.5" customHeight="1">
      <c r="A7" s="26"/>
      <c r="B7" s="26"/>
      <c r="C7" s="38"/>
      <c r="D7" s="39"/>
      <c r="E7" s="38"/>
      <c r="F7" s="195" t="s">
        <v>22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38"/>
      <c r="AB7" s="40"/>
      <c r="AC7" s="38"/>
      <c r="AD7" s="40"/>
    </row>
    <row r="8" spans="1:30" ht="16.5" customHeight="1">
      <c r="A8" s="26"/>
      <c r="B8" s="26"/>
      <c r="C8" s="38"/>
      <c r="D8" s="39"/>
      <c r="E8" s="38"/>
      <c r="F8" s="40"/>
      <c r="G8" s="38"/>
      <c r="H8" s="40"/>
      <c r="I8" s="38"/>
      <c r="M8" s="39"/>
      <c r="N8" s="196" t="s">
        <v>102</v>
      </c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38"/>
      <c r="Z8" s="38"/>
      <c r="AA8" s="38"/>
      <c r="AB8" s="40"/>
      <c r="AC8" s="38"/>
      <c r="AD8" s="40"/>
    </row>
    <row r="9" spans="1:30" ht="16.5" customHeight="1">
      <c r="A9" s="26"/>
      <c r="B9" s="26"/>
      <c r="C9" s="38"/>
      <c r="D9" s="39"/>
      <c r="E9" s="38"/>
      <c r="F9" s="40"/>
      <c r="G9" s="38"/>
      <c r="H9" s="40"/>
      <c r="I9" s="38"/>
      <c r="J9" s="142"/>
      <c r="K9" s="142"/>
      <c r="L9" s="142"/>
      <c r="M9" s="39"/>
      <c r="N9" s="142"/>
      <c r="O9" s="142"/>
      <c r="P9" s="196" t="s">
        <v>132</v>
      </c>
      <c r="Q9" s="196"/>
      <c r="R9" s="196"/>
      <c r="S9" s="196"/>
      <c r="T9" s="196"/>
      <c r="U9" s="196"/>
      <c r="V9" s="196"/>
      <c r="W9" s="142"/>
      <c r="X9" s="142"/>
      <c r="Y9" s="38"/>
      <c r="Z9" s="38"/>
      <c r="AA9" s="38"/>
      <c r="AB9" s="40"/>
      <c r="AC9" s="38"/>
      <c r="AD9" s="40"/>
    </row>
    <row r="10" spans="4:30" ht="16.5" customHeight="1">
      <c r="D10" s="41"/>
      <c r="E10" s="42"/>
      <c r="F10" s="33"/>
      <c r="G10" s="42"/>
      <c r="H10" s="43"/>
      <c r="I10" s="42"/>
      <c r="J10" s="43"/>
      <c r="K10" s="42"/>
      <c r="L10" s="45"/>
      <c r="M10" s="42"/>
      <c r="N10" s="45" t="s">
        <v>233</v>
      </c>
      <c r="O10" s="44"/>
      <c r="P10" s="47"/>
      <c r="Q10" s="47"/>
      <c r="R10" s="47"/>
      <c r="S10" s="47"/>
      <c r="T10" s="47"/>
      <c r="U10" s="47"/>
      <c r="V10" s="47" t="s">
        <v>124</v>
      </c>
      <c r="W10" s="44"/>
      <c r="X10" s="42"/>
      <c r="Y10" s="42"/>
      <c r="Z10" s="45"/>
      <c r="AA10" s="42"/>
      <c r="AB10" s="45"/>
      <c r="AC10" s="42"/>
      <c r="AD10" s="45"/>
    </row>
    <row r="11" spans="4:30" ht="16.5" customHeight="1">
      <c r="D11" s="41"/>
      <c r="E11" s="42"/>
      <c r="F11" s="33"/>
      <c r="G11" s="42"/>
      <c r="H11" s="43"/>
      <c r="I11" s="42"/>
      <c r="J11" s="43"/>
      <c r="K11" s="42"/>
      <c r="L11" s="45"/>
      <c r="M11" s="42"/>
      <c r="N11" s="45" t="s">
        <v>111</v>
      </c>
      <c r="O11" s="44"/>
      <c r="P11" s="44"/>
      <c r="Q11" s="44"/>
      <c r="R11" s="44"/>
      <c r="S11" s="44"/>
      <c r="U11" s="44"/>
      <c r="V11" s="44" t="s">
        <v>119</v>
      </c>
      <c r="W11" s="44"/>
      <c r="X11" s="42"/>
      <c r="Y11" s="42"/>
      <c r="Z11" s="45"/>
      <c r="AA11" s="42"/>
      <c r="AB11" s="45"/>
      <c r="AC11" s="42"/>
      <c r="AD11" s="45"/>
    </row>
    <row r="12" spans="4:30" ht="16.5" customHeight="1">
      <c r="D12" s="41"/>
      <c r="E12" s="42"/>
      <c r="F12" s="45" t="s">
        <v>34</v>
      </c>
      <c r="G12" s="42"/>
      <c r="H12" s="43"/>
      <c r="I12" s="42"/>
      <c r="J12" s="197" t="s">
        <v>41</v>
      </c>
      <c r="K12" s="197"/>
      <c r="L12" s="197"/>
      <c r="M12" s="42"/>
      <c r="N12" s="45" t="s">
        <v>122</v>
      </c>
      <c r="O12" s="44"/>
      <c r="P12" s="44" t="s">
        <v>147</v>
      </c>
      <c r="Q12" s="44"/>
      <c r="R12" s="44" t="s">
        <v>212</v>
      </c>
      <c r="S12" s="44"/>
      <c r="T12" s="44" t="s">
        <v>133</v>
      </c>
      <c r="U12" s="44"/>
      <c r="V12" s="44" t="s">
        <v>135</v>
      </c>
      <c r="W12" s="44"/>
      <c r="X12" s="42" t="s">
        <v>112</v>
      </c>
      <c r="Y12" s="42"/>
      <c r="Z12" s="33"/>
      <c r="AA12" s="33"/>
      <c r="AB12" s="33"/>
      <c r="AC12" s="42"/>
      <c r="AD12" s="45"/>
    </row>
    <row r="13" spans="4:30" ht="16.5" customHeight="1">
      <c r="D13" s="41"/>
      <c r="E13" s="42"/>
      <c r="F13" s="43" t="s">
        <v>33</v>
      </c>
      <c r="G13" s="42"/>
      <c r="H13" s="43" t="s">
        <v>36</v>
      </c>
      <c r="I13" s="42"/>
      <c r="J13" s="34" t="s">
        <v>152</v>
      </c>
      <c r="M13" s="42"/>
      <c r="N13" s="44" t="s">
        <v>127</v>
      </c>
      <c r="O13" s="44"/>
      <c r="P13" s="42" t="s">
        <v>211</v>
      </c>
      <c r="Q13" s="44"/>
      <c r="R13" s="44" t="s">
        <v>213</v>
      </c>
      <c r="S13" s="44"/>
      <c r="T13" s="44" t="s">
        <v>176</v>
      </c>
      <c r="U13" s="44"/>
      <c r="V13" s="44" t="s">
        <v>169</v>
      </c>
      <c r="W13" s="44"/>
      <c r="X13" s="45" t="s">
        <v>113</v>
      </c>
      <c r="Y13" s="42"/>
      <c r="Z13" s="45" t="s">
        <v>37</v>
      </c>
      <c r="AA13" s="42"/>
      <c r="AB13" s="45" t="s">
        <v>24</v>
      </c>
      <c r="AC13" s="42"/>
      <c r="AD13" s="45"/>
    </row>
    <row r="14" spans="4:30" ht="16.5" customHeight="1">
      <c r="D14" s="41"/>
      <c r="E14" s="42"/>
      <c r="F14" s="34" t="s">
        <v>23</v>
      </c>
      <c r="G14" s="42"/>
      <c r="H14" s="43" t="s">
        <v>35</v>
      </c>
      <c r="I14" s="42"/>
      <c r="J14" s="43" t="s">
        <v>151</v>
      </c>
      <c r="K14" s="42"/>
      <c r="L14" s="45" t="s">
        <v>18</v>
      </c>
      <c r="M14" s="42"/>
      <c r="N14" s="44" t="s">
        <v>123</v>
      </c>
      <c r="O14" s="44"/>
      <c r="P14" s="44" t="s">
        <v>148</v>
      </c>
      <c r="Q14" s="44"/>
      <c r="R14" s="44" t="s">
        <v>214</v>
      </c>
      <c r="S14" s="44"/>
      <c r="T14" s="44" t="s">
        <v>134</v>
      </c>
      <c r="U14" s="44"/>
      <c r="V14" s="44" t="s">
        <v>125</v>
      </c>
      <c r="W14" s="44"/>
      <c r="X14" s="45" t="s">
        <v>99</v>
      </c>
      <c r="Y14" s="42"/>
      <c r="Z14" s="45" t="s">
        <v>38</v>
      </c>
      <c r="AA14" s="42"/>
      <c r="AB14" s="45" t="s">
        <v>25</v>
      </c>
      <c r="AC14" s="42"/>
      <c r="AD14" s="45" t="s">
        <v>100</v>
      </c>
    </row>
    <row r="15" spans="4:30" ht="16.5" customHeight="1">
      <c r="D15" s="46" t="s">
        <v>1</v>
      </c>
      <c r="E15" s="42"/>
      <c r="F15" s="5" t="s">
        <v>95</v>
      </c>
      <c r="G15" s="47"/>
      <c r="H15" s="5" t="s">
        <v>95</v>
      </c>
      <c r="I15" s="42"/>
      <c r="J15" s="5" t="s">
        <v>95</v>
      </c>
      <c r="K15" s="47"/>
      <c r="L15" s="5" t="s">
        <v>95</v>
      </c>
      <c r="M15" s="42"/>
      <c r="N15" s="5" t="s">
        <v>95</v>
      </c>
      <c r="O15" s="48"/>
      <c r="P15" s="5" t="s">
        <v>95</v>
      </c>
      <c r="Q15" s="48"/>
      <c r="R15" s="5" t="s">
        <v>95</v>
      </c>
      <c r="S15" s="48"/>
      <c r="T15" s="5" t="s">
        <v>95</v>
      </c>
      <c r="U15" s="48"/>
      <c r="V15" s="5" t="s">
        <v>95</v>
      </c>
      <c r="W15" s="48"/>
      <c r="X15" s="5" t="s">
        <v>95</v>
      </c>
      <c r="Y15" s="42"/>
      <c r="Z15" s="5" t="s">
        <v>95</v>
      </c>
      <c r="AA15" s="42"/>
      <c r="AB15" s="5" t="s">
        <v>95</v>
      </c>
      <c r="AC15" s="42"/>
      <c r="AD15" s="5" t="s">
        <v>95</v>
      </c>
    </row>
    <row r="16" spans="4:30" ht="16.5" customHeight="1">
      <c r="D16" s="41"/>
      <c r="E16" s="42"/>
      <c r="F16" s="49"/>
      <c r="G16" s="47"/>
      <c r="H16" s="49"/>
      <c r="I16" s="42"/>
      <c r="J16" s="49"/>
      <c r="K16" s="47"/>
      <c r="L16" s="49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9"/>
      <c r="AC16" s="42"/>
      <c r="AD16" s="49"/>
    </row>
    <row r="17" spans="1:30" ht="16.5" customHeight="1">
      <c r="A17" s="29" t="s">
        <v>222</v>
      </c>
      <c r="B17" s="29"/>
      <c r="E17" s="32"/>
      <c r="F17" s="50">
        <v>373000000</v>
      </c>
      <c r="G17" s="50"/>
      <c r="H17" s="50">
        <v>3680616000</v>
      </c>
      <c r="I17" s="50"/>
      <c r="J17" s="50">
        <v>37300000</v>
      </c>
      <c r="K17" s="50"/>
      <c r="L17" s="50">
        <v>14998970882</v>
      </c>
      <c r="M17" s="50"/>
      <c r="N17" s="50">
        <v>-701846993</v>
      </c>
      <c r="O17" s="50"/>
      <c r="P17" s="50">
        <v>-15699109</v>
      </c>
      <c r="Q17" s="50"/>
      <c r="R17" s="50">
        <v>0</v>
      </c>
      <c r="S17" s="50"/>
      <c r="T17" s="50">
        <v>-63358100</v>
      </c>
      <c r="U17" s="50"/>
      <c r="V17" s="50">
        <v>2011329</v>
      </c>
      <c r="W17" s="50"/>
      <c r="X17" s="50">
        <f>SUM(N17:V17)</f>
        <v>-778892873</v>
      </c>
      <c r="Y17" s="50"/>
      <c r="Z17" s="50">
        <f>SUM(F17:L17,X17)</f>
        <v>18310994009</v>
      </c>
      <c r="AA17" s="50"/>
      <c r="AB17" s="50">
        <v>1206631377</v>
      </c>
      <c r="AC17" s="50"/>
      <c r="AD17" s="50">
        <f>SUM(Z17:AB17)</f>
        <v>19517625386</v>
      </c>
    </row>
    <row r="18" spans="1:30" ht="16.5" customHeight="1">
      <c r="A18" s="29" t="s">
        <v>223</v>
      </c>
      <c r="B18" s="29"/>
      <c r="E18" s="32"/>
      <c r="F18" s="51"/>
      <c r="G18" s="51"/>
      <c r="H18" s="51"/>
      <c r="I18" s="51"/>
      <c r="J18" s="51"/>
      <c r="K18" s="51"/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51"/>
      <c r="AD18" s="51"/>
    </row>
    <row r="19" spans="1:30" ht="16.5" customHeight="1">
      <c r="A19" s="52" t="s">
        <v>137</v>
      </c>
      <c r="B19" s="52"/>
      <c r="E19" s="32"/>
      <c r="F19" s="51">
        <v>0</v>
      </c>
      <c r="G19" s="51"/>
      <c r="H19" s="51">
        <v>0</v>
      </c>
      <c r="I19" s="51"/>
      <c r="J19" s="51">
        <v>0</v>
      </c>
      <c r="K19" s="51"/>
      <c r="L19" s="51">
        <v>0</v>
      </c>
      <c r="M19" s="50"/>
      <c r="N19" s="50">
        <v>8315216</v>
      </c>
      <c r="O19" s="50"/>
      <c r="P19" s="50">
        <v>0</v>
      </c>
      <c r="Q19" s="50"/>
      <c r="R19" s="50">
        <v>0</v>
      </c>
      <c r="S19" s="50"/>
      <c r="T19" s="50">
        <v>0</v>
      </c>
      <c r="U19" s="50"/>
      <c r="V19" s="50">
        <v>0</v>
      </c>
      <c r="W19" s="50"/>
      <c r="X19" s="50">
        <f>SUM(N19:V19)</f>
        <v>8315216</v>
      </c>
      <c r="Y19" s="50"/>
      <c r="Z19" s="50">
        <f>SUM(F19:L19,X19)</f>
        <v>8315216</v>
      </c>
      <c r="AA19" s="50"/>
      <c r="AB19" s="51">
        <v>367581542</v>
      </c>
      <c r="AC19" s="51"/>
      <c r="AD19" s="51">
        <f>SUM(Z19:AB19)</f>
        <v>375896758</v>
      </c>
    </row>
    <row r="20" spans="1:30" ht="16.5" customHeight="1">
      <c r="A20" s="52" t="s">
        <v>159</v>
      </c>
      <c r="B20" s="52"/>
      <c r="E20" s="32"/>
      <c r="F20" s="51"/>
      <c r="G20" s="51"/>
      <c r="H20" s="51"/>
      <c r="I20" s="51"/>
      <c r="J20" s="51"/>
      <c r="K20" s="51"/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51"/>
      <c r="AD20" s="51"/>
    </row>
    <row r="21" spans="1:30" ht="16.5" customHeight="1">
      <c r="A21" s="52"/>
      <c r="B21" s="52"/>
      <c r="C21" s="33" t="s">
        <v>255</v>
      </c>
      <c r="E21" s="32"/>
      <c r="F21" s="51">
        <v>0</v>
      </c>
      <c r="G21" s="51"/>
      <c r="H21" s="51">
        <v>0</v>
      </c>
      <c r="I21" s="51"/>
      <c r="J21" s="51">
        <v>0</v>
      </c>
      <c r="K21" s="51"/>
      <c r="L21" s="51">
        <v>0</v>
      </c>
      <c r="M21" s="50"/>
      <c r="N21" s="50">
        <v>0</v>
      </c>
      <c r="O21" s="50"/>
      <c r="P21" s="50">
        <v>0</v>
      </c>
      <c r="Q21" s="50"/>
      <c r="R21" s="50">
        <v>0</v>
      </c>
      <c r="S21" s="50"/>
      <c r="T21" s="50">
        <v>0</v>
      </c>
      <c r="U21" s="50"/>
      <c r="V21" s="50">
        <v>0</v>
      </c>
      <c r="W21" s="50"/>
      <c r="X21" s="50">
        <f>SUM(N21:V21)</f>
        <v>0</v>
      </c>
      <c r="Y21" s="50"/>
      <c r="Z21" s="50">
        <f>SUM(F21:L21,X21)</f>
        <v>0</v>
      </c>
      <c r="AA21" s="50"/>
      <c r="AB21" s="51">
        <v>21531439</v>
      </c>
      <c r="AC21" s="51"/>
      <c r="AD21" s="51">
        <f>SUM(Z21:AB21)</f>
        <v>21531439</v>
      </c>
    </row>
    <row r="22" spans="1:30" ht="16.5" customHeight="1">
      <c r="A22" s="52" t="s">
        <v>88</v>
      </c>
      <c r="B22" s="52"/>
      <c r="D22" s="30">
        <v>38</v>
      </c>
      <c r="E22" s="32"/>
      <c r="F22" s="51">
        <v>0</v>
      </c>
      <c r="G22" s="51"/>
      <c r="H22" s="51">
        <v>0</v>
      </c>
      <c r="I22" s="51"/>
      <c r="J22" s="51">
        <v>0</v>
      </c>
      <c r="K22" s="51"/>
      <c r="L22" s="51">
        <v>-932500000</v>
      </c>
      <c r="M22" s="50"/>
      <c r="N22" s="50">
        <v>0</v>
      </c>
      <c r="O22" s="50"/>
      <c r="P22" s="50">
        <v>0</v>
      </c>
      <c r="Q22" s="50"/>
      <c r="R22" s="50">
        <v>0</v>
      </c>
      <c r="S22" s="50"/>
      <c r="T22" s="50">
        <v>0</v>
      </c>
      <c r="U22" s="50"/>
      <c r="V22" s="50">
        <v>0</v>
      </c>
      <c r="W22" s="50"/>
      <c r="X22" s="50">
        <f>SUM(N22:V22)</f>
        <v>0</v>
      </c>
      <c r="Y22" s="50"/>
      <c r="Z22" s="50">
        <f>SUM(F22:L22,X22)</f>
        <v>-932500000</v>
      </c>
      <c r="AA22" s="50"/>
      <c r="AB22" s="51">
        <v>0</v>
      </c>
      <c r="AC22" s="51"/>
      <c r="AD22" s="51">
        <f>SUM(Z22:AB22)</f>
        <v>-932500000</v>
      </c>
    </row>
    <row r="23" spans="1:30" ht="16.5" customHeight="1">
      <c r="A23" s="52" t="s">
        <v>136</v>
      </c>
      <c r="B23" s="52"/>
      <c r="E23" s="32"/>
      <c r="F23" s="57">
        <v>0</v>
      </c>
      <c r="G23" s="51"/>
      <c r="H23" s="57">
        <v>0</v>
      </c>
      <c r="I23" s="51"/>
      <c r="J23" s="57">
        <v>0</v>
      </c>
      <c r="K23" s="51"/>
      <c r="L23" s="57">
        <v>6081618542</v>
      </c>
      <c r="M23" s="50"/>
      <c r="N23" s="58">
        <v>0</v>
      </c>
      <c r="O23" s="54"/>
      <c r="P23" s="58">
        <v>-1378665</v>
      </c>
      <c r="Q23" s="54"/>
      <c r="R23" s="58">
        <v>0</v>
      </c>
      <c r="S23" s="54"/>
      <c r="T23" s="58">
        <v>-100964092</v>
      </c>
      <c r="U23" s="54"/>
      <c r="V23" s="58">
        <v>-1578129</v>
      </c>
      <c r="W23" s="54"/>
      <c r="X23" s="58">
        <f>SUM(N23:V23)</f>
        <v>-103920886</v>
      </c>
      <c r="Y23" s="50"/>
      <c r="Z23" s="57">
        <f>SUM(F23:L23,X23)</f>
        <v>5977697656</v>
      </c>
      <c r="AA23" s="50"/>
      <c r="AB23" s="57">
        <v>-93791788</v>
      </c>
      <c r="AC23" s="51"/>
      <c r="AD23" s="57">
        <f>SUM(Z23:AB23)</f>
        <v>5883905868</v>
      </c>
    </row>
    <row r="24" spans="1:29" ht="16.5" customHeight="1">
      <c r="A24" s="52"/>
      <c r="B24" s="52"/>
      <c r="E24" s="32"/>
      <c r="G24" s="32"/>
      <c r="I24" s="32"/>
      <c r="K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C24" s="32"/>
    </row>
    <row r="25" spans="1:30" ht="16.5" customHeight="1" thickBot="1">
      <c r="A25" s="29" t="s">
        <v>224</v>
      </c>
      <c r="B25" s="29"/>
      <c r="E25" s="55"/>
      <c r="F25" s="56">
        <f>SUM(F17:F23)</f>
        <v>373000000</v>
      </c>
      <c r="G25" s="32"/>
      <c r="H25" s="56">
        <f>SUM(H17:H23)</f>
        <v>3680616000</v>
      </c>
      <c r="I25" s="32"/>
      <c r="J25" s="56">
        <f>SUM(J17:J23)</f>
        <v>37300000</v>
      </c>
      <c r="K25" s="32"/>
      <c r="L25" s="56">
        <f>SUM(L17:L23)</f>
        <v>20148089424</v>
      </c>
      <c r="M25" s="32"/>
      <c r="N25" s="56">
        <f>SUM(N17:N23)</f>
        <v>-693531777</v>
      </c>
      <c r="O25" s="53"/>
      <c r="P25" s="56">
        <f>SUM(P17:P23)</f>
        <v>-17077774</v>
      </c>
      <c r="Q25" s="53"/>
      <c r="R25" s="56">
        <f>SUM(R17:R23)</f>
        <v>0</v>
      </c>
      <c r="S25" s="53"/>
      <c r="T25" s="56">
        <f>SUM(T17:T23)</f>
        <v>-164322192</v>
      </c>
      <c r="U25" s="53"/>
      <c r="V25" s="56">
        <f>SUM(V17:V23)</f>
        <v>433200</v>
      </c>
      <c r="W25" s="53"/>
      <c r="X25" s="56">
        <f>SUM(X17:X23)</f>
        <v>-874498543</v>
      </c>
      <c r="Y25" s="32"/>
      <c r="Z25" s="56">
        <f>SUM(Z17:Z23)</f>
        <v>23364506881</v>
      </c>
      <c r="AA25" s="32"/>
      <c r="AB25" s="56">
        <f>SUM(AB17:AB23)</f>
        <v>1501952570</v>
      </c>
      <c r="AC25" s="32"/>
      <c r="AD25" s="56">
        <f>SUM(Z25:AB25)</f>
        <v>24866459451</v>
      </c>
    </row>
    <row r="26" spans="1:30" ht="16.5" customHeight="1" thickTop="1">
      <c r="A26" s="29"/>
      <c r="B26" s="29"/>
      <c r="E26" s="55"/>
      <c r="F26" s="53"/>
      <c r="G26" s="32"/>
      <c r="H26" s="53"/>
      <c r="I26" s="32"/>
      <c r="J26" s="53"/>
      <c r="K26" s="32"/>
      <c r="L26" s="53"/>
      <c r="M26" s="32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32"/>
      <c r="Z26" s="53"/>
      <c r="AA26" s="32"/>
      <c r="AB26" s="53"/>
      <c r="AC26" s="32"/>
      <c r="AD26" s="53"/>
    </row>
    <row r="27" spans="1:30" ht="16.5" customHeight="1">
      <c r="A27" s="29"/>
      <c r="B27" s="29"/>
      <c r="E27" s="55"/>
      <c r="F27" s="53"/>
      <c r="G27" s="32"/>
      <c r="H27" s="53"/>
      <c r="I27" s="32"/>
      <c r="J27" s="53"/>
      <c r="K27" s="32"/>
      <c r="L27" s="53"/>
      <c r="M27" s="32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32"/>
      <c r="Z27" s="53"/>
      <c r="AA27" s="32"/>
      <c r="AB27" s="53"/>
      <c r="AC27" s="32"/>
      <c r="AD27" s="53"/>
    </row>
    <row r="28" spans="1:30" ht="16.5" customHeight="1">
      <c r="A28" s="29" t="s">
        <v>225</v>
      </c>
      <c r="B28" s="29"/>
      <c r="E28" s="32"/>
      <c r="F28" s="166"/>
      <c r="G28" s="50"/>
      <c r="H28" s="166"/>
      <c r="I28" s="50"/>
      <c r="J28" s="166"/>
      <c r="K28" s="50"/>
      <c r="L28" s="166"/>
      <c r="M28" s="50"/>
      <c r="N28" s="166"/>
      <c r="O28" s="50"/>
      <c r="P28" s="166"/>
      <c r="Q28" s="50"/>
      <c r="R28" s="166"/>
      <c r="S28" s="50"/>
      <c r="T28" s="166"/>
      <c r="U28" s="50"/>
      <c r="V28" s="166"/>
      <c r="W28" s="50"/>
      <c r="X28" s="166"/>
      <c r="Y28" s="50"/>
      <c r="Z28" s="166"/>
      <c r="AA28" s="50"/>
      <c r="AB28" s="166"/>
      <c r="AC28" s="50"/>
      <c r="AD28" s="166"/>
    </row>
    <row r="29" spans="1:30" ht="3" customHeight="1">
      <c r="A29" s="29"/>
      <c r="B29" s="29"/>
      <c r="E29" s="32"/>
      <c r="F29" s="166"/>
      <c r="G29" s="50"/>
      <c r="H29" s="166"/>
      <c r="I29" s="50"/>
      <c r="J29" s="166"/>
      <c r="K29" s="50"/>
      <c r="L29" s="166"/>
      <c r="M29" s="50"/>
      <c r="N29" s="166"/>
      <c r="O29" s="50"/>
      <c r="P29" s="166"/>
      <c r="Q29" s="50"/>
      <c r="R29" s="166"/>
      <c r="S29" s="50"/>
      <c r="T29" s="166"/>
      <c r="U29" s="50"/>
      <c r="V29" s="166"/>
      <c r="W29" s="50"/>
      <c r="X29" s="166"/>
      <c r="Y29" s="50"/>
      <c r="Z29" s="166"/>
      <c r="AA29" s="50"/>
      <c r="AB29" s="166"/>
      <c r="AC29" s="50"/>
      <c r="AD29" s="166"/>
    </row>
    <row r="30" spans="2:30" ht="16.5" customHeight="1">
      <c r="B30" s="188" t="s">
        <v>263</v>
      </c>
      <c r="E30" s="32"/>
      <c r="F30" s="166">
        <v>373000000</v>
      </c>
      <c r="G30" s="50"/>
      <c r="H30" s="166">
        <v>3680616000</v>
      </c>
      <c r="I30" s="50"/>
      <c r="J30" s="166">
        <v>37300000</v>
      </c>
      <c r="K30" s="50"/>
      <c r="L30" s="166">
        <v>20148089424</v>
      </c>
      <c r="M30" s="50"/>
      <c r="N30" s="166">
        <v>-693531777</v>
      </c>
      <c r="O30" s="50"/>
      <c r="P30" s="166">
        <v>-17077774</v>
      </c>
      <c r="Q30" s="50"/>
      <c r="R30" s="166">
        <f>R27</f>
        <v>0</v>
      </c>
      <c r="S30" s="50"/>
      <c r="T30" s="166">
        <v>-164322192</v>
      </c>
      <c r="U30" s="50"/>
      <c r="V30" s="166">
        <v>433200</v>
      </c>
      <c r="W30" s="50"/>
      <c r="X30" s="166">
        <f>SUM(N30:V30)</f>
        <v>-874498543</v>
      </c>
      <c r="Y30" s="50"/>
      <c r="Z30" s="166">
        <f>SUM(F30:L30,X30)</f>
        <v>23364506881</v>
      </c>
      <c r="AA30" s="50"/>
      <c r="AB30" s="166">
        <v>1501952570</v>
      </c>
      <c r="AC30" s="50"/>
      <c r="AD30" s="166">
        <f>SUM(Z30:AB30)</f>
        <v>24866459451</v>
      </c>
    </row>
    <row r="31" spans="1:30" ht="16.5" customHeight="1">
      <c r="A31" s="29" t="s">
        <v>185</v>
      </c>
      <c r="B31" s="29"/>
      <c r="C31" s="183"/>
      <c r="E31" s="32"/>
      <c r="F31" s="166"/>
      <c r="G31" s="50"/>
      <c r="H31" s="166"/>
      <c r="I31" s="50"/>
      <c r="J31" s="166"/>
      <c r="K31" s="50"/>
      <c r="L31" s="166"/>
      <c r="M31" s="50"/>
      <c r="N31" s="166"/>
      <c r="O31" s="50"/>
      <c r="P31" s="166"/>
      <c r="Q31" s="50"/>
      <c r="R31" s="166"/>
      <c r="S31" s="50"/>
      <c r="T31" s="166"/>
      <c r="U31" s="50"/>
      <c r="V31" s="166"/>
      <c r="W31" s="50"/>
      <c r="X31" s="166"/>
      <c r="Y31" s="50"/>
      <c r="Z31" s="166"/>
      <c r="AA31" s="50"/>
      <c r="AB31" s="166"/>
      <c r="AC31" s="50"/>
      <c r="AD31" s="166"/>
    </row>
    <row r="32" spans="1:30" ht="16.5" customHeight="1">
      <c r="A32" s="29"/>
      <c r="B32" s="183" t="s">
        <v>186</v>
      </c>
      <c r="D32" s="30">
        <v>4</v>
      </c>
      <c r="E32" s="32"/>
      <c r="F32" s="171">
        <v>0</v>
      </c>
      <c r="G32" s="50"/>
      <c r="H32" s="171">
        <v>0</v>
      </c>
      <c r="I32" s="50"/>
      <c r="J32" s="171">
        <v>0</v>
      </c>
      <c r="K32" s="50"/>
      <c r="L32" s="171">
        <v>-84565230</v>
      </c>
      <c r="M32" s="50"/>
      <c r="N32" s="171">
        <v>0</v>
      </c>
      <c r="O32" s="50"/>
      <c r="P32" s="171">
        <v>0</v>
      </c>
      <c r="Q32" s="50"/>
      <c r="R32" s="171">
        <v>5454062</v>
      </c>
      <c r="S32" s="50"/>
      <c r="T32" s="171">
        <v>0</v>
      </c>
      <c r="U32" s="50"/>
      <c r="V32" s="171">
        <v>0</v>
      </c>
      <c r="W32" s="50"/>
      <c r="X32" s="171">
        <v>5454062</v>
      </c>
      <c r="Y32" s="50"/>
      <c r="Z32" s="171">
        <v>-79111168</v>
      </c>
      <c r="AA32" s="50"/>
      <c r="AB32" s="171">
        <v>1846249</v>
      </c>
      <c r="AC32" s="50"/>
      <c r="AD32" s="186">
        <f>SUM(AB32,Z32)</f>
        <v>-77264919</v>
      </c>
    </row>
    <row r="33" spans="1:30" ht="3" customHeight="1">
      <c r="A33" s="29"/>
      <c r="B33" s="29"/>
      <c r="C33" s="183"/>
      <c r="E33" s="32"/>
      <c r="F33" s="166"/>
      <c r="G33" s="50"/>
      <c r="H33" s="166"/>
      <c r="I33" s="50"/>
      <c r="J33" s="166"/>
      <c r="K33" s="50"/>
      <c r="L33" s="166"/>
      <c r="M33" s="50"/>
      <c r="N33" s="166"/>
      <c r="O33" s="50"/>
      <c r="P33" s="166"/>
      <c r="Q33" s="50"/>
      <c r="R33" s="166"/>
      <c r="S33" s="50"/>
      <c r="T33" s="166"/>
      <c r="U33" s="50"/>
      <c r="V33" s="166"/>
      <c r="W33" s="50"/>
      <c r="X33" s="166"/>
      <c r="Y33" s="50"/>
      <c r="Z33" s="166"/>
      <c r="AA33" s="50"/>
      <c r="AB33" s="166"/>
      <c r="AC33" s="50"/>
      <c r="AD33" s="166"/>
    </row>
    <row r="34" spans="2:30" ht="16.5" customHeight="1">
      <c r="B34" s="188" t="s">
        <v>264</v>
      </c>
      <c r="C34" s="29"/>
      <c r="E34" s="32"/>
      <c r="F34" s="166">
        <f>SUM(F28:F33)</f>
        <v>373000000</v>
      </c>
      <c r="G34" s="50"/>
      <c r="H34" s="166">
        <f>SUM(H28:H33)</f>
        <v>3680616000</v>
      </c>
      <c r="I34" s="50"/>
      <c r="J34" s="166">
        <f>SUM(J28:J33)</f>
        <v>37300000</v>
      </c>
      <c r="K34" s="50"/>
      <c r="L34" s="166">
        <f>SUM(L28:L33)</f>
        <v>20063524194</v>
      </c>
      <c r="M34" s="50"/>
      <c r="N34" s="166">
        <f>SUM(N28:N33)</f>
        <v>-693531777</v>
      </c>
      <c r="O34" s="50"/>
      <c r="P34" s="166">
        <f>SUM(P28:P33)</f>
        <v>-17077774</v>
      </c>
      <c r="Q34" s="50"/>
      <c r="R34" s="166">
        <f>SUM(R28:R33)</f>
        <v>5454062</v>
      </c>
      <c r="S34" s="50"/>
      <c r="T34" s="166">
        <f>SUM(T28:T33)</f>
        <v>-164322192</v>
      </c>
      <c r="U34" s="50"/>
      <c r="V34" s="166">
        <f>SUM(V28:V33)</f>
        <v>433200</v>
      </c>
      <c r="W34" s="50"/>
      <c r="X34" s="166">
        <f>SUM(X28:X33)</f>
        <v>-869044481</v>
      </c>
      <c r="Y34" s="50"/>
      <c r="Z34" s="166">
        <f>SUM(Z28:Z33)</f>
        <v>23285395713</v>
      </c>
      <c r="AA34" s="50"/>
      <c r="AB34" s="166">
        <f>SUM(AB28:AB33)</f>
        <v>1503798819</v>
      </c>
      <c r="AC34" s="50"/>
      <c r="AD34" s="166">
        <f>SUM(AD28:AD33)</f>
        <v>24789194532</v>
      </c>
    </row>
    <row r="35" spans="1:30" ht="16.5" customHeight="1">
      <c r="A35" s="29" t="s">
        <v>223</v>
      </c>
      <c r="B35" s="29"/>
      <c r="E35" s="32"/>
      <c r="F35" s="167"/>
      <c r="G35" s="51"/>
      <c r="H35" s="167"/>
      <c r="I35" s="51"/>
      <c r="J35" s="167"/>
      <c r="K35" s="51"/>
      <c r="L35" s="167"/>
      <c r="M35" s="50"/>
      <c r="N35" s="166"/>
      <c r="O35" s="50"/>
      <c r="P35" s="166"/>
      <c r="Q35" s="50"/>
      <c r="R35" s="166"/>
      <c r="S35" s="50"/>
      <c r="T35" s="166"/>
      <c r="U35" s="50"/>
      <c r="V35" s="166"/>
      <c r="W35" s="50"/>
      <c r="X35" s="166"/>
      <c r="Y35" s="50"/>
      <c r="Z35" s="166"/>
      <c r="AA35" s="50"/>
      <c r="AB35" s="167"/>
      <c r="AC35" s="51"/>
      <c r="AD35" s="167"/>
    </row>
    <row r="36" spans="1:30" ht="16.5" customHeight="1">
      <c r="A36" s="52" t="s">
        <v>237</v>
      </c>
      <c r="B36" s="52"/>
      <c r="D36" s="30">
        <v>17.1</v>
      </c>
      <c r="E36" s="32"/>
      <c r="F36" s="167">
        <v>0</v>
      </c>
      <c r="G36" s="51"/>
      <c r="H36" s="167">
        <v>0</v>
      </c>
      <c r="I36" s="51"/>
      <c r="J36" s="167">
        <v>0</v>
      </c>
      <c r="K36" s="51"/>
      <c r="L36" s="167">
        <v>0</v>
      </c>
      <c r="M36" s="50"/>
      <c r="N36" s="166">
        <v>0</v>
      </c>
      <c r="O36" s="50"/>
      <c r="P36" s="166">
        <v>0</v>
      </c>
      <c r="Q36" s="50"/>
      <c r="R36" s="166">
        <v>0</v>
      </c>
      <c r="S36" s="50"/>
      <c r="T36" s="166">
        <v>0</v>
      </c>
      <c r="U36" s="50"/>
      <c r="V36" s="166">
        <v>0</v>
      </c>
      <c r="W36" s="50"/>
      <c r="X36" s="166">
        <f>SUM(N36:V36)</f>
        <v>0</v>
      </c>
      <c r="Y36" s="50"/>
      <c r="Z36" s="166">
        <f>SUM(F36:L36,X36)</f>
        <v>0</v>
      </c>
      <c r="AA36" s="50"/>
      <c r="AB36" s="167">
        <v>19321325</v>
      </c>
      <c r="AC36" s="51"/>
      <c r="AD36" s="167">
        <f>SUM(Z36:AB36)</f>
        <v>19321325</v>
      </c>
    </row>
    <row r="37" spans="1:30" ht="16.5" customHeight="1">
      <c r="A37" s="52" t="s">
        <v>234</v>
      </c>
      <c r="B37" s="52"/>
      <c r="E37" s="32"/>
      <c r="F37" s="167"/>
      <c r="G37" s="51"/>
      <c r="H37" s="167"/>
      <c r="I37" s="51"/>
      <c r="J37" s="167"/>
      <c r="K37" s="51"/>
      <c r="L37" s="167"/>
      <c r="M37" s="50"/>
      <c r="N37" s="166"/>
      <c r="O37" s="50"/>
      <c r="P37" s="166"/>
      <c r="Q37" s="50"/>
      <c r="R37" s="166"/>
      <c r="S37" s="50"/>
      <c r="T37" s="166"/>
      <c r="U37" s="50"/>
      <c r="V37" s="166"/>
      <c r="W37" s="50"/>
      <c r="X37" s="166"/>
      <c r="Y37" s="50"/>
      <c r="Z37" s="166"/>
      <c r="AA37" s="50"/>
      <c r="AB37" s="167"/>
      <c r="AC37" s="51"/>
      <c r="AD37" s="167"/>
    </row>
    <row r="38" spans="1:30" ht="16.5" customHeight="1">
      <c r="A38" s="52"/>
      <c r="B38" s="52"/>
      <c r="C38" s="33" t="s">
        <v>256</v>
      </c>
      <c r="E38" s="32"/>
      <c r="F38" s="167">
        <v>0</v>
      </c>
      <c r="G38" s="51"/>
      <c r="H38" s="167">
        <v>0</v>
      </c>
      <c r="I38" s="51"/>
      <c r="J38" s="167">
        <v>0</v>
      </c>
      <c r="K38" s="51"/>
      <c r="L38" s="167">
        <v>0</v>
      </c>
      <c r="M38" s="50"/>
      <c r="N38" s="166">
        <v>0</v>
      </c>
      <c r="O38" s="50"/>
      <c r="P38" s="166">
        <v>0</v>
      </c>
      <c r="Q38" s="50"/>
      <c r="R38" s="166">
        <v>0</v>
      </c>
      <c r="S38" s="50"/>
      <c r="T38" s="166">
        <v>0</v>
      </c>
      <c r="U38" s="50"/>
      <c r="V38" s="166">
        <v>0</v>
      </c>
      <c r="W38" s="50"/>
      <c r="X38" s="166">
        <f>SUM(N38:V38)</f>
        <v>0</v>
      </c>
      <c r="Y38" s="50"/>
      <c r="Z38" s="166">
        <f>SUM(F38:L38,X38)</f>
        <v>0</v>
      </c>
      <c r="AA38" s="50"/>
      <c r="AB38" s="167">
        <v>11395540</v>
      </c>
      <c r="AC38" s="51"/>
      <c r="AD38" s="167">
        <f>SUM(Z38:AB38)</f>
        <v>11395540</v>
      </c>
    </row>
    <row r="39" spans="1:30" ht="16.5" customHeight="1">
      <c r="A39" s="52" t="s">
        <v>235</v>
      </c>
      <c r="B39" s="52"/>
      <c r="E39" s="32"/>
      <c r="F39" s="167">
        <v>0</v>
      </c>
      <c r="G39" s="51"/>
      <c r="H39" s="167">
        <v>0</v>
      </c>
      <c r="I39" s="51"/>
      <c r="J39" s="167">
        <v>0</v>
      </c>
      <c r="K39" s="51"/>
      <c r="L39" s="167">
        <v>0</v>
      </c>
      <c r="M39" s="50"/>
      <c r="N39" s="166">
        <v>0</v>
      </c>
      <c r="O39" s="50"/>
      <c r="P39" s="166">
        <v>0</v>
      </c>
      <c r="Q39" s="50"/>
      <c r="R39" s="166">
        <v>0</v>
      </c>
      <c r="S39" s="50"/>
      <c r="T39" s="166">
        <v>0</v>
      </c>
      <c r="U39" s="50"/>
      <c r="V39" s="166">
        <v>0</v>
      </c>
      <c r="W39" s="50"/>
      <c r="X39" s="166">
        <v>0</v>
      </c>
      <c r="Y39" s="50"/>
      <c r="Z39" s="166">
        <v>0</v>
      </c>
      <c r="AA39" s="50"/>
      <c r="AB39" s="167">
        <v>384625000</v>
      </c>
      <c r="AC39" s="51"/>
      <c r="AD39" s="167">
        <f>SUM(Z39:AB39)</f>
        <v>384625000</v>
      </c>
    </row>
    <row r="40" spans="1:30" ht="16.5" customHeight="1">
      <c r="A40" s="52" t="s">
        <v>88</v>
      </c>
      <c r="B40" s="52"/>
      <c r="D40" s="30">
        <v>38</v>
      </c>
      <c r="E40" s="32"/>
      <c r="F40" s="167">
        <v>0</v>
      </c>
      <c r="G40" s="51"/>
      <c r="H40" s="167">
        <v>0</v>
      </c>
      <c r="I40" s="51"/>
      <c r="J40" s="167">
        <v>0</v>
      </c>
      <c r="K40" s="51"/>
      <c r="L40" s="167">
        <v>-1119000000</v>
      </c>
      <c r="M40" s="50"/>
      <c r="N40" s="166">
        <v>0</v>
      </c>
      <c r="O40" s="50"/>
      <c r="P40" s="166">
        <v>0</v>
      </c>
      <c r="Q40" s="50"/>
      <c r="R40" s="166">
        <v>0</v>
      </c>
      <c r="S40" s="50"/>
      <c r="T40" s="166">
        <v>0</v>
      </c>
      <c r="U40" s="50"/>
      <c r="V40" s="166">
        <v>0</v>
      </c>
      <c r="W40" s="50"/>
      <c r="X40" s="166">
        <f>SUM(N40:V40)</f>
        <v>0</v>
      </c>
      <c r="Y40" s="50"/>
      <c r="Z40" s="166">
        <f>SUM(F40:L40,X40)</f>
        <v>-1119000000</v>
      </c>
      <c r="AA40" s="50"/>
      <c r="AB40" s="167">
        <v>0</v>
      </c>
      <c r="AC40" s="51"/>
      <c r="AD40" s="167">
        <f>SUM(Z40:AB40)</f>
        <v>-1119000000</v>
      </c>
    </row>
    <row r="41" spans="1:30" ht="16.5" customHeight="1">
      <c r="A41" s="52" t="s">
        <v>136</v>
      </c>
      <c r="B41" s="52"/>
      <c r="E41" s="32"/>
      <c r="F41" s="168">
        <v>0</v>
      </c>
      <c r="G41" s="51"/>
      <c r="H41" s="168">
        <v>0</v>
      </c>
      <c r="I41" s="51"/>
      <c r="J41" s="168">
        <v>0</v>
      </c>
      <c r="K41" s="51"/>
      <c r="L41" s="168">
        <f>'9-10'!F75</f>
        <v>5204565828</v>
      </c>
      <c r="M41" s="50"/>
      <c r="N41" s="171">
        <v>0</v>
      </c>
      <c r="O41" s="54"/>
      <c r="P41" s="171">
        <v>-23352</v>
      </c>
      <c r="Q41" s="54"/>
      <c r="R41" s="171">
        <v>290121269</v>
      </c>
      <c r="S41" s="54"/>
      <c r="T41" s="171">
        <v>156074882</v>
      </c>
      <c r="U41" s="54"/>
      <c r="V41" s="171">
        <v>-5617123</v>
      </c>
      <c r="W41" s="54"/>
      <c r="X41" s="171">
        <f>SUM(N41:V41)</f>
        <v>440555676</v>
      </c>
      <c r="Y41" s="50"/>
      <c r="Z41" s="168">
        <f>SUM(F41:L41,X41)</f>
        <v>5645121504</v>
      </c>
      <c r="AA41" s="50"/>
      <c r="AB41" s="168">
        <f>'9-10'!F82</f>
        <v>-103780056</v>
      </c>
      <c r="AC41" s="51"/>
      <c r="AD41" s="168">
        <f>SUM(Z41:AB41)</f>
        <v>5541341448</v>
      </c>
    </row>
    <row r="42" spans="1:30" ht="16.5" customHeight="1">
      <c r="A42" s="52"/>
      <c r="B42" s="52"/>
      <c r="E42" s="32"/>
      <c r="F42" s="169"/>
      <c r="G42" s="32"/>
      <c r="H42" s="169"/>
      <c r="I42" s="32"/>
      <c r="J42" s="169"/>
      <c r="K42" s="32"/>
      <c r="L42" s="169"/>
      <c r="M42" s="32"/>
      <c r="N42" s="169"/>
      <c r="O42" s="32"/>
      <c r="P42" s="169"/>
      <c r="Q42" s="32"/>
      <c r="R42" s="169"/>
      <c r="S42" s="32"/>
      <c r="T42" s="169"/>
      <c r="U42" s="32"/>
      <c r="V42" s="169"/>
      <c r="W42" s="32"/>
      <c r="X42" s="169"/>
      <c r="Y42" s="32"/>
      <c r="Z42" s="169"/>
      <c r="AA42" s="32"/>
      <c r="AB42" s="169"/>
      <c r="AC42" s="32"/>
      <c r="AD42" s="169"/>
    </row>
    <row r="43" spans="1:30" ht="16.5" customHeight="1" thickBot="1">
      <c r="A43" s="29" t="s">
        <v>226</v>
      </c>
      <c r="B43" s="29"/>
      <c r="E43" s="55"/>
      <c r="F43" s="170">
        <f>SUM(F34:F41)</f>
        <v>373000000</v>
      </c>
      <c r="G43" s="32"/>
      <c r="H43" s="170">
        <f>SUM(H34:H41)</f>
        <v>3680616000</v>
      </c>
      <c r="I43" s="32"/>
      <c r="J43" s="170">
        <f>SUM(J34:J41)</f>
        <v>37300000</v>
      </c>
      <c r="K43" s="32"/>
      <c r="L43" s="170">
        <f>SUM(L34:L41)</f>
        <v>24149090022</v>
      </c>
      <c r="M43" s="32"/>
      <c r="N43" s="170">
        <f>SUM(N34:N41)</f>
        <v>-693531777</v>
      </c>
      <c r="O43" s="53"/>
      <c r="P43" s="170">
        <f>SUM(P34:P41)</f>
        <v>-17101126</v>
      </c>
      <c r="Q43" s="53"/>
      <c r="R43" s="170">
        <f>SUM(R34:R41)</f>
        <v>295575331</v>
      </c>
      <c r="S43" s="53"/>
      <c r="T43" s="170">
        <f>SUM(T34:T41)</f>
        <v>-8247310</v>
      </c>
      <c r="U43" s="53"/>
      <c r="V43" s="170">
        <f>SUM(V34:V41)</f>
        <v>-5183923</v>
      </c>
      <c r="W43" s="53"/>
      <c r="X43" s="170">
        <f>SUM(X34:X41)</f>
        <v>-428488805</v>
      </c>
      <c r="Y43" s="32"/>
      <c r="Z43" s="170">
        <f>SUM(Z34:Z41)</f>
        <v>27811517217</v>
      </c>
      <c r="AA43" s="32"/>
      <c r="AB43" s="170">
        <f>SUM(AB34:AB41)</f>
        <v>1815360628</v>
      </c>
      <c r="AC43" s="32"/>
      <c r="AD43" s="170">
        <f>SUM(Z43:AB43)</f>
        <v>29626877845</v>
      </c>
    </row>
    <row r="44" spans="1:30" ht="16.5" customHeight="1" thickTop="1">
      <c r="A44" s="29"/>
      <c r="B44" s="29"/>
      <c r="E44" s="55"/>
      <c r="F44" s="53"/>
      <c r="G44" s="32"/>
      <c r="H44" s="53"/>
      <c r="I44" s="32"/>
      <c r="J44" s="53"/>
      <c r="K44" s="32"/>
      <c r="L44" s="53"/>
      <c r="M44" s="32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32"/>
      <c r="Z44" s="53"/>
      <c r="AA44" s="32"/>
      <c r="AB44" s="53"/>
      <c r="AC44" s="32"/>
      <c r="AD44" s="53"/>
    </row>
    <row r="45" spans="1:30" ht="16.5" customHeight="1">
      <c r="A45" s="29"/>
      <c r="B45" s="29"/>
      <c r="E45" s="55"/>
      <c r="F45" s="53"/>
      <c r="G45" s="32"/>
      <c r="H45" s="53"/>
      <c r="I45" s="32"/>
      <c r="J45" s="53"/>
      <c r="K45" s="32"/>
      <c r="L45" s="53"/>
      <c r="M45" s="32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32"/>
      <c r="Z45" s="53"/>
      <c r="AA45" s="32"/>
      <c r="AB45" s="53"/>
      <c r="AC45" s="32"/>
      <c r="AD45" s="53"/>
    </row>
    <row r="46" spans="1:30" ht="16.5" customHeight="1">
      <c r="A46" s="29"/>
      <c r="B46" s="29"/>
      <c r="E46" s="55"/>
      <c r="F46" s="53"/>
      <c r="G46" s="32"/>
      <c r="H46" s="53"/>
      <c r="I46" s="32"/>
      <c r="J46" s="53"/>
      <c r="K46" s="32"/>
      <c r="L46" s="53"/>
      <c r="M46" s="32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32"/>
      <c r="Z46" s="53"/>
      <c r="AA46" s="32"/>
      <c r="AB46" s="53"/>
      <c r="AC46" s="32"/>
      <c r="AD46" s="53"/>
    </row>
    <row r="47" spans="1:30" ht="16.5" customHeight="1">
      <c r="A47" s="29"/>
      <c r="B47" s="29"/>
      <c r="E47" s="55"/>
      <c r="F47" s="53"/>
      <c r="G47" s="32"/>
      <c r="H47" s="53"/>
      <c r="I47" s="32"/>
      <c r="J47" s="53"/>
      <c r="K47" s="32"/>
      <c r="L47" s="53"/>
      <c r="M47" s="32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32"/>
      <c r="Z47" s="53"/>
      <c r="AA47" s="32"/>
      <c r="AB47" s="53"/>
      <c r="AC47" s="32"/>
      <c r="AD47" s="53"/>
    </row>
    <row r="48" spans="1:30" ht="16.5" customHeight="1">
      <c r="A48" s="29"/>
      <c r="B48" s="29"/>
      <c r="E48" s="55"/>
      <c r="F48" s="53"/>
      <c r="G48" s="32"/>
      <c r="H48" s="53"/>
      <c r="I48" s="32"/>
      <c r="J48" s="53"/>
      <c r="K48" s="32"/>
      <c r="L48" s="53"/>
      <c r="M48" s="32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32"/>
      <c r="Z48" s="53"/>
      <c r="AA48" s="32"/>
      <c r="AB48" s="53"/>
      <c r="AC48" s="32"/>
      <c r="AD48" s="53"/>
    </row>
    <row r="49" spans="1:30" ht="16.5" customHeight="1">
      <c r="A49" s="29"/>
      <c r="B49" s="29"/>
      <c r="E49" s="55"/>
      <c r="F49" s="53"/>
      <c r="G49" s="32"/>
      <c r="H49" s="53"/>
      <c r="I49" s="32"/>
      <c r="J49" s="53"/>
      <c r="K49" s="32"/>
      <c r="L49" s="53"/>
      <c r="M49" s="32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32"/>
      <c r="Z49" s="53"/>
      <c r="AA49" s="32"/>
      <c r="AB49" s="53"/>
      <c r="AC49" s="32"/>
      <c r="AD49" s="53"/>
    </row>
    <row r="50" spans="1:30" ht="16.5" customHeight="1">
      <c r="A50" s="29"/>
      <c r="B50" s="29"/>
      <c r="E50" s="55"/>
      <c r="F50" s="53"/>
      <c r="G50" s="32"/>
      <c r="H50" s="53"/>
      <c r="I50" s="32"/>
      <c r="J50" s="53"/>
      <c r="K50" s="32"/>
      <c r="L50" s="53"/>
      <c r="M50" s="32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32"/>
      <c r="Z50" s="53"/>
      <c r="AA50" s="32"/>
      <c r="AB50" s="53"/>
      <c r="AC50" s="32"/>
      <c r="AD50" s="53"/>
    </row>
    <row r="51" spans="1:30" ht="16.5" customHeight="1">
      <c r="A51" s="29"/>
      <c r="B51" s="29"/>
      <c r="E51" s="55"/>
      <c r="F51" s="53"/>
      <c r="G51" s="32"/>
      <c r="H51" s="53"/>
      <c r="I51" s="32"/>
      <c r="J51" s="53"/>
      <c r="K51" s="32"/>
      <c r="L51" s="53"/>
      <c r="M51" s="32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32"/>
      <c r="Z51" s="53"/>
      <c r="AA51" s="32"/>
      <c r="AB51" s="53"/>
      <c r="AC51" s="32"/>
      <c r="AD51" s="53"/>
    </row>
    <row r="52" spans="1:30" ht="10.5" customHeight="1">
      <c r="A52" s="29"/>
      <c r="B52" s="29"/>
      <c r="E52" s="55"/>
      <c r="F52" s="53"/>
      <c r="G52" s="32"/>
      <c r="H52" s="53"/>
      <c r="I52" s="32"/>
      <c r="J52" s="53"/>
      <c r="K52" s="32"/>
      <c r="L52" s="53"/>
      <c r="M52" s="32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32"/>
      <c r="Z52" s="53"/>
      <c r="AA52" s="32"/>
      <c r="AB52" s="53"/>
      <c r="AC52" s="32"/>
      <c r="AD52" s="53"/>
    </row>
    <row r="53" spans="1:30" ht="27" customHeight="1">
      <c r="A53" s="121" t="str">
        <f>'6-8'!A53:L53</f>
        <v>The accompanying notes to the financial statements on pages 16 to 107 are an integral part to these financial statements.</v>
      </c>
      <c r="B53" s="121"/>
      <c r="C53" s="59"/>
      <c r="D53" s="35"/>
      <c r="E53" s="36"/>
      <c r="F53" s="37"/>
      <c r="G53" s="36"/>
      <c r="H53" s="37"/>
      <c r="I53" s="36"/>
      <c r="J53" s="37"/>
      <c r="K53" s="36"/>
      <c r="L53" s="37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60"/>
      <c r="AC53" s="36"/>
      <c r="AD53" s="37"/>
    </row>
  </sheetData>
  <sheetProtection/>
  <mergeCells count="5">
    <mergeCell ref="F6:AD6"/>
    <mergeCell ref="F7:Z7"/>
    <mergeCell ref="N8:X8"/>
    <mergeCell ref="J12:L12"/>
    <mergeCell ref="P9:V9"/>
  </mergeCells>
  <printOptions/>
  <pageMargins left="0.35433070866141736" right="0.35433070866141736" top="0.5118110236220472" bottom="0.5905511811023623" header="0.4724409448818898" footer="0.3937007874015748"/>
  <pageSetup firstPageNumber="11" useFirstPageNumber="1" fitToHeight="0" fitToWidth="1" horizontalDpi="1200" verticalDpi="1200" orientation="landscape" paperSize="9" scale="62" r:id="rId1"/>
  <headerFooter>
    <oddFooter>&amp;R&amp;"Arial,Regular"&amp;9&amp;P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40"/>
  <sheetViews>
    <sheetView zoomScale="115" zoomScaleNormal="115" zoomScaleSheetLayoutView="100" workbookViewId="0" topLeftCell="A4">
      <selection activeCell="P13" sqref="P13"/>
    </sheetView>
  </sheetViews>
  <sheetFormatPr defaultColWidth="9.140625" defaultRowHeight="16.5" customHeight="1"/>
  <cols>
    <col min="1" max="2" width="1.1484375" style="52" customWidth="1"/>
    <col min="3" max="3" width="37.28125" style="52" customWidth="1"/>
    <col min="4" max="4" width="5.421875" style="61" customWidth="1"/>
    <col min="5" max="5" width="0.85546875" style="62" customWidth="1"/>
    <col min="6" max="6" width="11.7109375" style="61" customWidth="1"/>
    <col min="7" max="7" width="0.85546875" style="62" customWidth="1"/>
    <col min="8" max="8" width="11.7109375" style="52" customWidth="1"/>
    <col min="9" max="9" width="0.85546875" style="52" customWidth="1"/>
    <col min="10" max="10" width="11.7109375" style="62" customWidth="1"/>
    <col min="11" max="11" width="0.85546875" style="62" customWidth="1"/>
    <col min="12" max="12" width="12.7109375" style="62" customWidth="1"/>
    <col min="13" max="13" width="0.85546875" style="62" customWidth="1"/>
    <col min="14" max="14" width="17.7109375" style="62" customWidth="1"/>
    <col min="15" max="15" width="0.85546875" style="62" customWidth="1"/>
    <col min="16" max="16" width="15.8515625" style="62" customWidth="1"/>
    <col min="17" max="17" width="0.85546875" style="62" customWidth="1"/>
    <col min="18" max="18" width="11.7109375" style="62" customWidth="1"/>
    <col min="19" max="19" width="0.71875" style="62" customWidth="1"/>
    <col min="20" max="20" width="11.7109375" style="63" customWidth="1"/>
    <col min="21" max="16384" width="9.140625" style="63" customWidth="1"/>
  </cols>
  <sheetData>
    <row r="1" spans="1:20" ht="16.5" customHeight="1">
      <c r="A1" s="116" t="str">
        <f>'6-8'!A1</f>
        <v>Energy Absolute Public Company Limited</v>
      </c>
      <c r="B1" s="116"/>
      <c r="C1" s="116"/>
      <c r="H1" s="29"/>
      <c r="I1" s="29"/>
      <c r="J1" s="29"/>
      <c r="K1" s="29"/>
      <c r="L1" s="52"/>
      <c r="M1" s="29"/>
      <c r="N1" s="52"/>
      <c r="O1" s="52"/>
      <c r="P1" s="52"/>
      <c r="Q1" s="29"/>
      <c r="R1" s="52"/>
      <c r="S1" s="52"/>
      <c r="T1" s="147"/>
    </row>
    <row r="2" spans="1:20" ht="16.5" customHeight="1">
      <c r="A2" s="116" t="s">
        <v>98</v>
      </c>
      <c r="B2" s="116"/>
      <c r="C2" s="116"/>
      <c r="H2" s="29"/>
      <c r="I2" s="29"/>
      <c r="J2" s="29"/>
      <c r="K2" s="29"/>
      <c r="L2" s="52"/>
      <c r="M2" s="29"/>
      <c r="N2" s="52"/>
      <c r="O2" s="52"/>
      <c r="P2" s="52"/>
      <c r="Q2" s="29"/>
      <c r="R2" s="52"/>
      <c r="S2" s="52"/>
      <c r="T2" s="34"/>
    </row>
    <row r="3" spans="1:20" ht="16.5" customHeight="1">
      <c r="A3" s="117" t="str">
        <f>'11'!A3</f>
        <v>For the year ended 31 December 2020</v>
      </c>
      <c r="B3" s="118"/>
      <c r="C3" s="118"/>
      <c r="D3" s="65"/>
      <c r="E3" s="67"/>
      <c r="F3" s="65"/>
      <c r="G3" s="67"/>
      <c r="H3" s="64"/>
      <c r="I3" s="64"/>
      <c r="J3" s="64"/>
      <c r="K3" s="64"/>
      <c r="L3" s="66"/>
      <c r="M3" s="64"/>
      <c r="N3" s="66"/>
      <c r="O3" s="66"/>
      <c r="P3" s="66"/>
      <c r="Q3" s="64"/>
      <c r="R3" s="66"/>
      <c r="S3" s="66"/>
      <c r="T3" s="64"/>
    </row>
    <row r="4" spans="1:20" ht="16.5" customHeight="1">
      <c r="A4" s="29"/>
      <c r="D4" s="119"/>
      <c r="E4" s="69"/>
      <c r="F4" s="15"/>
      <c r="G4" s="69"/>
      <c r="H4" s="15"/>
      <c r="I4" s="15"/>
      <c r="J4" s="69"/>
      <c r="K4" s="69"/>
      <c r="L4" s="15"/>
      <c r="M4" s="69"/>
      <c r="N4" s="15"/>
      <c r="O4" s="15"/>
      <c r="P4" s="15"/>
      <c r="Q4" s="69"/>
      <c r="R4" s="15"/>
      <c r="S4" s="15"/>
      <c r="T4" s="15"/>
    </row>
    <row r="5" spans="1:20" ht="16.5" customHeight="1">
      <c r="A5" s="29"/>
      <c r="D5" s="119"/>
      <c r="E5" s="69"/>
      <c r="F5" s="15"/>
      <c r="G5" s="69"/>
      <c r="H5" s="15"/>
      <c r="I5" s="15"/>
      <c r="J5" s="69"/>
      <c r="K5" s="69"/>
      <c r="L5" s="15"/>
      <c r="M5" s="69"/>
      <c r="N5" s="15"/>
      <c r="O5" s="15"/>
      <c r="P5" s="15"/>
      <c r="Q5" s="69"/>
      <c r="R5" s="15"/>
      <c r="S5" s="15"/>
      <c r="T5" s="15"/>
    </row>
    <row r="6" spans="6:20" ht="16.5" customHeight="1">
      <c r="F6" s="198" t="s">
        <v>257</v>
      </c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</row>
    <row r="7" spans="6:20" ht="16.5" customHeight="1">
      <c r="F7" s="43"/>
      <c r="J7" s="144"/>
      <c r="K7" s="144"/>
      <c r="L7" s="144"/>
      <c r="M7" s="144"/>
      <c r="N7" s="144"/>
      <c r="O7" s="144"/>
      <c r="P7" s="144"/>
      <c r="Q7" s="144"/>
      <c r="R7" s="144"/>
      <c r="S7" s="68"/>
      <c r="T7" s="69"/>
    </row>
    <row r="8" spans="6:20" ht="16.5" customHeight="1">
      <c r="F8" s="43"/>
      <c r="M8" s="144"/>
      <c r="N8" s="199" t="s">
        <v>102</v>
      </c>
      <c r="O8" s="199"/>
      <c r="P8" s="199"/>
      <c r="Q8" s="199"/>
      <c r="R8" s="199"/>
      <c r="S8" s="68"/>
      <c r="T8" s="69"/>
    </row>
    <row r="9" spans="6:20" ht="16.5" customHeight="1">
      <c r="F9" s="43"/>
      <c r="J9" s="68"/>
      <c r="K9" s="68"/>
      <c r="L9" s="68"/>
      <c r="M9" s="144"/>
      <c r="N9" s="200" t="s">
        <v>132</v>
      </c>
      <c r="O9" s="200"/>
      <c r="P9" s="200"/>
      <c r="Q9" s="144"/>
      <c r="R9" s="44"/>
      <c r="S9" s="68"/>
      <c r="T9" s="69"/>
    </row>
    <row r="10" spans="6:20" ht="16.5" customHeight="1">
      <c r="F10" s="43" t="s">
        <v>34</v>
      </c>
      <c r="J10" s="68"/>
      <c r="K10" s="68"/>
      <c r="L10" s="68"/>
      <c r="M10" s="68"/>
      <c r="N10" s="44" t="s">
        <v>147</v>
      </c>
      <c r="O10" s="44"/>
      <c r="P10" s="44" t="s">
        <v>212</v>
      </c>
      <c r="Q10" s="68"/>
      <c r="R10" s="44" t="s">
        <v>112</v>
      </c>
      <c r="S10" s="68"/>
      <c r="T10" s="69"/>
    </row>
    <row r="11" spans="1:20" ht="16.5" customHeight="1">
      <c r="A11" s="29"/>
      <c r="F11" s="43" t="s">
        <v>33</v>
      </c>
      <c r="G11" s="69"/>
      <c r="H11" s="43" t="s">
        <v>36</v>
      </c>
      <c r="I11" s="69"/>
      <c r="J11" s="199" t="s">
        <v>41</v>
      </c>
      <c r="K11" s="199"/>
      <c r="L11" s="199"/>
      <c r="M11" s="42"/>
      <c r="N11" s="44" t="s">
        <v>149</v>
      </c>
      <c r="O11" s="44"/>
      <c r="P11" s="44" t="s">
        <v>213</v>
      </c>
      <c r="Q11" s="42"/>
      <c r="R11" s="44" t="s">
        <v>113</v>
      </c>
      <c r="S11" s="45"/>
      <c r="T11" s="69"/>
    </row>
    <row r="12" spans="1:20" ht="16.5" customHeight="1">
      <c r="A12" s="29"/>
      <c r="F12" s="34" t="s">
        <v>23</v>
      </c>
      <c r="G12" s="69"/>
      <c r="H12" s="43" t="s">
        <v>35</v>
      </c>
      <c r="I12" s="69"/>
      <c r="J12" s="43" t="s">
        <v>64</v>
      </c>
      <c r="K12" s="42"/>
      <c r="L12" s="45" t="s">
        <v>18</v>
      </c>
      <c r="M12" s="42"/>
      <c r="N12" s="44" t="s">
        <v>148</v>
      </c>
      <c r="O12" s="44"/>
      <c r="P12" s="44" t="s">
        <v>214</v>
      </c>
      <c r="Q12" s="42"/>
      <c r="R12" s="44" t="s">
        <v>99</v>
      </c>
      <c r="S12" s="45"/>
      <c r="T12" s="45" t="s">
        <v>100</v>
      </c>
    </row>
    <row r="13" spans="1:20" ht="16.5" customHeight="1">
      <c r="A13" s="29"/>
      <c r="D13" s="70" t="s">
        <v>1</v>
      </c>
      <c r="F13" s="5" t="s">
        <v>95</v>
      </c>
      <c r="G13" s="120"/>
      <c r="H13" s="5" t="s">
        <v>95</v>
      </c>
      <c r="I13" s="69"/>
      <c r="J13" s="5" t="s">
        <v>95</v>
      </c>
      <c r="K13" s="47"/>
      <c r="L13" s="5" t="s">
        <v>95</v>
      </c>
      <c r="M13" s="47"/>
      <c r="N13" s="5" t="s">
        <v>95</v>
      </c>
      <c r="O13" s="48"/>
      <c r="P13" s="5" t="s">
        <v>95</v>
      </c>
      <c r="Q13" s="47"/>
      <c r="R13" s="5" t="s">
        <v>95</v>
      </c>
      <c r="S13" s="48"/>
      <c r="T13" s="5" t="s">
        <v>95</v>
      </c>
    </row>
    <row r="14" spans="1:10" ht="7.5" customHeight="1">
      <c r="A14" s="29"/>
      <c r="F14" s="52"/>
      <c r="H14" s="61"/>
      <c r="I14" s="61"/>
      <c r="J14" s="52"/>
    </row>
    <row r="15" spans="1:20" ht="16.5" customHeight="1">
      <c r="A15" s="29" t="s">
        <v>222</v>
      </c>
      <c r="B15" s="71"/>
      <c r="F15" s="63">
        <v>373000000</v>
      </c>
      <c r="G15" s="63"/>
      <c r="H15" s="63">
        <v>3680616000</v>
      </c>
      <c r="I15" s="63"/>
      <c r="J15" s="63">
        <v>37300000</v>
      </c>
      <c r="K15" s="63"/>
      <c r="L15" s="63">
        <v>11626023769</v>
      </c>
      <c r="M15" s="63"/>
      <c r="N15" s="15">
        <v>-16007109</v>
      </c>
      <c r="O15" s="15"/>
      <c r="P15" s="15">
        <v>0</v>
      </c>
      <c r="Q15" s="63"/>
      <c r="R15" s="15">
        <f>SUM(N15:P15)</f>
        <v>-16007109</v>
      </c>
      <c r="S15" s="63"/>
      <c r="T15" s="15">
        <f>SUM(F15,H15,J15,L15,R15)</f>
        <v>15700932660</v>
      </c>
    </row>
    <row r="16" spans="1:19" ht="16.5" customHeight="1">
      <c r="A16" s="29" t="s">
        <v>223</v>
      </c>
      <c r="B16" s="71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2:20" ht="16.5" customHeight="1">
      <c r="B17" s="63" t="s">
        <v>88</v>
      </c>
      <c r="D17" s="61">
        <v>38</v>
      </c>
      <c r="F17" s="15">
        <v>0</v>
      </c>
      <c r="G17" s="72"/>
      <c r="H17" s="15">
        <v>0</v>
      </c>
      <c r="I17" s="15"/>
      <c r="J17" s="15">
        <v>0</v>
      </c>
      <c r="L17" s="15">
        <v>-932500000</v>
      </c>
      <c r="N17" s="15">
        <v>0</v>
      </c>
      <c r="O17" s="15"/>
      <c r="P17" s="15">
        <v>0</v>
      </c>
      <c r="R17" s="15">
        <f>SUM(N17:P17)</f>
        <v>0</v>
      </c>
      <c r="S17" s="15"/>
      <c r="T17" s="15">
        <f>SUM(F17:S17)</f>
        <v>-932500000</v>
      </c>
    </row>
    <row r="18" spans="2:20" ht="16.5" customHeight="1">
      <c r="B18" s="52" t="s">
        <v>136</v>
      </c>
      <c r="F18" s="14">
        <v>0</v>
      </c>
      <c r="G18" s="72"/>
      <c r="H18" s="14">
        <v>0</v>
      </c>
      <c r="I18" s="15"/>
      <c r="J18" s="14">
        <v>0</v>
      </c>
      <c r="L18" s="14">
        <v>3908383124</v>
      </c>
      <c r="N18" s="14">
        <v>-2376193</v>
      </c>
      <c r="O18" s="15"/>
      <c r="P18" s="14">
        <v>0</v>
      </c>
      <c r="R18" s="14">
        <f>SUM(N18:P18)</f>
        <v>-2376193</v>
      </c>
      <c r="S18" s="15"/>
      <c r="T18" s="14">
        <f>SUM(L18,R18)</f>
        <v>3906006931</v>
      </c>
    </row>
    <row r="19" spans="6:20" ht="7.5" customHeight="1">
      <c r="F19" s="15"/>
      <c r="G19" s="72"/>
      <c r="H19" s="15"/>
      <c r="I19" s="72"/>
      <c r="J19" s="15"/>
      <c r="K19" s="72"/>
      <c r="L19" s="15"/>
      <c r="M19" s="72"/>
      <c r="N19" s="15"/>
      <c r="O19" s="15"/>
      <c r="P19" s="15"/>
      <c r="Q19" s="72"/>
      <c r="R19" s="15"/>
      <c r="S19" s="15"/>
      <c r="T19" s="15"/>
    </row>
    <row r="20" spans="1:20" ht="16.5" customHeight="1" thickBot="1">
      <c r="A20" s="29" t="s">
        <v>224</v>
      </c>
      <c r="F20" s="73">
        <f>SUM(F15:F18)</f>
        <v>373000000</v>
      </c>
      <c r="G20" s="72"/>
      <c r="H20" s="73">
        <f>SUM(H15:H18)</f>
        <v>3680616000</v>
      </c>
      <c r="I20" s="72"/>
      <c r="J20" s="73">
        <f>SUM(J15:J18)</f>
        <v>37300000</v>
      </c>
      <c r="K20" s="72"/>
      <c r="L20" s="73">
        <f>SUM(L15:L18)</f>
        <v>14601906893</v>
      </c>
      <c r="M20" s="72"/>
      <c r="N20" s="73">
        <f>SUM(N15:N18)</f>
        <v>-18383302</v>
      </c>
      <c r="O20" s="15"/>
      <c r="P20" s="73">
        <f>SUM(P15:P18)</f>
        <v>0</v>
      </c>
      <c r="Q20" s="72"/>
      <c r="R20" s="73">
        <f>SUM(R15:R18)</f>
        <v>-18383302</v>
      </c>
      <c r="S20" s="15"/>
      <c r="T20" s="73">
        <f>SUM(T15:T18)</f>
        <v>18674439591</v>
      </c>
    </row>
    <row r="21" spans="1:20" ht="16.5" customHeight="1" thickTop="1">
      <c r="A21" s="29"/>
      <c r="F21" s="15"/>
      <c r="G21" s="72"/>
      <c r="H21" s="15"/>
      <c r="I21" s="72"/>
      <c r="J21" s="15"/>
      <c r="K21" s="72"/>
      <c r="L21" s="15"/>
      <c r="M21" s="72"/>
      <c r="N21" s="15"/>
      <c r="O21" s="15"/>
      <c r="P21" s="15"/>
      <c r="Q21" s="72"/>
      <c r="R21" s="15"/>
      <c r="S21" s="15"/>
      <c r="T21" s="15"/>
    </row>
    <row r="22" spans="1:20" ht="16.5" customHeight="1">
      <c r="A22" s="29"/>
      <c r="F22" s="15"/>
      <c r="G22" s="72"/>
      <c r="H22" s="15"/>
      <c r="I22" s="72"/>
      <c r="J22" s="15"/>
      <c r="K22" s="72"/>
      <c r="L22" s="15"/>
      <c r="M22" s="72"/>
      <c r="N22" s="15"/>
      <c r="O22" s="15"/>
      <c r="P22" s="15"/>
      <c r="Q22" s="72"/>
      <c r="R22" s="15"/>
      <c r="S22" s="15"/>
      <c r="T22" s="15"/>
    </row>
    <row r="23" spans="1:20" ht="16.5" customHeight="1">
      <c r="A23" s="29" t="s">
        <v>225</v>
      </c>
      <c r="B23" s="71"/>
      <c r="F23" s="172"/>
      <c r="G23" s="63"/>
      <c r="H23" s="172"/>
      <c r="I23" s="63"/>
      <c r="J23" s="172"/>
      <c r="K23" s="63"/>
      <c r="L23" s="172"/>
      <c r="M23" s="63"/>
      <c r="N23" s="173"/>
      <c r="O23" s="15"/>
      <c r="P23" s="173"/>
      <c r="Q23" s="63"/>
      <c r="R23" s="173"/>
      <c r="S23" s="63"/>
      <c r="T23" s="173"/>
    </row>
    <row r="24" spans="1:20" ht="4.5" customHeight="1">
      <c r="A24" s="29"/>
      <c r="B24" s="71"/>
      <c r="F24" s="172"/>
      <c r="G24" s="63"/>
      <c r="H24" s="172"/>
      <c r="I24" s="63"/>
      <c r="J24" s="172"/>
      <c r="K24" s="63"/>
      <c r="L24" s="172"/>
      <c r="M24" s="63"/>
      <c r="N24" s="173"/>
      <c r="O24" s="15"/>
      <c r="P24" s="173"/>
      <c r="Q24" s="63"/>
      <c r="R24" s="173"/>
      <c r="S24" s="63"/>
      <c r="T24" s="173"/>
    </row>
    <row r="25" spans="2:20" ht="16.5" customHeight="1">
      <c r="B25" s="188" t="s">
        <v>263</v>
      </c>
      <c r="F25" s="172">
        <v>373000000</v>
      </c>
      <c r="G25" s="63"/>
      <c r="H25" s="172">
        <v>3680616000</v>
      </c>
      <c r="I25" s="63"/>
      <c r="J25" s="172">
        <v>37300000</v>
      </c>
      <c r="K25" s="63"/>
      <c r="L25" s="172">
        <v>14601906893</v>
      </c>
      <c r="M25" s="63"/>
      <c r="N25" s="173">
        <v>-18383302</v>
      </c>
      <c r="O25" s="15"/>
      <c r="P25" s="173">
        <v>0</v>
      </c>
      <c r="Q25" s="63"/>
      <c r="R25" s="173">
        <f>SUM(N25:P25)</f>
        <v>-18383302</v>
      </c>
      <c r="S25" s="63"/>
      <c r="T25" s="173">
        <f>SUM(F25,H25,J25,L25,R25)</f>
        <v>18674439591</v>
      </c>
    </row>
    <row r="26" spans="1:20" ht="16.5" customHeight="1">
      <c r="A26" s="29" t="s">
        <v>215</v>
      </c>
      <c r="B26" s="71"/>
      <c r="D26" s="61">
        <v>4</v>
      </c>
      <c r="F26" s="174">
        <v>0</v>
      </c>
      <c r="G26" s="63"/>
      <c r="H26" s="174">
        <v>0</v>
      </c>
      <c r="I26" s="63"/>
      <c r="J26" s="174">
        <v>0</v>
      </c>
      <c r="K26" s="63"/>
      <c r="L26" s="184">
        <v>-3350000</v>
      </c>
      <c r="M26" s="63"/>
      <c r="N26" s="174">
        <v>0</v>
      </c>
      <c r="O26" s="63"/>
      <c r="P26" s="174">
        <v>0</v>
      </c>
      <c r="Q26" s="63"/>
      <c r="R26" s="174">
        <f>SUM(N26:P26)</f>
        <v>0</v>
      </c>
      <c r="S26" s="63"/>
      <c r="T26" s="185">
        <f>SUM(F26:L26,R26)</f>
        <v>-3350000</v>
      </c>
    </row>
    <row r="27" spans="1:20" ht="4.5" customHeight="1">
      <c r="A27" s="29"/>
      <c r="B27" s="71"/>
      <c r="F27" s="172"/>
      <c r="G27" s="63"/>
      <c r="H27" s="172"/>
      <c r="I27" s="63"/>
      <c r="J27" s="172"/>
      <c r="K27" s="63"/>
      <c r="L27" s="172"/>
      <c r="M27" s="63"/>
      <c r="N27" s="172"/>
      <c r="O27" s="63"/>
      <c r="P27" s="172"/>
      <c r="Q27" s="63"/>
      <c r="R27" s="172"/>
      <c r="S27" s="63"/>
      <c r="T27" s="172"/>
    </row>
    <row r="28" spans="2:20" ht="16.5" customHeight="1">
      <c r="B28" s="188" t="s">
        <v>264</v>
      </c>
      <c r="F28" s="172">
        <f>SUM(F23:F27)</f>
        <v>373000000</v>
      </c>
      <c r="G28" s="63"/>
      <c r="H28" s="172">
        <f>SUM(H23:H27)</f>
        <v>3680616000</v>
      </c>
      <c r="I28" s="63"/>
      <c r="J28" s="172">
        <f>SUM(J23:J27)</f>
        <v>37300000</v>
      </c>
      <c r="K28" s="63"/>
      <c r="L28" s="172">
        <f>SUM(L23:L27)</f>
        <v>14598556893</v>
      </c>
      <c r="M28" s="63"/>
      <c r="N28" s="172">
        <f>SUM(N23:N27)</f>
        <v>-18383302</v>
      </c>
      <c r="O28" s="63"/>
      <c r="P28" s="187">
        <f>SUM(P23:P27)</f>
        <v>0</v>
      </c>
      <c r="Q28" s="63"/>
      <c r="R28" s="172">
        <f>SUM(R23:R27)</f>
        <v>-18383302</v>
      </c>
      <c r="S28" s="63"/>
      <c r="T28" s="172">
        <f>SUM(T23:T27)</f>
        <v>18671089591</v>
      </c>
    </row>
    <row r="29" spans="1:20" ht="16.5" customHeight="1">
      <c r="A29" s="29" t="s">
        <v>223</v>
      </c>
      <c r="B29" s="71"/>
      <c r="F29" s="172"/>
      <c r="G29" s="63"/>
      <c r="H29" s="172"/>
      <c r="I29" s="63"/>
      <c r="J29" s="172"/>
      <c r="K29" s="63"/>
      <c r="L29" s="172"/>
      <c r="M29" s="63"/>
      <c r="N29" s="172"/>
      <c r="O29" s="63"/>
      <c r="P29" s="172"/>
      <c r="Q29" s="63"/>
      <c r="R29" s="172"/>
      <c r="S29" s="63"/>
      <c r="T29" s="172"/>
    </row>
    <row r="30" spans="1:20" ht="16.5" customHeight="1">
      <c r="A30" s="63" t="s">
        <v>88</v>
      </c>
      <c r="D30" s="61">
        <v>38</v>
      </c>
      <c r="F30" s="173">
        <v>0</v>
      </c>
      <c r="G30" s="72"/>
      <c r="H30" s="173">
        <v>0</v>
      </c>
      <c r="I30" s="15"/>
      <c r="J30" s="173">
        <v>0</v>
      </c>
      <c r="L30" s="173">
        <v>-1119000000</v>
      </c>
      <c r="N30" s="173">
        <v>0</v>
      </c>
      <c r="O30" s="15"/>
      <c r="P30" s="173">
        <v>0</v>
      </c>
      <c r="R30" s="173">
        <f>SUM(N30:P30)</f>
        <v>0</v>
      </c>
      <c r="S30" s="15"/>
      <c r="T30" s="173">
        <f>SUM(F30:S30)</f>
        <v>-1119000000</v>
      </c>
    </row>
    <row r="31" spans="1:20" ht="16.5" customHeight="1">
      <c r="A31" s="52" t="s">
        <v>96</v>
      </c>
      <c r="F31" s="174">
        <v>0</v>
      </c>
      <c r="G31" s="72"/>
      <c r="H31" s="174">
        <v>0</v>
      </c>
      <c r="I31" s="15"/>
      <c r="J31" s="174">
        <v>0</v>
      </c>
      <c r="L31" s="174">
        <f>'9-10'!J31</f>
        <v>3357860251</v>
      </c>
      <c r="N31" s="174">
        <v>0</v>
      </c>
      <c r="O31" s="15"/>
      <c r="P31" s="174">
        <f>'9-10'!J43</f>
        <v>276202061</v>
      </c>
      <c r="R31" s="174">
        <f>SUM(N31:P31)</f>
        <v>276202061</v>
      </c>
      <c r="S31" s="15"/>
      <c r="T31" s="174">
        <f>SUM(L31,R31)</f>
        <v>3634062312</v>
      </c>
    </row>
    <row r="32" spans="6:20" ht="7.5" customHeight="1">
      <c r="F32" s="173"/>
      <c r="G32" s="72"/>
      <c r="H32" s="173"/>
      <c r="I32" s="72"/>
      <c r="J32" s="173"/>
      <c r="K32" s="72"/>
      <c r="L32" s="173"/>
      <c r="M32" s="72"/>
      <c r="N32" s="173"/>
      <c r="O32" s="15"/>
      <c r="P32" s="173"/>
      <c r="Q32" s="72"/>
      <c r="R32" s="173"/>
      <c r="S32" s="15"/>
      <c r="T32" s="173"/>
    </row>
    <row r="33" spans="1:20" ht="16.5" customHeight="1" thickBot="1">
      <c r="A33" s="29" t="s">
        <v>226</v>
      </c>
      <c r="F33" s="175">
        <f>SUM(F28:F31)</f>
        <v>373000000</v>
      </c>
      <c r="G33" s="72"/>
      <c r="H33" s="175">
        <f>SUM(H28:H31)</f>
        <v>3680616000</v>
      </c>
      <c r="I33" s="72"/>
      <c r="J33" s="175">
        <f>SUM(J28:J31)</f>
        <v>37300000</v>
      </c>
      <c r="K33" s="72"/>
      <c r="L33" s="175">
        <f>SUM(L28:L31)</f>
        <v>16837417144</v>
      </c>
      <c r="M33" s="72"/>
      <c r="N33" s="175">
        <f>SUM(N28:N31)</f>
        <v>-18383302</v>
      </c>
      <c r="O33" s="15"/>
      <c r="P33" s="175">
        <f>SUM(P28:P31)</f>
        <v>276202061</v>
      </c>
      <c r="Q33" s="72"/>
      <c r="R33" s="175">
        <f>SUM(R28:R31)</f>
        <v>257818759</v>
      </c>
      <c r="S33" s="15"/>
      <c r="T33" s="175">
        <f>SUM(T28:T31)</f>
        <v>21186151903</v>
      </c>
    </row>
    <row r="34" spans="1:20" ht="16.5" customHeight="1" thickTop="1">
      <c r="A34" s="29"/>
      <c r="F34" s="15"/>
      <c r="G34" s="72"/>
      <c r="H34" s="15"/>
      <c r="I34" s="72"/>
      <c r="J34" s="15"/>
      <c r="K34" s="72"/>
      <c r="L34" s="15"/>
      <c r="M34" s="72"/>
      <c r="N34" s="15"/>
      <c r="O34" s="15"/>
      <c r="P34" s="15"/>
      <c r="Q34" s="72"/>
      <c r="R34" s="15"/>
      <c r="S34" s="15"/>
      <c r="T34" s="15"/>
    </row>
    <row r="35" spans="1:20" ht="16.5" customHeight="1">
      <c r="A35" s="29"/>
      <c r="F35" s="15"/>
      <c r="G35" s="72"/>
      <c r="H35" s="15"/>
      <c r="I35" s="72"/>
      <c r="J35" s="15"/>
      <c r="K35" s="72"/>
      <c r="L35" s="15"/>
      <c r="M35" s="72"/>
      <c r="N35" s="15"/>
      <c r="O35" s="15"/>
      <c r="P35" s="15"/>
      <c r="Q35" s="72"/>
      <c r="R35" s="15"/>
      <c r="S35" s="15"/>
      <c r="T35" s="15"/>
    </row>
    <row r="36" spans="1:20" ht="16.5" customHeight="1">
      <c r="A36" s="29"/>
      <c r="F36" s="15"/>
      <c r="G36" s="72"/>
      <c r="H36" s="15"/>
      <c r="I36" s="72"/>
      <c r="J36" s="15"/>
      <c r="K36" s="72"/>
      <c r="L36" s="15"/>
      <c r="M36" s="72"/>
      <c r="N36" s="15"/>
      <c r="O36" s="15"/>
      <c r="P36" s="15"/>
      <c r="Q36" s="72"/>
      <c r="R36" s="15"/>
      <c r="S36" s="15"/>
      <c r="T36" s="15"/>
    </row>
    <row r="37" spans="1:20" ht="16.5" customHeight="1">
      <c r="A37" s="29"/>
      <c r="F37" s="15"/>
      <c r="G37" s="72"/>
      <c r="H37" s="15"/>
      <c r="I37" s="72"/>
      <c r="J37" s="15"/>
      <c r="K37" s="72"/>
      <c r="L37" s="15"/>
      <c r="M37" s="72"/>
      <c r="N37" s="15"/>
      <c r="O37" s="15"/>
      <c r="P37" s="15"/>
      <c r="Q37" s="72"/>
      <c r="R37" s="15"/>
      <c r="S37" s="15"/>
      <c r="T37" s="15"/>
    </row>
    <row r="38" spans="1:20" ht="16.5" customHeight="1">
      <c r="A38" s="29"/>
      <c r="F38" s="15"/>
      <c r="G38" s="72"/>
      <c r="H38" s="15"/>
      <c r="I38" s="72"/>
      <c r="J38" s="15"/>
      <c r="K38" s="72"/>
      <c r="L38" s="15"/>
      <c r="M38" s="72"/>
      <c r="N38" s="15"/>
      <c r="O38" s="15"/>
      <c r="P38" s="15"/>
      <c r="Q38" s="72"/>
      <c r="R38" s="15"/>
      <c r="S38" s="15"/>
      <c r="T38" s="15"/>
    </row>
    <row r="39" spans="1:20" ht="9" customHeight="1">
      <c r="A39" s="29"/>
      <c r="F39" s="15"/>
      <c r="G39" s="72"/>
      <c r="H39" s="15"/>
      <c r="I39" s="72"/>
      <c r="J39" s="15"/>
      <c r="K39" s="72"/>
      <c r="L39" s="15"/>
      <c r="M39" s="72"/>
      <c r="N39" s="15"/>
      <c r="O39" s="15"/>
      <c r="P39" s="15"/>
      <c r="Q39" s="72"/>
      <c r="R39" s="15"/>
      <c r="S39" s="15"/>
      <c r="T39" s="15"/>
    </row>
    <row r="40" spans="1:20" ht="21.75" customHeight="1">
      <c r="A40" s="121" t="str">
        <f>'6-8'!A53:L53</f>
        <v>The accompanying notes to the financial statements on pages 16 to 107 are an integral part to these financial statements.</v>
      </c>
      <c r="B40" s="66"/>
      <c r="C40" s="66"/>
      <c r="D40" s="65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</sheetData>
  <sheetProtection/>
  <mergeCells count="4">
    <mergeCell ref="F6:T6"/>
    <mergeCell ref="J11:L11"/>
    <mergeCell ref="N8:R8"/>
    <mergeCell ref="N9:P9"/>
  </mergeCells>
  <printOptions/>
  <pageMargins left="0.5118110236220472" right="0.5118110236220472" top="0.5118110236220472" bottom="0.5905511811023623" header="0.4724409448818898" footer="0.3937007874015748"/>
  <pageSetup firstPageNumber="12" useFirstPageNumber="1" fitToHeight="0" horizontalDpi="1200" verticalDpi="1200" orientation="landscape" paperSize="9" scale="88" r:id="rId1"/>
  <headerFooter>
    <oddFooter>&amp;R&amp;"Arial,Regular"&amp;9&amp;P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72"/>
  <sheetViews>
    <sheetView tabSelected="1" zoomScale="145" zoomScaleNormal="145" zoomScaleSheetLayoutView="100" workbookViewId="0" topLeftCell="A1">
      <selection activeCell="A103" sqref="A103"/>
    </sheetView>
  </sheetViews>
  <sheetFormatPr defaultColWidth="9.140625" defaultRowHeight="16.5" customHeight="1"/>
  <cols>
    <col min="1" max="2" width="1.7109375" style="84" customWidth="1"/>
    <col min="3" max="3" width="46.28125" style="84" customWidth="1"/>
    <col min="4" max="4" width="6.421875" style="7" customWidth="1"/>
    <col min="5" max="5" width="0.5625" style="84" customWidth="1"/>
    <col min="6" max="6" width="11.7109375" style="11" customWidth="1"/>
    <col min="7" max="7" width="0.5625" style="84" customWidth="1"/>
    <col min="8" max="8" width="11.7109375" style="11" customWidth="1"/>
    <col min="9" max="9" width="0.5625" style="7" customWidth="1"/>
    <col min="10" max="10" width="11.7109375" style="11" customWidth="1"/>
    <col min="11" max="11" width="0.5625" style="84" customWidth="1"/>
    <col min="12" max="12" width="11.7109375" style="11" customWidth="1"/>
    <col min="13" max="13" width="9.140625" style="87" hidden="1" customWidth="1"/>
    <col min="14" max="14" width="8.7109375" style="87" hidden="1" customWidth="1"/>
    <col min="15" max="15" width="3.00390625" style="87" customWidth="1"/>
    <col min="16" max="16384" width="9.140625" style="87" customWidth="1"/>
  </cols>
  <sheetData>
    <row r="1" spans="1:11" ht="16.5" customHeight="1">
      <c r="A1" s="76" t="str">
        <f>'6-8'!A1</f>
        <v>Energy Absolute Public Company Limited</v>
      </c>
      <c r="B1" s="83"/>
      <c r="C1" s="83"/>
      <c r="G1" s="85"/>
      <c r="I1" s="86"/>
      <c r="K1" s="85"/>
    </row>
    <row r="2" spans="1:11" ht="16.5" customHeight="1">
      <c r="A2" s="76" t="s">
        <v>42</v>
      </c>
      <c r="B2" s="83"/>
      <c r="C2" s="83"/>
      <c r="G2" s="85"/>
      <c r="I2" s="86"/>
      <c r="K2" s="85"/>
    </row>
    <row r="3" spans="1:12" ht="16.5" customHeight="1">
      <c r="A3" s="4" t="str">
        <f>'12'!A3</f>
        <v>For the year ended 31 December 2020</v>
      </c>
      <c r="B3" s="10"/>
      <c r="C3" s="10"/>
      <c r="D3" s="89"/>
      <c r="E3" s="90"/>
      <c r="F3" s="16"/>
      <c r="G3" s="91"/>
      <c r="H3" s="16"/>
      <c r="I3" s="92"/>
      <c r="J3" s="16"/>
      <c r="K3" s="91"/>
      <c r="L3" s="16"/>
    </row>
    <row r="4" spans="7:11" ht="16.5" customHeight="1">
      <c r="G4" s="85"/>
      <c r="I4" s="86"/>
      <c r="K4" s="85"/>
    </row>
    <row r="5" spans="7:11" ht="16.5" customHeight="1">
      <c r="G5" s="85"/>
      <c r="I5" s="86"/>
      <c r="K5" s="85"/>
    </row>
    <row r="6" spans="1:12" ht="27.75" customHeight="1">
      <c r="A6" s="87"/>
      <c r="D6" s="93"/>
      <c r="E6" s="83"/>
      <c r="F6" s="191" t="s">
        <v>258</v>
      </c>
      <c r="G6" s="191"/>
      <c r="H6" s="191"/>
      <c r="I6" s="101"/>
      <c r="J6" s="191" t="s">
        <v>259</v>
      </c>
      <c r="K6" s="191"/>
      <c r="L6" s="191"/>
    </row>
    <row r="7" spans="4:12" ht="16.5" customHeight="1">
      <c r="D7" s="94"/>
      <c r="E7" s="83"/>
      <c r="F7" s="102">
        <v>2020</v>
      </c>
      <c r="G7" s="103"/>
      <c r="H7" s="102">
        <v>2019</v>
      </c>
      <c r="I7" s="103"/>
      <c r="J7" s="102">
        <v>2020</v>
      </c>
      <c r="K7" s="103"/>
      <c r="L7" s="102">
        <v>2019</v>
      </c>
    </row>
    <row r="8" spans="4:12" ht="16.5" customHeight="1">
      <c r="D8" s="70" t="s">
        <v>1</v>
      </c>
      <c r="E8" s="83"/>
      <c r="F8" s="5" t="s">
        <v>95</v>
      </c>
      <c r="G8" s="102"/>
      <c r="H8" s="5" t="s">
        <v>95</v>
      </c>
      <c r="I8" s="102"/>
      <c r="J8" s="5" t="s">
        <v>95</v>
      </c>
      <c r="K8" s="102"/>
      <c r="L8" s="5" t="s">
        <v>95</v>
      </c>
    </row>
    <row r="9" spans="1:11" ht="16.5" customHeight="1">
      <c r="A9" s="83" t="s">
        <v>26</v>
      </c>
      <c r="F9" s="151"/>
      <c r="G9" s="85"/>
      <c r="I9" s="85"/>
      <c r="J9" s="151"/>
      <c r="K9" s="86"/>
    </row>
    <row r="10" spans="1:12" ht="16.5" customHeight="1">
      <c r="A10" s="84" t="s">
        <v>101</v>
      </c>
      <c r="F10" s="176">
        <f>'9-10'!F28</f>
        <v>5029158474</v>
      </c>
      <c r="G10" s="96"/>
      <c r="H10" s="95">
        <f>'9-10'!H28</f>
        <v>6015865755</v>
      </c>
      <c r="I10" s="96"/>
      <c r="J10" s="176">
        <f>'9-10'!J28</f>
        <v>3354184987</v>
      </c>
      <c r="K10" s="12"/>
      <c r="L10" s="95">
        <f>'9-10'!L28</f>
        <v>3909247314</v>
      </c>
    </row>
    <row r="11" spans="1:12" ht="16.5" customHeight="1">
      <c r="A11" s="84" t="s">
        <v>267</v>
      </c>
      <c r="F11" s="176"/>
      <c r="G11" s="96"/>
      <c r="H11" s="95"/>
      <c r="I11" s="96"/>
      <c r="J11" s="176"/>
      <c r="K11" s="12"/>
      <c r="L11" s="95"/>
    </row>
    <row r="12" spans="2:12" ht="16.5" customHeight="1">
      <c r="B12" s="84" t="s">
        <v>266</v>
      </c>
      <c r="F12" s="176"/>
      <c r="G12" s="96"/>
      <c r="H12" s="95"/>
      <c r="I12" s="96"/>
      <c r="J12" s="176"/>
      <c r="K12" s="12"/>
      <c r="L12" s="95"/>
    </row>
    <row r="13" spans="1:12" ht="16.5" customHeight="1">
      <c r="A13" s="84" t="s">
        <v>0</v>
      </c>
      <c r="B13" s="97" t="s">
        <v>39</v>
      </c>
      <c r="F13" s="176">
        <v>2730380260</v>
      </c>
      <c r="G13" s="96"/>
      <c r="H13" s="95">
        <v>2517451638</v>
      </c>
      <c r="I13" s="96"/>
      <c r="J13" s="176">
        <v>119402885</v>
      </c>
      <c r="K13" s="12"/>
      <c r="L13" s="95">
        <v>91255850</v>
      </c>
    </row>
    <row r="14" spans="2:12" ht="16.5" customHeight="1">
      <c r="B14" s="97" t="s">
        <v>216</v>
      </c>
      <c r="F14" s="176">
        <v>5807644</v>
      </c>
      <c r="G14" s="96"/>
      <c r="H14" s="95">
        <v>15933670</v>
      </c>
      <c r="I14" s="96"/>
      <c r="J14" s="176">
        <v>1441013</v>
      </c>
      <c r="K14" s="12"/>
      <c r="L14" s="95">
        <v>8909508</v>
      </c>
    </row>
    <row r="15" spans="2:12" ht="16.5" customHeight="1">
      <c r="B15" s="97" t="s">
        <v>275</v>
      </c>
      <c r="F15" s="176">
        <v>-67931198</v>
      </c>
      <c r="G15" s="96"/>
      <c r="H15" s="95">
        <v>0</v>
      </c>
      <c r="I15" s="96"/>
      <c r="J15" s="176">
        <v>0</v>
      </c>
      <c r="K15" s="12"/>
      <c r="L15" s="95">
        <v>0</v>
      </c>
    </row>
    <row r="16" spans="2:12" ht="16.5" customHeight="1">
      <c r="B16" s="97" t="s">
        <v>27</v>
      </c>
      <c r="F16" s="176">
        <v>-30528099</v>
      </c>
      <c r="G16" s="96"/>
      <c r="H16" s="95">
        <v>-41920480</v>
      </c>
      <c r="I16" s="96"/>
      <c r="J16" s="176">
        <v>-431106923</v>
      </c>
      <c r="K16" s="12"/>
      <c r="L16" s="95">
        <v>-312676969</v>
      </c>
    </row>
    <row r="17" spans="2:12" ht="16.5" customHeight="1">
      <c r="B17" s="97" t="s">
        <v>89</v>
      </c>
      <c r="D17" s="8">
        <v>17.2</v>
      </c>
      <c r="F17" s="176">
        <v>0</v>
      </c>
      <c r="G17" s="96"/>
      <c r="H17" s="95">
        <v>0</v>
      </c>
      <c r="I17" s="96"/>
      <c r="J17" s="176">
        <v>-3871536709</v>
      </c>
      <c r="K17" s="12"/>
      <c r="L17" s="95">
        <v>-4745364506</v>
      </c>
    </row>
    <row r="18" spans="2:12" ht="16.5" customHeight="1">
      <c r="B18" s="97" t="s">
        <v>82</v>
      </c>
      <c r="D18" s="7">
        <v>34</v>
      </c>
      <c r="F18" s="176">
        <v>1636797026</v>
      </c>
      <c r="G18" s="96"/>
      <c r="H18" s="95">
        <v>1386265878</v>
      </c>
      <c r="I18" s="96"/>
      <c r="J18" s="176">
        <v>845008629</v>
      </c>
      <c r="K18" s="12"/>
      <c r="L18" s="95">
        <v>667988468</v>
      </c>
    </row>
    <row r="19" spans="2:12" ht="16.5" customHeight="1">
      <c r="B19" s="97" t="s">
        <v>68</v>
      </c>
      <c r="F19" s="155">
        <v>12739765</v>
      </c>
      <c r="G19" s="96"/>
      <c r="H19" s="87">
        <v>15041188</v>
      </c>
      <c r="I19" s="96"/>
      <c r="J19" s="155">
        <v>8203752</v>
      </c>
      <c r="K19" s="12"/>
      <c r="L19" s="87">
        <v>11436057</v>
      </c>
    </row>
    <row r="20" spans="2:12" ht="16.5" customHeight="1">
      <c r="B20" s="97" t="s">
        <v>138</v>
      </c>
      <c r="F20" s="155">
        <v>11395540</v>
      </c>
      <c r="G20" s="96"/>
      <c r="H20" s="87">
        <v>7263423</v>
      </c>
      <c r="I20" s="96"/>
      <c r="J20" s="176">
        <v>0</v>
      </c>
      <c r="K20" s="12"/>
      <c r="L20" s="95">
        <v>0</v>
      </c>
    </row>
    <row r="21" spans="2:12" ht="16.5" customHeight="1">
      <c r="B21" s="97" t="s">
        <v>242</v>
      </c>
      <c r="D21" s="8">
        <v>17.1</v>
      </c>
      <c r="F21" s="155">
        <v>61049730</v>
      </c>
      <c r="G21" s="96"/>
      <c r="H21" s="87">
        <v>14259073</v>
      </c>
      <c r="I21" s="96"/>
      <c r="J21" s="176">
        <v>0</v>
      </c>
      <c r="K21" s="12"/>
      <c r="L21" s="95">
        <v>0</v>
      </c>
    </row>
    <row r="22" spans="2:12" ht="16.5" customHeight="1">
      <c r="B22" s="97" t="s">
        <v>269</v>
      </c>
      <c r="D22" s="87"/>
      <c r="E22" s="87"/>
      <c r="F22" s="155"/>
      <c r="G22" s="87"/>
      <c r="H22" s="87"/>
      <c r="I22" s="87"/>
      <c r="J22" s="155"/>
      <c r="K22" s="87"/>
      <c r="L22" s="87"/>
    </row>
    <row r="23" spans="2:12" ht="16.5" customHeight="1">
      <c r="B23" s="97"/>
      <c r="C23" s="97" t="s">
        <v>268</v>
      </c>
      <c r="D23" s="8">
        <v>17.1</v>
      </c>
      <c r="F23" s="176">
        <v>-8758602</v>
      </c>
      <c r="G23" s="96"/>
      <c r="H23" s="95">
        <v>-12439095</v>
      </c>
      <c r="I23" s="96"/>
      <c r="J23" s="176">
        <v>0</v>
      </c>
      <c r="K23" s="12"/>
      <c r="L23" s="95">
        <v>0</v>
      </c>
    </row>
    <row r="24" spans="2:12" ht="16.5" customHeight="1">
      <c r="B24" s="97" t="s">
        <v>246</v>
      </c>
      <c r="C24" s="126"/>
      <c r="F24" s="176">
        <v>0</v>
      </c>
      <c r="G24" s="96"/>
      <c r="H24" s="95">
        <v>0</v>
      </c>
      <c r="I24" s="96"/>
      <c r="J24" s="176">
        <v>64735371</v>
      </c>
      <c r="K24" s="12"/>
      <c r="L24" s="95">
        <v>0</v>
      </c>
    </row>
    <row r="25" spans="2:12" ht="16.5" customHeight="1">
      <c r="B25" s="97" t="s">
        <v>247</v>
      </c>
      <c r="C25" s="126"/>
      <c r="F25" s="176">
        <v>-2886785</v>
      </c>
      <c r="G25" s="96"/>
      <c r="H25" s="95">
        <v>0</v>
      </c>
      <c r="I25" s="96"/>
      <c r="J25" s="176">
        <v>0</v>
      </c>
      <c r="K25" s="12"/>
      <c r="L25" s="95">
        <v>0</v>
      </c>
    </row>
    <row r="26" spans="2:12" ht="16.5" customHeight="1">
      <c r="B26" s="97" t="s">
        <v>179</v>
      </c>
      <c r="F26" s="176">
        <v>81341425</v>
      </c>
      <c r="G26" s="96"/>
      <c r="H26" s="95">
        <v>-329413</v>
      </c>
      <c r="I26" s="96"/>
      <c r="J26" s="176">
        <v>-1360837</v>
      </c>
      <c r="K26" s="12"/>
      <c r="L26" s="95">
        <v>0</v>
      </c>
    </row>
    <row r="27" spans="2:12" ht="16.5" customHeight="1">
      <c r="B27" s="97" t="s">
        <v>248</v>
      </c>
      <c r="F27" s="176">
        <v>3373454</v>
      </c>
      <c r="G27" s="96"/>
      <c r="H27" s="95">
        <v>4993428</v>
      </c>
      <c r="I27" s="96"/>
      <c r="J27" s="176">
        <v>0</v>
      </c>
      <c r="K27" s="12"/>
      <c r="L27" s="95">
        <v>1386558</v>
      </c>
    </row>
    <row r="28" spans="2:12" ht="16.5" customHeight="1">
      <c r="B28" s="97" t="s">
        <v>243</v>
      </c>
      <c r="D28" s="7">
        <v>16</v>
      </c>
      <c r="F28" s="176">
        <v>6265237</v>
      </c>
      <c r="G28" s="96"/>
      <c r="H28" s="95">
        <v>6848214</v>
      </c>
      <c r="I28" s="96"/>
      <c r="J28" s="176">
        <v>-1387595</v>
      </c>
      <c r="K28" s="12"/>
      <c r="L28" s="95">
        <v>-5939934</v>
      </c>
    </row>
    <row r="29" spans="2:12" ht="16.5" customHeight="1">
      <c r="B29" s="97" t="s">
        <v>139</v>
      </c>
      <c r="F29" s="176">
        <v>-2300365</v>
      </c>
      <c r="G29" s="96"/>
      <c r="H29" s="95">
        <v>2350713</v>
      </c>
      <c r="I29" s="96"/>
      <c r="J29" s="176">
        <v>-7632114</v>
      </c>
      <c r="K29" s="12"/>
      <c r="L29" s="95">
        <v>9248968</v>
      </c>
    </row>
    <row r="30" spans="2:12" ht="16.5" customHeight="1">
      <c r="B30" s="97" t="s">
        <v>244</v>
      </c>
      <c r="D30" s="8">
        <v>40.6</v>
      </c>
      <c r="F30" s="152">
        <v>0</v>
      </c>
      <c r="G30" s="96"/>
      <c r="H30" s="16">
        <v>0</v>
      </c>
      <c r="I30" s="96"/>
      <c r="J30" s="152">
        <v>-57150326</v>
      </c>
      <c r="K30" s="12"/>
      <c r="L30" s="16">
        <v>-52142084</v>
      </c>
    </row>
    <row r="31" spans="2:11" ht="7.5" customHeight="1">
      <c r="B31" s="97"/>
      <c r="F31" s="151"/>
      <c r="G31" s="12"/>
      <c r="I31" s="12"/>
      <c r="J31" s="151"/>
      <c r="K31" s="12"/>
    </row>
    <row r="32" spans="2:12" ht="16.5" customHeight="1">
      <c r="B32" s="84" t="s">
        <v>245</v>
      </c>
      <c r="F32" s="151">
        <f>SUM(F10:F30)</f>
        <v>9465903506</v>
      </c>
      <c r="G32" s="85"/>
      <c r="H32" s="11">
        <f>SUM(H10:H30)</f>
        <v>9931583992</v>
      </c>
      <c r="I32" s="85"/>
      <c r="J32" s="151">
        <f>SUM(J10:J30)</f>
        <v>22802133</v>
      </c>
      <c r="K32" s="85"/>
      <c r="L32" s="11">
        <f>SUM(L10:L30)</f>
        <v>-416650770</v>
      </c>
    </row>
    <row r="33" spans="2:12" ht="16.5" customHeight="1">
      <c r="B33" s="84" t="s">
        <v>40</v>
      </c>
      <c r="D33" s="94"/>
      <c r="E33" s="83"/>
      <c r="F33" s="177"/>
      <c r="G33" s="99"/>
      <c r="H33" s="110"/>
      <c r="I33" s="99"/>
      <c r="J33" s="177"/>
      <c r="K33" s="98"/>
      <c r="L33" s="110"/>
    </row>
    <row r="34" spans="2:12" ht="16.5" customHeight="1">
      <c r="B34" s="87"/>
      <c r="C34" s="97" t="s">
        <v>52</v>
      </c>
      <c r="D34" s="94"/>
      <c r="E34" s="83"/>
      <c r="F34" s="164">
        <v>-88825778</v>
      </c>
      <c r="G34" s="99"/>
      <c r="H34" s="111">
        <v>-1021932191</v>
      </c>
      <c r="I34" s="99"/>
      <c r="J34" s="164">
        <v>-175839280</v>
      </c>
      <c r="K34" s="98"/>
      <c r="L34" s="111">
        <v>-130959507</v>
      </c>
    </row>
    <row r="35" spans="2:12" ht="16.5" customHeight="1">
      <c r="B35" s="87"/>
      <c r="C35" s="97" t="s">
        <v>85</v>
      </c>
      <c r="D35" s="94"/>
      <c r="E35" s="83"/>
      <c r="F35" s="164">
        <v>-257700134</v>
      </c>
      <c r="G35" s="99"/>
      <c r="H35" s="111">
        <v>133697059</v>
      </c>
      <c r="I35" s="99"/>
      <c r="J35" s="164">
        <v>37079250</v>
      </c>
      <c r="K35" s="98"/>
      <c r="L35" s="111">
        <v>77974817</v>
      </c>
    </row>
    <row r="36" spans="2:12" ht="16.5" customHeight="1">
      <c r="B36" s="87"/>
      <c r="C36" s="97" t="s">
        <v>28</v>
      </c>
      <c r="D36" s="94"/>
      <c r="E36" s="83"/>
      <c r="F36" s="164">
        <v>-72157572</v>
      </c>
      <c r="G36" s="99"/>
      <c r="H36" s="111">
        <v>-434564084</v>
      </c>
      <c r="I36" s="99"/>
      <c r="J36" s="164">
        <v>-80834525</v>
      </c>
      <c r="K36" s="98"/>
      <c r="L36" s="111">
        <v>-67532629</v>
      </c>
    </row>
    <row r="37" spans="2:12" ht="16.5" customHeight="1">
      <c r="B37" s="87"/>
      <c r="C37" s="97" t="s">
        <v>69</v>
      </c>
      <c r="D37" s="94"/>
      <c r="E37" s="83"/>
      <c r="F37" s="164">
        <v>15336955</v>
      </c>
      <c r="G37" s="99"/>
      <c r="H37" s="111">
        <v>-380743005</v>
      </c>
      <c r="I37" s="99"/>
      <c r="J37" s="164">
        <v>7592211</v>
      </c>
      <c r="K37" s="98"/>
      <c r="L37" s="111">
        <v>-32983937</v>
      </c>
    </row>
    <row r="38" spans="2:12" ht="16.5" customHeight="1">
      <c r="B38" s="87"/>
      <c r="C38" s="97" t="s">
        <v>53</v>
      </c>
      <c r="D38" s="94"/>
      <c r="E38" s="83"/>
      <c r="F38" s="164">
        <v>72143170</v>
      </c>
      <c r="G38" s="99"/>
      <c r="H38" s="111">
        <v>135113329</v>
      </c>
      <c r="I38" s="99"/>
      <c r="J38" s="164">
        <v>30378799</v>
      </c>
      <c r="K38" s="98"/>
      <c r="L38" s="111">
        <v>167330340</v>
      </c>
    </row>
    <row r="39" spans="2:12" ht="16.5" customHeight="1">
      <c r="B39" s="87"/>
      <c r="C39" s="97" t="s">
        <v>86</v>
      </c>
      <c r="D39" s="94"/>
      <c r="E39" s="83"/>
      <c r="F39" s="164">
        <v>137147004</v>
      </c>
      <c r="G39" s="99"/>
      <c r="H39" s="111">
        <v>384038752</v>
      </c>
      <c r="I39" s="99"/>
      <c r="J39" s="164">
        <v>24445633</v>
      </c>
      <c r="K39" s="98"/>
      <c r="L39" s="111">
        <v>73439938</v>
      </c>
    </row>
    <row r="40" spans="2:12" ht="16.5" customHeight="1">
      <c r="B40" s="87"/>
      <c r="C40" s="97" t="s">
        <v>140</v>
      </c>
      <c r="D40" s="94"/>
      <c r="E40" s="83"/>
      <c r="F40" s="178">
        <v>-5412348</v>
      </c>
      <c r="G40" s="99"/>
      <c r="H40" s="100">
        <v>-24427482</v>
      </c>
      <c r="I40" s="99"/>
      <c r="J40" s="178">
        <v>51816</v>
      </c>
      <c r="K40" s="98"/>
      <c r="L40" s="100">
        <v>239493868</v>
      </c>
    </row>
    <row r="41" spans="2:12" ht="5.25" customHeight="1">
      <c r="B41" s="87"/>
      <c r="C41" s="97"/>
      <c r="D41" s="94"/>
      <c r="E41" s="83"/>
      <c r="F41" s="177"/>
      <c r="G41" s="99"/>
      <c r="H41" s="110"/>
      <c r="I41" s="99"/>
      <c r="J41" s="177"/>
      <c r="K41" s="98"/>
      <c r="L41" s="110"/>
    </row>
    <row r="42" spans="1:12" ht="16.5" customHeight="1">
      <c r="A42" s="87"/>
      <c r="B42" s="84" t="s">
        <v>118</v>
      </c>
      <c r="C42" s="87"/>
      <c r="D42" s="94"/>
      <c r="E42" s="83"/>
      <c r="F42" s="164">
        <f>SUM(F32:F40)</f>
        <v>9266434803</v>
      </c>
      <c r="G42" s="99"/>
      <c r="H42" s="111">
        <f>SUM(H32:H40)</f>
        <v>8722766370</v>
      </c>
      <c r="I42" s="99"/>
      <c r="J42" s="164">
        <f>SUM(J32:J40)</f>
        <v>-134323963</v>
      </c>
      <c r="K42" s="98"/>
      <c r="L42" s="111">
        <f>SUM(L32:L40)</f>
        <v>-89887880</v>
      </c>
    </row>
    <row r="43" spans="1:12" ht="16.5" customHeight="1">
      <c r="A43" s="87"/>
      <c r="C43" s="97" t="s">
        <v>29</v>
      </c>
      <c r="D43" s="94"/>
      <c r="E43" s="83"/>
      <c r="F43" s="178">
        <v>-28799955</v>
      </c>
      <c r="G43" s="99"/>
      <c r="H43" s="100">
        <v>-19526632</v>
      </c>
      <c r="I43" s="99"/>
      <c r="J43" s="178">
        <v>-10866244</v>
      </c>
      <c r="K43" s="98"/>
      <c r="L43" s="100">
        <v>-16399454</v>
      </c>
    </row>
    <row r="44" spans="1:12" ht="4.5" customHeight="1">
      <c r="A44" s="87"/>
      <c r="D44" s="94"/>
      <c r="E44" s="83"/>
      <c r="F44" s="177"/>
      <c r="G44" s="99"/>
      <c r="H44" s="110"/>
      <c r="I44" s="99"/>
      <c r="J44" s="177"/>
      <c r="K44" s="98"/>
      <c r="L44" s="110"/>
    </row>
    <row r="45" spans="2:12" ht="16.5" customHeight="1">
      <c r="B45" s="83" t="s">
        <v>117</v>
      </c>
      <c r="C45" s="87"/>
      <c r="D45" s="94"/>
      <c r="E45" s="83"/>
      <c r="F45" s="178">
        <f>SUM(F42:F43)</f>
        <v>9237634848</v>
      </c>
      <c r="G45" s="99"/>
      <c r="H45" s="100">
        <f>SUM(H42:H43)</f>
        <v>8703239738</v>
      </c>
      <c r="I45" s="99"/>
      <c r="J45" s="178">
        <f>SUM(J42:J43)</f>
        <v>-145190207</v>
      </c>
      <c r="K45" s="98"/>
      <c r="L45" s="100">
        <f>SUM(L42:L43)</f>
        <v>-106287334</v>
      </c>
    </row>
    <row r="46" spans="2:12" ht="16.5" customHeight="1">
      <c r="B46" s="83"/>
      <c r="C46" s="87"/>
      <c r="D46" s="94"/>
      <c r="E46" s="83"/>
      <c r="F46" s="111"/>
      <c r="G46" s="99"/>
      <c r="H46" s="111"/>
      <c r="I46" s="99"/>
      <c r="J46" s="111"/>
      <c r="K46" s="98"/>
      <c r="L46" s="111"/>
    </row>
    <row r="47" spans="2:12" ht="16.5" customHeight="1">
      <c r="B47" s="83"/>
      <c r="C47" s="87"/>
      <c r="D47" s="94"/>
      <c r="E47" s="83"/>
      <c r="F47" s="111"/>
      <c r="G47" s="99"/>
      <c r="H47" s="111"/>
      <c r="I47" s="99"/>
      <c r="J47" s="111"/>
      <c r="K47" s="98"/>
      <c r="L47" s="111"/>
    </row>
    <row r="48" spans="2:12" ht="16.5" customHeight="1">
      <c r="B48" s="83"/>
      <c r="C48" s="87"/>
      <c r="D48" s="94"/>
      <c r="E48" s="83"/>
      <c r="F48" s="111"/>
      <c r="G48" s="99"/>
      <c r="H48" s="111"/>
      <c r="I48" s="99"/>
      <c r="J48" s="111"/>
      <c r="K48" s="98"/>
      <c r="L48" s="111"/>
    </row>
    <row r="49" spans="2:12" ht="16.5" customHeight="1">
      <c r="B49" s="87"/>
      <c r="C49" s="83"/>
      <c r="D49" s="94"/>
      <c r="E49" s="83"/>
      <c r="F49" s="110"/>
      <c r="G49" s="99"/>
      <c r="H49" s="110"/>
      <c r="I49" s="98"/>
      <c r="J49" s="110"/>
      <c r="K49" s="99"/>
      <c r="L49" s="110"/>
    </row>
    <row r="50" spans="2:12" ht="16.5" customHeight="1">
      <c r="B50" s="87"/>
      <c r="C50" s="83"/>
      <c r="D50" s="94"/>
      <c r="E50" s="83"/>
      <c r="F50" s="110"/>
      <c r="G50" s="99"/>
      <c r="H50" s="110"/>
      <c r="I50" s="98"/>
      <c r="J50" s="110"/>
      <c r="K50" s="99"/>
      <c r="L50" s="110"/>
    </row>
    <row r="51" spans="2:12" ht="16.5" customHeight="1">
      <c r="B51" s="87"/>
      <c r="C51" s="83"/>
      <c r="D51" s="94"/>
      <c r="E51" s="83"/>
      <c r="F51" s="110"/>
      <c r="G51" s="99"/>
      <c r="H51" s="110"/>
      <c r="I51" s="98"/>
      <c r="J51" s="110"/>
      <c r="K51" s="99"/>
      <c r="L51" s="110"/>
    </row>
    <row r="52" spans="2:12" ht="16.5" customHeight="1">
      <c r="B52" s="87"/>
      <c r="C52" s="83"/>
      <c r="D52" s="94"/>
      <c r="E52" s="83"/>
      <c r="F52" s="110"/>
      <c r="G52" s="99"/>
      <c r="H52" s="110"/>
      <c r="I52" s="98"/>
      <c r="J52" s="110"/>
      <c r="K52" s="99"/>
      <c r="L52" s="110"/>
    </row>
    <row r="53" spans="2:12" ht="16.5" customHeight="1">
      <c r="B53" s="87"/>
      <c r="C53" s="83"/>
      <c r="D53" s="94"/>
      <c r="E53" s="83"/>
      <c r="F53" s="110"/>
      <c r="G53" s="99"/>
      <c r="H53" s="110"/>
      <c r="I53" s="98"/>
      <c r="J53" s="110"/>
      <c r="K53" s="99"/>
      <c r="L53" s="110"/>
    </row>
    <row r="54" spans="2:12" ht="16.5" customHeight="1">
      <c r="B54" s="87"/>
      <c r="C54" s="83"/>
      <c r="D54" s="94"/>
      <c r="E54" s="83"/>
      <c r="F54" s="110"/>
      <c r="G54" s="99"/>
      <c r="H54" s="110"/>
      <c r="I54" s="98"/>
      <c r="J54" s="110"/>
      <c r="K54" s="99"/>
      <c r="L54" s="110"/>
    </row>
    <row r="55" spans="2:12" ht="16.5" customHeight="1">
      <c r="B55" s="87"/>
      <c r="C55" s="83"/>
      <c r="D55" s="94"/>
      <c r="E55" s="83"/>
      <c r="F55" s="110"/>
      <c r="G55" s="99"/>
      <c r="H55" s="110"/>
      <c r="I55" s="98"/>
      <c r="J55" s="110"/>
      <c r="K55" s="99"/>
      <c r="L55" s="110"/>
    </row>
    <row r="56" spans="2:12" ht="16.5" customHeight="1">
      <c r="B56" s="87"/>
      <c r="C56" s="83"/>
      <c r="D56" s="94"/>
      <c r="E56" s="83"/>
      <c r="F56" s="110"/>
      <c r="G56" s="99"/>
      <c r="H56" s="110"/>
      <c r="I56" s="98"/>
      <c r="J56" s="110"/>
      <c r="K56" s="99"/>
      <c r="L56" s="110"/>
    </row>
    <row r="57" spans="2:12" ht="6.75" customHeight="1">
      <c r="B57" s="87"/>
      <c r="C57" s="83"/>
      <c r="D57" s="94"/>
      <c r="E57" s="83"/>
      <c r="F57" s="110"/>
      <c r="G57" s="99"/>
      <c r="H57" s="110"/>
      <c r="I57" s="98"/>
      <c r="J57" s="110"/>
      <c r="K57" s="99"/>
      <c r="L57" s="110"/>
    </row>
    <row r="58" spans="1:12" ht="22.5" customHeight="1">
      <c r="A58" s="201" t="str">
        <f>'6-8'!$A$53:$L$53</f>
        <v>The accompanying notes to the financial statements on pages 16 to 107 are an integral part to these financial statements.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</row>
    <row r="59" spans="1:12" ht="16.5" customHeight="1">
      <c r="A59" s="76" t="str">
        <f>+A1</f>
        <v>Energy Absolute Public Company Limited</v>
      </c>
      <c r="B59" s="76"/>
      <c r="C59" s="76"/>
      <c r="D59" s="1"/>
      <c r="E59" s="75"/>
      <c r="F59" s="2"/>
      <c r="G59" s="77"/>
      <c r="H59" s="2"/>
      <c r="I59" s="78"/>
      <c r="J59" s="2"/>
      <c r="K59" s="77"/>
      <c r="L59" s="2"/>
    </row>
    <row r="60" spans="1:12" ht="16.5" customHeight="1">
      <c r="A60" s="76" t="str">
        <f>A2</f>
        <v>Statement of Cash Flows </v>
      </c>
      <c r="B60" s="76"/>
      <c r="C60" s="76"/>
      <c r="D60" s="1"/>
      <c r="E60" s="75"/>
      <c r="F60" s="2"/>
      <c r="G60" s="77"/>
      <c r="H60" s="2"/>
      <c r="I60" s="78"/>
      <c r="J60" s="2"/>
      <c r="K60" s="77"/>
      <c r="L60" s="2"/>
    </row>
    <row r="61" spans="1:12" ht="16.5" customHeight="1">
      <c r="A61" s="4" t="str">
        <f>+A3</f>
        <v>For the year ended 31 December 2020</v>
      </c>
      <c r="B61" s="4"/>
      <c r="C61" s="4"/>
      <c r="D61" s="79"/>
      <c r="E61" s="80"/>
      <c r="F61" s="3"/>
      <c r="G61" s="81"/>
      <c r="H61" s="3"/>
      <c r="I61" s="82"/>
      <c r="J61" s="3"/>
      <c r="K61" s="81"/>
      <c r="L61" s="3"/>
    </row>
    <row r="62" spans="1:11" ht="16.5" customHeight="1">
      <c r="A62" s="83"/>
      <c r="B62" s="83"/>
      <c r="C62" s="83"/>
      <c r="G62" s="85"/>
      <c r="I62" s="86"/>
      <c r="K62" s="85"/>
    </row>
    <row r="63" spans="7:11" ht="16.5" customHeight="1">
      <c r="G63" s="85"/>
      <c r="I63" s="86"/>
      <c r="K63" s="85"/>
    </row>
    <row r="64" spans="1:12" ht="26.25" customHeight="1">
      <c r="A64" s="87"/>
      <c r="D64" s="93"/>
      <c r="E64" s="83"/>
      <c r="F64" s="191" t="s">
        <v>258</v>
      </c>
      <c r="G64" s="191"/>
      <c r="H64" s="191"/>
      <c r="I64" s="101"/>
      <c r="J64" s="191" t="s">
        <v>259</v>
      </c>
      <c r="K64" s="191"/>
      <c r="L64" s="191"/>
    </row>
    <row r="65" spans="4:12" ht="16.5" customHeight="1">
      <c r="D65" s="94"/>
      <c r="E65" s="83"/>
      <c r="F65" s="102">
        <v>2020</v>
      </c>
      <c r="G65" s="103"/>
      <c r="H65" s="102">
        <v>2019</v>
      </c>
      <c r="I65" s="103"/>
      <c r="J65" s="102">
        <v>2020</v>
      </c>
      <c r="K65" s="103"/>
      <c r="L65" s="102">
        <v>2019</v>
      </c>
    </row>
    <row r="66" spans="4:12" ht="16.5" customHeight="1">
      <c r="D66" s="70" t="s">
        <v>1</v>
      </c>
      <c r="E66" s="83"/>
      <c r="F66" s="5" t="s">
        <v>95</v>
      </c>
      <c r="G66" s="102"/>
      <c r="H66" s="5" t="s">
        <v>95</v>
      </c>
      <c r="I66" s="102"/>
      <c r="J66" s="5" t="s">
        <v>95</v>
      </c>
      <c r="K66" s="102"/>
      <c r="L66" s="5" t="s">
        <v>95</v>
      </c>
    </row>
    <row r="67" spans="1:12" ht="16.5" customHeight="1">
      <c r="A67" s="83" t="s">
        <v>30</v>
      </c>
      <c r="D67" s="94"/>
      <c r="E67" s="83"/>
      <c r="F67" s="177"/>
      <c r="G67" s="99"/>
      <c r="H67" s="110"/>
      <c r="I67" s="99"/>
      <c r="J67" s="177"/>
      <c r="K67" s="98"/>
      <c r="L67" s="110"/>
    </row>
    <row r="68" spans="1:12" ht="16.5" customHeight="1">
      <c r="A68" s="84" t="s">
        <v>91</v>
      </c>
      <c r="D68" s="94"/>
      <c r="E68" s="83"/>
      <c r="F68" s="164">
        <v>9523235</v>
      </c>
      <c r="G68" s="99"/>
      <c r="H68" s="111">
        <v>-4145768</v>
      </c>
      <c r="I68" s="99"/>
      <c r="J68" s="164">
        <v>5183211</v>
      </c>
      <c r="K68" s="98"/>
      <c r="L68" s="111">
        <v>2642743</v>
      </c>
    </row>
    <row r="69" spans="1:12" ht="16.5" customHeight="1">
      <c r="A69" s="84" t="s">
        <v>114</v>
      </c>
      <c r="D69" s="8">
        <v>40.4</v>
      </c>
      <c r="E69" s="83"/>
      <c r="F69" s="164">
        <v>200000</v>
      </c>
      <c r="G69" s="99"/>
      <c r="H69" s="111">
        <v>0</v>
      </c>
      <c r="I69" s="99"/>
      <c r="J69" s="164">
        <v>1400000000</v>
      </c>
      <c r="K69" s="98"/>
      <c r="L69" s="111">
        <v>341799000</v>
      </c>
    </row>
    <row r="70" spans="1:12" ht="16.5" customHeight="1">
      <c r="A70" s="84" t="s">
        <v>70</v>
      </c>
      <c r="D70" s="8">
        <v>40.4</v>
      </c>
      <c r="E70" s="83"/>
      <c r="F70" s="164">
        <v>0</v>
      </c>
      <c r="G70" s="99"/>
      <c r="H70" s="111">
        <v>0</v>
      </c>
      <c r="I70" s="99"/>
      <c r="J70" s="164">
        <v>-2472000000</v>
      </c>
      <c r="K70" s="98"/>
      <c r="L70" s="111">
        <v>-12128346000</v>
      </c>
    </row>
    <row r="71" spans="1:12" ht="16.5" customHeight="1">
      <c r="A71" s="84" t="s">
        <v>150</v>
      </c>
      <c r="D71" s="8"/>
      <c r="E71" s="83"/>
      <c r="F71" s="164">
        <v>0</v>
      </c>
      <c r="G71" s="99"/>
      <c r="H71" s="111">
        <v>-500000</v>
      </c>
      <c r="I71" s="99"/>
      <c r="J71" s="164">
        <v>0</v>
      </c>
      <c r="K71" s="98"/>
      <c r="L71" s="111">
        <v>0</v>
      </c>
    </row>
    <row r="72" spans="1:12" ht="16.5" customHeight="1">
      <c r="A72" s="84" t="s">
        <v>115</v>
      </c>
      <c r="D72" s="8">
        <v>40.4</v>
      </c>
      <c r="E72" s="83"/>
      <c r="F72" s="164">
        <v>0</v>
      </c>
      <c r="H72" s="111">
        <v>0</v>
      </c>
      <c r="I72" s="84"/>
      <c r="J72" s="164">
        <v>3029000000</v>
      </c>
      <c r="K72" s="98"/>
      <c r="L72" s="111">
        <v>0</v>
      </c>
    </row>
    <row r="73" spans="1:12" ht="16.5" customHeight="1">
      <c r="A73" s="84" t="s">
        <v>238</v>
      </c>
      <c r="D73" s="8">
        <v>40.4</v>
      </c>
      <c r="E73" s="83"/>
      <c r="F73" s="164">
        <v>0</v>
      </c>
      <c r="H73" s="111">
        <v>0</v>
      </c>
      <c r="I73" s="84"/>
      <c r="J73" s="164">
        <v>-165000000</v>
      </c>
      <c r="K73" s="98"/>
      <c r="L73" s="111">
        <v>0</v>
      </c>
    </row>
    <row r="74" spans="1:12" ht="16.5" customHeight="1">
      <c r="A74" s="84" t="s">
        <v>170</v>
      </c>
      <c r="D74" s="8"/>
      <c r="E74" s="83"/>
      <c r="F74" s="164">
        <v>0</v>
      </c>
      <c r="H74" s="111">
        <v>-75000000</v>
      </c>
      <c r="I74" s="84"/>
      <c r="J74" s="164">
        <v>0</v>
      </c>
      <c r="K74" s="98"/>
      <c r="L74" s="111">
        <v>0</v>
      </c>
    </row>
    <row r="75" spans="1:12" ht="16.5" customHeight="1">
      <c r="A75" s="84" t="s">
        <v>217</v>
      </c>
      <c r="D75" s="8"/>
      <c r="E75" s="83"/>
      <c r="F75" s="164"/>
      <c r="H75" s="111"/>
      <c r="I75" s="84"/>
      <c r="J75" s="164"/>
      <c r="K75" s="98"/>
      <c r="L75" s="111"/>
    </row>
    <row r="76" spans="1:12" ht="16.5" customHeight="1">
      <c r="A76" s="87"/>
      <c r="B76" s="84" t="s">
        <v>218</v>
      </c>
      <c r="D76" s="7">
        <v>14</v>
      </c>
      <c r="E76" s="83"/>
      <c r="F76" s="164">
        <v>-5134071033</v>
      </c>
      <c r="H76" s="111">
        <v>0</v>
      </c>
      <c r="I76" s="84"/>
      <c r="J76" s="164">
        <v>-5134071033</v>
      </c>
      <c r="K76" s="98"/>
      <c r="L76" s="111">
        <v>0</v>
      </c>
    </row>
    <row r="77" spans="1:12" ht="16.5" customHeight="1">
      <c r="A77" s="87" t="s">
        <v>236</v>
      </c>
      <c r="E77" s="83"/>
      <c r="F77" s="164">
        <v>2740878</v>
      </c>
      <c r="H77" s="111">
        <v>0</v>
      </c>
      <c r="I77" s="84"/>
      <c r="J77" s="164">
        <v>0</v>
      </c>
      <c r="K77" s="98"/>
      <c r="L77" s="111">
        <v>0</v>
      </c>
    </row>
    <row r="78" spans="1:12" ht="16.5" customHeight="1">
      <c r="A78" s="84" t="s">
        <v>219</v>
      </c>
      <c r="E78" s="83"/>
      <c r="F78" s="164">
        <v>-403799779</v>
      </c>
      <c r="H78" s="111">
        <v>0</v>
      </c>
      <c r="I78" s="84"/>
      <c r="J78" s="164">
        <v>0</v>
      </c>
      <c r="K78" s="98"/>
      <c r="L78" s="111">
        <v>0</v>
      </c>
    </row>
    <row r="79" spans="1:12" ht="16.5" customHeight="1">
      <c r="A79" s="84" t="s">
        <v>107</v>
      </c>
      <c r="D79" s="8">
        <v>17.1</v>
      </c>
      <c r="E79" s="83"/>
      <c r="F79" s="164">
        <v>0</v>
      </c>
      <c r="G79" s="99"/>
      <c r="H79" s="111">
        <v>0</v>
      </c>
      <c r="I79" s="99"/>
      <c r="J79" s="164">
        <v>-4234029911</v>
      </c>
      <c r="K79" s="98"/>
      <c r="L79" s="111">
        <v>-1534818532</v>
      </c>
    </row>
    <row r="80" spans="1:12" ht="16.5" customHeight="1">
      <c r="A80" s="84" t="s">
        <v>249</v>
      </c>
      <c r="D80" s="8"/>
      <c r="E80" s="83"/>
      <c r="F80" s="164">
        <v>0</v>
      </c>
      <c r="G80" s="99"/>
      <c r="H80" s="111">
        <v>0</v>
      </c>
      <c r="I80" s="99"/>
      <c r="J80" s="164">
        <v>523009562</v>
      </c>
      <c r="K80" s="98"/>
      <c r="L80" s="111">
        <v>0</v>
      </c>
    </row>
    <row r="81" spans="1:12" ht="16.5" customHeight="1">
      <c r="A81" s="84" t="s">
        <v>253</v>
      </c>
      <c r="D81" s="8">
        <v>17.1</v>
      </c>
      <c r="E81" s="83"/>
      <c r="F81" s="164">
        <v>-1514000000</v>
      </c>
      <c r="G81" s="99"/>
      <c r="H81" s="111">
        <v>-70151055</v>
      </c>
      <c r="I81" s="99"/>
      <c r="J81" s="164">
        <v>0</v>
      </c>
      <c r="K81" s="98"/>
      <c r="L81" s="111">
        <v>0</v>
      </c>
    </row>
    <row r="82" spans="1:12" ht="16.5" customHeight="1">
      <c r="A82" s="84" t="s">
        <v>254</v>
      </c>
      <c r="D82" s="8"/>
      <c r="E82" s="83"/>
      <c r="F82" s="164">
        <v>34202386</v>
      </c>
      <c r="G82" s="99"/>
      <c r="H82" s="111">
        <v>0</v>
      </c>
      <c r="I82" s="99"/>
      <c r="J82" s="164">
        <v>0</v>
      </c>
      <c r="K82" s="98"/>
      <c r="L82" s="111">
        <v>0</v>
      </c>
    </row>
    <row r="83" spans="1:12" ht="16.5" customHeight="1">
      <c r="A83" s="84" t="s">
        <v>220</v>
      </c>
      <c r="D83" s="8">
        <v>17.1</v>
      </c>
      <c r="E83" s="83"/>
      <c r="F83" s="164">
        <v>-2185650</v>
      </c>
      <c r="G83" s="99"/>
      <c r="H83" s="111">
        <v>0</v>
      </c>
      <c r="I83" s="99"/>
      <c r="J83" s="164">
        <v>-2185650</v>
      </c>
      <c r="K83" s="98"/>
      <c r="L83" s="111">
        <v>0</v>
      </c>
    </row>
    <row r="84" spans="1:12" ht="16.5" customHeight="1">
      <c r="A84" s="84" t="s">
        <v>90</v>
      </c>
      <c r="D84" s="7">
        <v>18</v>
      </c>
      <c r="E84" s="83"/>
      <c r="F84" s="164">
        <v>0</v>
      </c>
      <c r="G84" s="99"/>
      <c r="H84" s="111">
        <v>-38790830</v>
      </c>
      <c r="I84" s="99"/>
      <c r="J84" s="164">
        <v>0</v>
      </c>
      <c r="K84" s="98"/>
      <c r="L84" s="111">
        <v>-8472839</v>
      </c>
    </row>
    <row r="85" spans="1:12" ht="16.5" customHeight="1">
      <c r="A85" s="84" t="s">
        <v>250</v>
      </c>
      <c r="D85" s="94"/>
      <c r="E85" s="83"/>
      <c r="F85" s="155">
        <v>-7160399734</v>
      </c>
      <c r="G85" s="87"/>
      <c r="H85" s="87">
        <v>-14521994372</v>
      </c>
      <c r="I85" s="87"/>
      <c r="J85" s="155">
        <v>-925150255</v>
      </c>
      <c r="K85" s="87"/>
      <c r="L85" s="87">
        <v>-43787928</v>
      </c>
    </row>
    <row r="86" spans="1:12" ht="16.5" customHeight="1">
      <c r="A86" s="84" t="s">
        <v>251</v>
      </c>
      <c r="D86" s="94"/>
      <c r="E86" s="83"/>
      <c r="F86" s="164">
        <v>30514588</v>
      </c>
      <c r="G86" s="99"/>
      <c r="H86" s="111">
        <v>343356</v>
      </c>
      <c r="I86" s="99"/>
      <c r="J86" s="164">
        <v>10461325</v>
      </c>
      <c r="K86" s="98"/>
      <c r="L86" s="111">
        <v>0</v>
      </c>
    </row>
    <row r="87" spans="1:12" ht="16.5" customHeight="1">
      <c r="A87" s="84" t="s">
        <v>92</v>
      </c>
      <c r="D87" s="7">
        <v>22</v>
      </c>
      <c r="E87" s="83"/>
      <c r="F87" s="164">
        <v>-77861556</v>
      </c>
      <c r="G87" s="99"/>
      <c r="H87" s="111">
        <v>-139436589</v>
      </c>
      <c r="I87" s="99"/>
      <c r="J87" s="164">
        <v>-2119320</v>
      </c>
      <c r="K87" s="98"/>
      <c r="L87" s="111">
        <v>-3120640</v>
      </c>
    </row>
    <row r="88" spans="1:12" ht="16.5" customHeight="1">
      <c r="A88" s="84" t="s">
        <v>252</v>
      </c>
      <c r="D88" s="8">
        <v>40.6</v>
      </c>
      <c r="E88" s="83"/>
      <c r="F88" s="164">
        <v>0</v>
      </c>
      <c r="G88" s="99"/>
      <c r="H88" s="111">
        <v>0</v>
      </c>
      <c r="I88" s="99"/>
      <c r="J88" s="164">
        <v>93200902</v>
      </c>
      <c r="K88" s="98"/>
      <c r="L88" s="111">
        <v>0</v>
      </c>
    </row>
    <row r="89" spans="1:12" ht="16.5" customHeight="1">
      <c r="A89" s="23" t="s">
        <v>93</v>
      </c>
      <c r="D89" s="8">
        <v>17.2</v>
      </c>
      <c r="E89" s="83"/>
      <c r="F89" s="164">
        <v>0</v>
      </c>
      <c r="G89" s="99"/>
      <c r="H89" s="111">
        <v>0</v>
      </c>
      <c r="I89" s="99"/>
      <c r="J89" s="164">
        <v>3871536709</v>
      </c>
      <c r="K89" s="98"/>
      <c r="L89" s="111">
        <v>4745364506</v>
      </c>
    </row>
    <row r="90" spans="1:12" ht="16.5" customHeight="1">
      <c r="A90" s="84" t="s">
        <v>94</v>
      </c>
      <c r="E90" s="83"/>
      <c r="F90" s="164">
        <v>28550359</v>
      </c>
      <c r="G90" s="99"/>
      <c r="H90" s="111">
        <v>41409539</v>
      </c>
      <c r="I90" s="99"/>
      <c r="J90" s="164">
        <v>331615022</v>
      </c>
      <c r="K90" s="98"/>
      <c r="L90" s="111">
        <v>299867880</v>
      </c>
    </row>
    <row r="91" spans="1:12" ht="16.5" customHeight="1">
      <c r="A91" s="84" t="s">
        <v>154</v>
      </c>
      <c r="D91" s="7">
        <v>19</v>
      </c>
      <c r="E91" s="83"/>
      <c r="F91" s="178">
        <v>-8954051</v>
      </c>
      <c r="G91" s="99"/>
      <c r="H91" s="100">
        <v>-26169813</v>
      </c>
      <c r="I91" s="99"/>
      <c r="J91" s="178">
        <v>0</v>
      </c>
      <c r="K91" s="98"/>
      <c r="L91" s="100">
        <v>0</v>
      </c>
    </row>
    <row r="92" spans="4:12" ht="6.75" customHeight="1">
      <c r="D92" s="94"/>
      <c r="E92" s="83"/>
      <c r="F92" s="177"/>
      <c r="G92" s="99"/>
      <c r="H92" s="110"/>
      <c r="I92" s="99"/>
      <c r="J92" s="177"/>
      <c r="K92" s="98"/>
      <c r="L92" s="110"/>
    </row>
    <row r="93" spans="1:12" ht="16.5" customHeight="1">
      <c r="A93" s="83" t="s">
        <v>164</v>
      </c>
      <c r="B93" s="83"/>
      <c r="C93" s="87"/>
      <c r="D93" s="94"/>
      <c r="E93" s="83"/>
      <c r="F93" s="178">
        <f>SUM(F68:F91)</f>
        <v>-14195540357</v>
      </c>
      <c r="G93" s="99"/>
      <c r="H93" s="100">
        <f>SUM(H68:H91)</f>
        <v>-14834435532</v>
      </c>
      <c r="I93" s="99"/>
      <c r="J93" s="178">
        <f>SUM(J68:J91)</f>
        <v>-3670549438</v>
      </c>
      <c r="K93" s="98"/>
      <c r="L93" s="100">
        <f>SUM(L68:L91)</f>
        <v>-8328871810</v>
      </c>
    </row>
    <row r="94" spans="1:12" ht="16.5" customHeight="1">
      <c r="A94" s="83"/>
      <c r="D94" s="94"/>
      <c r="E94" s="83"/>
      <c r="F94" s="164"/>
      <c r="G94" s="99"/>
      <c r="H94" s="111"/>
      <c r="I94" s="98"/>
      <c r="J94" s="164"/>
      <c r="K94" s="99"/>
      <c r="L94" s="111"/>
    </row>
    <row r="95" spans="1:12" ht="16.5" customHeight="1">
      <c r="A95" s="83" t="s">
        <v>31</v>
      </c>
      <c r="D95" s="94"/>
      <c r="E95" s="83"/>
      <c r="F95" s="177"/>
      <c r="G95" s="99"/>
      <c r="H95" s="110"/>
      <c r="I95" s="99"/>
      <c r="J95" s="177"/>
      <c r="K95" s="98"/>
      <c r="L95" s="110"/>
    </row>
    <row r="96" spans="1:12" ht="16.5" customHeight="1">
      <c r="A96" s="97" t="s">
        <v>145</v>
      </c>
      <c r="D96" s="7">
        <v>25</v>
      </c>
      <c r="E96" s="83"/>
      <c r="F96" s="155">
        <v>4898169125</v>
      </c>
      <c r="G96" s="99"/>
      <c r="H96" s="87">
        <v>8150946615</v>
      </c>
      <c r="I96" s="99"/>
      <c r="J96" s="155">
        <v>2789197544</v>
      </c>
      <c r="K96" s="99"/>
      <c r="L96" s="87">
        <v>7932797861</v>
      </c>
    </row>
    <row r="97" spans="1:12" ht="16.5" customHeight="1">
      <c r="A97" s="97" t="s">
        <v>144</v>
      </c>
      <c r="D97" s="7">
        <v>25</v>
      </c>
      <c r="E97" s="83"/>
      <c r="F97" s="164">
        <v>-3303185833</v>
      </c>
      <c r="G97" s="99"/>
      <c r="H97" s="111">
        <v>-9307937046</v>
      </c>
      <c r="I97" s="99"/>
      <c r="J97" s="164">
        <v>-2913016424</v>
      </c>
      <c r="K97" s="99"/>
      <c r="L97" s="111">
        <v>-9264513510</v>
      </c>
    </row>
    <row r="98" spans="1:12" ht="16.5" customHeight="1">
      <c r="A98" s="97" t="s">
        <v>143</v>
      </c>
      <c r="D98" s="8">
        <v>27.1</v>
      </c>
      <c r="E98" s="83"/>
      <c r="F98" s="155">
        <v>1302200424</v>
      </c>
      <c r="G98" s="87"/>
      <c r="H98" s="87">
        <v>5125585306</v>
      </c>
      <c r="I98" s="99"/>
      <c r="J98" s="164">
        <v>0</v>
      </c>
      <c r="K98" s="99"/>
      <c r="L98" s="111">
        <v>4900000000</v>
      </c>
    </row>
    <row r="99" spans="1:12" ht="16.5" customHeight="1">
      <c r="A99" s="97" t="s">
        <v>142</v>
      </c>
      <c r="D99" s="8">
        <v>27.1</v>
      </c>
      <c r="E99" s="83"/>
      <c r="F99" s="155">
        <v>-1845026605</v>
      </c>
      <c r="G99" s="87"/>
      <c r="H99" s="87">
        <v>-266025473</v>
      </c>
      <c r="I99" s="99"/>
      <c r="J99" s="164">
        <v>-270000000</v>
      </c>
      <c r="K99" s="99"/>
      <c r="L99" s="111">
        <v>0</v>
      </c>
    </row>
    <row r="100" spans="1:12" ht="16.5" customHeight="1">
      <c r="A100" s="97" t="s">
        <v>141</v>
      </c>
      <c r="D100" s="8">
        <v>40.5</v>
      </c>
      <c r="E100" s="83"/>
      <c r="F100" s="164">
        <v>0</v>
      </c>
      <c r="G100" s="99"/>
      <c r="H100" s="111">
        <v>0</v>
      </c>
      <c r="I100" s="99"/>
      <c r="J100" s="164">
        <v>2380000000</v>
      </c>
      <c r="K100" s="99"/>
      <c r="L100" s="111">
        <v>2051000000</v>
      </c>
    </row>
    <row r="101" spans="1:12" ht="16.5" customHeight="1">
      <c r="A101" s="97" t="s">
        <v>262</v>
      </c>
      <c r="D101" s="8"/>
      <c r="E101" s="83"/>
      <c r="F101" s="164">
        <v>-69172032</v>
      </c>
      <c r="G101" s="99"/>
      <c r="H101" s="111">
        <v>0</v>
      </c>
      <c r="I101" s="99"/>
      <c r="J101" s="164">
        <v>-136806260</v>
      </c>
      <c r="K101" s="99"/>
      <c r="L101" s="111">
        <v>-8290000</v>
      </c>
    </row>
    <row r="102" spans="1:12" ht="16.5" customHeight="1">
      <c r="A102" s="97" t="s">
        <v>279</v>
      </c>
      <c r="D102" s="94"/>
      <c r="E102" s="83"/>
      <c r="F102" s="164">
        <v>-115475792</v>
      </c>
      <c r="G102" s="99"/>
      <c r="H102" s="111">
        <v>-3679172</v>
      </c>
      <c r="I102" s="99"/>
      <c r="J102" s="164">
        <v>-11788998</v>
      </c>
      <c r="K102" s="99"/>
      <c r="L102" s="111">
        <v>0</v>
      </c>
    </row>
    <row r="103" spans="1:12" ht="16.5" customHeight="1">
      <c r="A103" s="97" t="s">
        <v>163</v>
      </c>
      <c r="D103" s="7">
        <v>28</v>
      </c>
      <c r="E103" s="83"/>
      <c r="F103" s="164">
        <v>2200000000</v>
      </c>
      <c r="G103" s="99"/>
      <c r="H103" s="111">
        <v>10000000000</v>
      </c>
      <c r="I103" s="99"/>
      <c r="J103" s="164">
        <v>2200000000</v>
      </c>
      <c r="K103" s="99"/>
      <c r="L103" s="111">
        <v>10000000000</v>
      </c>
    </row>
    <row r="104" spans="1:12" ht="16.5" customHeight="1">
      <c r="A104" s="97" t="s">
        <v>276</v>
      </c>
      <c r="D104" s="7">
        <v>28</v>
      </c>
      <c r="E104" s="83"/>
      <c r="F104" s="164">
        <v>-3000000000</v>
      </c>
      <c r="G104" s="99"/>
      <c r="H104" s="111">
        <v>-1000000000</v>
      </c>
      <c r="I104" s="99"/>
      <c r="J104" s="164">
        <v>-3000000000</v>
      </c>
      <c r="K104" s="99"/>
      <c r="L104" s="111">
        <v>-1000000000</v>
      </c>
    </row>
    <row r="105" spans="1:12" ht="16.5" customHeight="1">
      <c r="A105" s="97" t="s">
        <v>277</v>
      </c>
      <c r="D105" s="7">
        <v>28</v>
      </c>
      <c r="E105" s="83"/>
      <c r="F105" s="164">
        <v>-2200000</v>
      </c>
      <c r="G105" s="99"/>
      <c r="H105" s="111">
        <v>-7700000</v>
      </c>
      <c r="I105" s="99"/>
      <c r="J105" s="164">
        <v>-2200000</v>
      </c>
      <c r="K105" s="99"/>
      <c r="L105" s="111">
        <v>-7700000</v>
      </c>
    </row>
    <row r="106" spans="1:12" ht="16.5" customHeight="1">
      <c r="A106" s="97" t="s">
        <v>271</v>
      </c>
      <c r="D106" s="94"/>
      <c r="E106" s="83"/>
      <c r="F106" s="155"/>
      <c r="G106" s="87"/>
      <c r="H106" s="87"/>
      <c r="I106" s="87"/>
      <c r="J106" s="155"/>
      <c r="K106" s="87"/>
      <c r="L106" s="87"/>
    </row>
    <row r="107" spans="1:12" ht="16.5" customHeight="1">
      <c r="A107" s="97"/>
      <c r="B107" s="97" t="s">
        <v>270</v>
      </c>
      <c r="D107" s="94"/>
      <c r="E107" s="83"/>
      <c r="F107" s="164">
        <v>384625000</v>
      </c>
      <c r="G107" s="99"/>
      <c r="H107" s="111">
        <v>387804660</v>
      </c>
      <c r="I107" s="99"/>
      <c r="J107" s="164">
        <v>0</v>
      </c>
      <c r="K107" s="99"/>
      <c r="L107" s="111">
        <v>0</v>
      </c>
    </row>
    <row r="108" spans="1:12" ht="16.5" customHeight="1">
      <c r="A108" s="97" t="s">
        <v>88</v>
      </c>
      <c r="D108" s="7">
        <v>38</v>
      </c>
      <c r="E108" s="83"/>
      <c r="F108" s="164">
        <v>-1118937555</v>
      </c>
      <c r="G108" s="99"/>
      <c r="H108" s="111">
        <v>-932406789</v>
      </c>
      <c r="I108" s="99"/>
      <c r="J108" s="164">
        <v>-1118937555</v>
      </c>
      <c r="K108" s="99"/>
      <c r="L108" s="111">
        <v>-932406789</v>
      </c>
    </row>
    <row r="109" spans="1:12" ht="16.5" customHeight="1">
      <c r="A109" s="97" t="s">
        <v>79</v>
      </c>
      <c r="D109" s="94"/>
      <c r="E109" s="83"/>
      <c r="F109" s="178">
        <v>-1471875249</v>
      </c>
      <c r="G109" s="99"/>
      <c r="H109" s="100">
        <v>-1423457787</v>
      </c>
      <c r="I109" s="99"/>
      <c r="J109" s="178">
        <v>-725512693</v>
      </c>
      <c r="K109" s="99"/>
      <c r="L109" s="100">
        <v>-517771985</v>
      </c>
    </row>
    <row r="110" spans="4:12" ht="6" customHeight="1">
      <c r="D110" s="94"/>
      <c r="E110" s="83"/>
      <c r="F110" s="177"/>
      <c r="G110" s="99"/>
      <c r="H110" s="110"/>
      <c r="I110" s="99"/>
      <c r="J110" s="177"/>
      <c r="K110" s="98"/>
      <c r="L110" s="110"/>
    </row>
    <row r="111" spans="1:12" ht="16.5" customHeight="1">
      <c r="A111" s="83" t="s">
        <v>116</v>
      </c>
      <c r="D111" s="94"/>
      <c r="E111" s="83"/>
      <c r="F111" s="178">
        <f>SUM(F95:F110)</f>
        <v>-2140878517</v>
      </c>
      <c r="G111" s="99"/>
      <c r="H111" s="100">
        <f>SUM(H95:H110)</f>
        <v>10723130314</v>
      </c>
      <c r="I111" s="99"/>
      <c r="J111" s="178">
        <f>SUM(J95:J110)</f>
        <v>-809064386</v>
      </c>
      <c r="K111" s="98"/>
      <c r="L111" s="100">
        <f>SUM(L95:L110)</f>
        <v>13153115577</v>
      </c>
    </row>
    <row r="112" spans="1:12" ht="16.5" customHeight="1">
      <c r="A112" s="83"/>
      <c r="D112" s="94"/>
      <c r="E112" s="83"/>
      <c r="F112" s="111"/>
      <c r="G112" s="99"/>
      <c r="H112" s="111"/>
      <c r="I112" s="99"/>
      <c r="J112" s="111"/>
      <c r="K112" s="98"/>
      <c r="L112" s="111"/>
    </row>
    <row r="113" spans="1:12" ht="16.5" customHeight="1">
      <c r="A113" s="83"/>
      <c r="D113" s="94"/>
      <c r="E113" s="83"/>
      <c r="F113" s="111"/>
      <c r="G113" s="99"/>
      <c r="H113" s="111"/>
      <c r="I113" s="99"/>
      <c r="J113" s="111"/>
      <c r="K113" s="98"/>
      <c r="L113" s="111"/>
    </row>
    <row r="114" spans="1:12" ht="11.25" customHeight="1">
      <c r="A114" s="83"/>
      <c r="D114" s="94"/>
      <c r="E114" s="83"/>
      <c r="F114" s="111"/>
      <c r="G114" s="99"/>
      <c r="H114" s="111"/>
      <c r="I114" s="98"/>
      <c r="J114" s="111"/>
      <c r="K114" s="99"/>
      <c r="L114" s="111"/>
    </row>
    <row r="115" spans="1:12" ht="21.75" customHeight="1">
      <c r="A115" s="201" t="str">
        <f>'6-8'!$A$53:$L$53</f>
        <v>The accompanying notes to the financial statements on pages 16 to 107 are an integral part to these financial statements.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</row>
    <row r="116" spans="1:12" ht="16.5" customHeight="1">
      <c r="A116" s="76" t="str">
        <f>+A1</f>
        <v>Energy Absolute Public Company Limited</v>
      </c>
      <c r="B116" s="76"/>
      <c r="C116" s="76"/>
      <c r="D116" s="1"/>
      <c r="E116" s="75"/>
      <c r="F116" s="2"/>
      <c r="G116" s="77"/>
      <c r="H116" s="2"/>
      <c r="I116" s="78"/>
      <c r="J116" s="2"/>
      <c r="K116" s="77"/>
      <c r="L116" s="2"/>
    </row>
    <row r="117" spans="1:12" ht="16.5" customHeight="1">
      <c r="A117" s="76" t="str">
        <f>+A2</f>
        <v>Statement of Cash Flows </v>
      </c>
      <c r="B117" s="76"/>
      <c r="C117" s="76"/>
      <c r="D117" s="1"/>
      <c r="E117" s="75"/>
      <c r="F117" s="2"/>
      <c r="G117" s="77"/>
      <c r="H117" s="2"/>
      <c r="I117" s="78"/>
      <c r="J117" s="2"/>
      <c r="K117" s="77"/>
      <c r="L117" s="2"/>
    </row>
    <row r="118" spans="1:12" ht="16.5" customHeight="1">
      <c r="A118" s="4" t="str">
        <f>+A3</f>
        <v>For the year ended 31 December 2020</v>
      </c>
      <c r="B118" s="4"/>
      <c r="C118" s="4"/>
      <c r="D118" s="79"/>
      <c r="E118" s="80"/>
      <c r="F118" s="3"/>
      <c r="G118" s="81"/>
      <c r="H118" s="3"/>
      <c r="I118" s="82"/>
      <c r="J118" s="3"/>
      <c r="K118" s="81"/>
      <c r="L118" s="3"/>
    </row>
    <row r="119" spans="7:11" ht="16.5" customHeight="1">
      <c r="G119" s="85"/>
      <c r="I119" s="86"/>
      <c r="K119" s="85"/>
    </row>
    <row r="120" spans="7:11" ht="16.5" customHeight="1">
      <c r="G120" s="85"/>
      <c r="I120" s="86"/>
      <c r="K120" s="85"/>
    </row>
    <row r="121" spans="1:12" ht="27" customHeight="1">
      <c r="A121" s="87"/>
      <c r="D121" s="93"/>
      <c r="E121" s="83"/>
      <c r="F121" s="191" t="s">
        <v>258</v>
      </c>
      <c r="G121" s="191"/>
      <c r="H121" s="191"/>
      <c r="I121" s="101"/>
      <c r="J121" s="191" t="s">
        <v>259</v>
      </c>
      <c r="K121" s="191"/>
      <c r="L121" s="191"/>
    </row>
    <row r="122" spans="4:12" ht="15.75" customHeight="1">
      <c r="D122" s="94"/>
      <c r="E122" s="83"/>
      <c r="F122" s="102">
        <v>2020</v>
      </c>
      <c r="G122" s="103"/>
      <c r="H122" s="102">
        <v>2019</v>
      </c>
      <c r="I122" s="103"/>
      <c r="J122" s="102">
        <v>2020</v>
      </c>
      <c r="K122" s="103"/>
      <c r="L122" s="102">
        <v>2019</v>
      </c>
    </row>
    <row r="123" spans="4:12" ht="16.5" customHeight="1">
      <c r="D123" s="70" t="s">
        <v>1</v>
      </c>
      <c r="E123" s="83"/>
      <c r="F123" s="5" t="s">
        <v>95</v>
      </c>
      <c r="G123" s="102"/>
      <c r="H123" s="5" t="s">
        <v>95</v>
      </c>
      <c r="I123" s="102"/>
      <c r="J123" s="5" t="s">
        <v>95</v>
      </c>
      <c r="K123" s="102"/>
      <c r="L123" s="5" t="s">
        <v>95</v>
      </c>
    </row>
    <row r="124" spans="4:12" ht="16.5" customHeight="1">
      <c r="D124" s="94"/>
      <c r="E124" s="83"/>
      <c r="F124" s="177"/>
      <c r="G124" s="99"/>
      <c r="H124" s="110"/>
      <c r="I124" s="99"/>
      <c r="J124" s="177"/>
      <c r="K124" s="98"/>
      <c r="L124" s="110"/>
    </row>
    <row r="125" spans="1:12" ht="16.5" customHeight="1">
      <c r="A125" s="83" t="s">
        <v>160</v>
      </c>
      <c r="D125" s="94"/>
      <c r="E125" s="83"/>
      <c r="F125" s="164">
        <f>SUM(F45,F93,F111)</f>
        <v>-7098784026</v>
      </c>
      <c r="G125" s="99"/>
      <c r="H125" s="111">
        <f>SUM(H45,H93,H111)</f>
        <v>4591934520</v>
      </c>
      <c r="I125" s="99"/>
      <c r="J125" s="164">
        <f>SUM(J45,J93,J111)</f>
        <v>-4624804031</v>
      </c>
      <c r="K125" s="98"/>
      <c r="L125" s="111">
        <f>SUM(L45,L93,L111)</f>
        <v>4717956433</v>
      </c>
    </row>
    <row r="126" spans="1:12" ht="16.5" customHeight="1">
      <c r="A126" s="84" t="s">
        <v>43</v>
      </c>
      <c r="D126" s="145"/>
      <c r="E126" s="83"/>
      <c r="F126" s="164">
        <v>10028951620</v>
      </c>
      <c r="G126" s="99"/>
      <c r="H126" s="111">
        <v>5478570449</v>
      </c>
      <c r="I126" s="99"/>
      <c r="J126" s="164">
        <v>5260281030</v>
      </c>
      <c r="K126" s="98"/>
      <c r="L126" s="111">
        <v>544675310</v>
      </c>
    </row>
    <row r="127" spans="1:12" ht="16.5" customHeight="1">
      <c r="A127" s="84" t="s">
        <v>221</v>
      </c>
      <c r="D127" s="94"/>
      <c r="E127" s="83"/>
      <c r="F127" s="178">
        <v>20499735</v>
      </c>
      <c r="G127" s="99"/>
      <c r="H127" s="100">
        <v>-41553349</v>
      </c>
      <c r="I127" s="99"/>
      <c r="J127" s="178">
        <v>2317879</v>
      </c>
      <c r="K127" s="98"/>
      <c r="L127" s="100">
        <v>-2350713</v>
      </c>
    </row>
    <row r="128" spans="4:12" ht="5.25" customHeight="1">
      <c r="D128" s="94"/>
      <c r="E128" s="83"/>
      <c r="F128" s="177"/>
      <c r="G128" s="99"/>
      <c r="H128" s="110"/>
      <c r="I128" s="99"/>
      <c r="J128" s="177"/>
      <c r="K128" s="98"/>
      <c r="L128" s="110"/>
    </row>
    <row r="129" spans="1:12" ht="16.5" customHeight="1" thickBot="1">
      <c r="A129" s="83" t="s">
        <v>44</v>
      </c>
      <c r="D129" s="94"/>
      <c r="E129" s="83"/>
      <c r="F129" s="179">
        <f>SUM(F125:F127)</f>
        <v>2950667329</v>
      </c>
      <c r="G129" s="99"/>
      <c r="H129" s="113">
        <f>SUM(H125:H127)</f>
        <v>10028951620</v>
      </c>
      <c r="I129" s="99"/>
      <c r="J129" s="179">
        <f>SUM(J125:J127)</f>
        <v>637794878</v>
      </c>
      <c r="K129" s="98"/>
      <c r="L129" s="113">
        <f>SUM(L125:L127)</f>
        <v>5260281030</v>
      </c>
    </row>
    <row r="130" spans="4:12" ht="16.5" customHeight="1" thickTop="1">
      <c r="D130" s="94"/>
      <c r="E130" s="83"/>
      <c r="F130" s="180"/>
      <c r="G130" s="99"/>
      <c r="H130" s="146"/>
      <c r="I130" s="99"/>
      <c r="J130" s="177"/>
      <c r="K130" s="98"/>
      <c r="L130" s="110"/>
    </row>
    <row r="131" spans="4:12" ht="16.5" customHeight="1">
      <c r="D131" s="94"/>
      <c r="E131" s="83"/>
      <c r="F131" s="177"/>
      <c r="G131" s="99"/>
      <c r="H131" s="110"/>
      <c r="I131" s="99"/>
      <c r="J131" s="177"/>
      <c r="K131" s="98"/>
      <c r="L131" s="110"/>
    </row>
    <row r="132" spans="1:12" ht="16.5" customHeight="1">
      <c r="A132" s="83" t="s">
        <v>71</v>
      </c>
      <c r="D132" s="94"/>
      <c r="E132" s="83"/>
      <c r="F132" s="164"/>
      <c r="G132" s="114"/>
      <c r="H132" s="111"/>
      <c r="I132" s="114"/>
      <c r="J132" s="164"/>
      <c r="K132" s="115"/>
      <c r="L132" s="111"/>
    </row>
    <row r="133" spans="1:12" ht="16.5" customHeight="1">
      <c r="A133" s="97" t="s">
        <v>72</v>
      </c>
      <c r="D133" s="94"/>
      <c r="E133" s="83"/>
      <c r="F133" s="164"/>
      <c r="G133" s="114"/>
      <c r="H133" s="111"/>
      <c r="I133" s="114"/>
      <c r="J133" s="164"/>
      <c r="K133" s="115"/>
      <c r="L133" s="111"/>
    </row>
    <row r="134" spans="1:12" ht="16.5" customHeight="1">
      <c r="A134" s="97"/>
      <c r="B134" s="84" t="s">
        <v>73</v>
      </c>
      <c r="D134" s="7">
        <v>11</v>
      </c>
      <c r="E134" s="83"/>
      <c r="F134" s="178">
        <f>F129</f>
        <v>2950667329</v>
      </c>
      <c r="G134" s="114"/>
      <c r="H134" s="100">
        <v>10028951620.14</v>
      </c>
      <c r="I134" s="114"/>
      <c r="J134" s="178">
        <f>J129</f>
        <v>637794878</v>
      </c>
      <c r="K134" s="115"/>
      <c r="L134" s="100">
        <v>5260281030</v>
      </c>
    </row>
    <row r="135" spans="1:12" ht="6" customHeight="1">
      <c r="A135" s="97"/>
      <c r="D135" s="94"/>
      <c r="E135" s="83"/>
      <c r="F135" s="164"/>
      <c r="G135" s="114"/>
      <c r="H135" s="111"/>
      <c r="I135" s="114"/>
      <c r="J135" s="164"/>
      <c r="K135" s="115"/>
      <c r="L135" s="111"/>
    </row>
    <row r="136" spans="1:12" ht="16.5" customHeight="1" thickBot="1">
      <c r="A136" s="97"/>
      <c r="D136" s="94"/>
      <c r="E136" s="83"/>
      <c r="F136" s="179">
        <f>SUM(F134:F135)</f>
        <v>2950667329</v>
      </c>
      <c r="G136" s="114"/>
      <c r="H136" s="113">
        <f>SUM(H134:H135)</f>
        <v>10028951620.14</v>
      </c>
      <c r="I136" s="114"/>
      <c r="J136" s="179">
        <f>SUM(J134:J135)</f>
        <v>637794878</v>
      </c>
      <c r="K136" s="115"/>
      <c r="L136" s="113">
        <f>SUM(L134:L135)</f>
        <v>5260281030</v>
      </c>
    </row>
    <row r="137" spans="3:12" ht="16.5" customHeight="1" thickTop="1">
      <c r="C137" s="87"/>
      <c r="D137" s="94"/>
      <c r="E137" s="83"/>
      <c r="F137" s="177"/>
      <c r="G137" s="99"/>
      <c r="H137" s="110"/>
      <c r="I137" s="99"/>
      <c r="J137" s="177"/>
      <c r="K137" s="98"/>
      <c r="L137" s="110"/>
    </row>
    <row r="138" spans="3:12" ht="16.5" customHeight="1">
      <c r="C138" s="87"/>
      <c r="D138" s="94"/>
      <c r="E138" s="83"/>
      <c r="F138" s="177"/>
      <c r="G138" s="99"/>
      <c r="H138" s="110"/>
      <c r="I138" s="99"/>
      <c r="J138" s="177"/>
      <c r="K138" s="98"/>
      <c r="L138" s="110"/>
    </row>
    <row r="139" spans="1:12" ht="16.5" customHeight="1">
      <c r="A139" s="83" t="s">
        <v>265</v>
      </c>
      <c r="D139" s="94"/>
      <c r="E139" s="83"/>
      <c r="F139" s="177"/>
      <c r="G139" s="99"/>
      <c r="H139" s="110"/>
      <c r="I139" s="99"/>
      <c r="J139" s="177"/>
      <c r="K139" s="98"/>
      <c r="L139" s="110"/>
    </row>
    <row r="140" spans="2:11" ht="16.5" customHeight="1">
      <c r="B140" s="97" t="s">
        <v>227</v>
      </c>
      <c r="C140" s="87"/>
      <c r="D140" s="94"/>
      <c r="E140" s="83"/>
      <c r="F140" s="151"/>
      <c r="I140" s="84"/>
      <c r="J140" s="151"/>
      <c r="K140" s="7"/>
    </row>
    <row r="141" spans="1:11" ht="16.5" customHeight="1">
      <c r="A141" s="97"/>
      <c r="C141" s="87" t="s">
        <v>87</v>
      </c>
      <c r="D141" s="94"/>
      <c r="E141" s="83"/>
      <c r="F141" s="151"/>
      <c r="I141" s="84"/>
      <c r="J141" s="151"/>
      <c r="K141" s="7"/>
    </row>
    <row r="142" spans="1:12" ht="16.5" customHeight="1">
      <c r="A142" s="97"/>
      <c r="C142" s="87" t="s">
        <v>146</v>
      </c>
      <c r="D142" s="94"/>
      <c r="E142" s="83"/>
      <c r="F142" s="164">
        <v>123045344</v>
      </c>
      <c r="G142" s="99"/>
      <c r="H142" s="111">
        <v>8719314371</v>
      </c>
      <c r="I142" s="99"/>
      <c r="J142" s="164">
        <v>0</v>
      </c>
      <c r="K142" s="87"/>
      <c r="L142" s="111">
        <v>0</v>
      </c>
    </row>
    <row r="143" spans="2:12" ht="16.5" customHeight="1">
      <c r="B143" s="97" t="s">
        <v>228</v>
      </c>
      <c r="C143" s="87"/>
      <c r="D143" s="7">
        <v>29</v>
      </c>
      <c r="E143" s="83"/>
      <c r="F143" s="164">
        <v>28955058</v>
      </c>
      <c r="G143" s="99"/>
      <c r="H143" s="111">
        <v>1214810281</v>
      </c>
      <c r="I143" s="99"/>
      <c r="J143" s="164">
        <v>0</v>
      </c>
      <c r="K143" s="87"/>
      <c r="L143" s="111">
        <v>0</v>
      </c>
    </row>
    <row r="144" spans="2:12" ht="16.5" customHeight="1">
      <c r="B144" s="97" t="s">
        <v>229</v>
      </c>
      <c r="C144" s="97"/>
      <c r="D144" s="181"/>
      <c r="E144" s="83"/>
      <c r="F144" s="164"/>
      <c r="G144" s="99"/>
      <c r="H144" s="111"/>
      <c r="I144" s="99"/>
      <c r="J144" s="164"/>
      <c r="K144" s="98"/>
      <c r="L144" s="111"/>
    </row>
    <row r="145" spans="1:12" ht="16.5" customHeight="1">
      <c r="A145" s="83"/>
      <c r="C145" s="97" t="s">
        <v>81</v>
      </c>
      <c r="D145" s="7">
        <v>22</v>
      </c>
      <c r="F145" s="164">
        <v>0</v>
      </c>
      <c r="G145" s="12"/>
      <c r="H145" s="111">
        <v>893021349</v>
      </c>
      <c r="I145" s="12"/>
      <c r="J145" s="164">
        <v>0</v>
      </c>
      <c r="K145" s="12"/>
      <c r="L145" s="111">
        <v>0</v>
      </c>
    </row>
    <row r="146" spans="2:12" ht="16.5" customHeight="1">
      <c r="B146" s="97" t="s">
        <v>230</v>
      </c>
      <c r="D146" s="182"/>
      <c r="F146" s="164"/>
      <c r="G146" s="12"/>
      <c r="H146" s="111"/>
      <c r="I146" s="12"/>
      <c r="J146" s="164"/>
      <c r="K146" s="12"/>
      <c r="L146" s="111"/>
    </row>
    <row r="147" spans="1:12" ht="16.5" customHeight="1">
      <c r="A147" s="83"/>
      <c r="C147" s="97" t="s">
        <v>161</v>
      </c>
      <c r="D147" s="7">
        <v>17.1</v>
      </c>
      <c r="F147" s="164">
        <v>0</v>
      </c>
      <c r="G147" s="12"/>
      <c r="H147" s="111">
        <v>34531200</v>
      </c>
      <c r="I147" s="12"/>
      <c r="J147" s="164">
        <v>0</v>
      </c>
      <c r="K147" s="12"/>
      <c r="L147" s="111">
        <v>34531200</v>
      </c>
    </row>
    <row r="148" spans="2:12" ht="16.5" customHeight="1">
      <c r="B148" s="97" t="s">
        <v>278</v>
      </c>
      <c r="D148" s="7">
        <v>20</v>
      </c>
      <c r="F148" s="164">
        <v>1882810286</v>
      </c>
      <c r="G148" s="12"/>
      <c r="H148" s="111">
        <v>0</v>
      </c>
      <c r="I148" s="12"/>
      <c r="J148" s="164">
        <v>342464376</v>
      </c>
      <c r="K148" s="12"/>
      <c r="L148" s="111">
        <v>0</v>
      </c>
    </row>
    <row r="149" spans="1:11" ht="16.5" customHeight="1">
      <c r="A149" s="83"/>
      <c r="B149" s="97"/>
      <c r="D149" s="112"/>
      <c r="F149" s="111"/>
      <c r="G149" s="12"/>
      <c r="H149" s="111"/>
      <c r="I149" s="12"/>
      <c r="K149" s="12"/>
    </row>
    <row r="150" spans="1:11" ht="16.5" customHeight="1">
      <c r="A150" s="83"/>
      <c r="B150" s="97"/>
      <c r="D150" s="112"/>
      <c r="F150" s="111"/>
      <c r="G150" s="12"/>
      <c r="H150" s="111"/>
      <c r="I150" s="12"/>
      <c r="K150" s="12"/>
    </row>
    <row r="151" spans="1:11" ht="16.5" customHeight="1">
      <c r="A151" s="83"/>
      <c r="B151" s="97"/>
      <c r="D151" s="112"/>
      <c r="F151" s="111"/>
      <c r="G151" s="12"/>
      <c r="H151" s="111"/>
      <c r="I151" s="12"/>
      <c r="K151" s="12"/>
    </row>
    <row r="152" spans="1:11" ht="16.5" customHeight="1">
      <c r="A152" s="83"/>
      <c r="B152" s="97"/>
      <c r="D152" s="112"/>
      <c r="F152" s="111"/>
      <c r="G152" s="12"/>
      <c r="H152" s="111"/>
      <c r="I152" s="12"/>
      <c r="K152" s="12"/>
    </row>
    <row r="153" spans="1:11" ht="16.5" customHeight="1">
      <c r="A153" s="83"/>
      <c r="B153" s="97"/>
      <c r="D153" s="112"/>
      <c r="F153" s="111"/>
      <c r="G153" s="12"/>
      <c r="H153" s="111"/>
      <c r="I153" s="12"/>
      <c r="K153" s="12"/>
    </row>
    <row r="154" spans="1:11" ht="16.5" customHeight="1">
      <c r="A154" s="83"/>
      <c r="B154" s="97"/>
      <c r="D154" s="112"/>
      <c r="F154" s="111"/>
      <c r="G154" s="12"/>
      <c r="H154" s="111"/>
      <c r="I154" s="12"/>
      <c r="K154" s="12"/>
    </row>
    <row r="155" spans="1:11" ht="16.5" customHeight="1">
      <c r="A155" s="83"/>
      <c r="B155" s="97"/>
      <c r="D155" s="112"/>
      <c r="F155" s="111"/>
      <c r="G155" s="12"/>
      <c r="H155" s="111"/>
      <c r="I155" s="12"/>
      <c r="K155" s="12"/>
    </row>
    <row r="156" spans="1:11" ht="16.5" customHeight="1">
      <c r="A156" s="83"/>
      <c r="B156" s="97"/>
      <c r="D156" s="112"/>
      <c r="F156" s="111"/>
      <c r="G156" s="12"/>
      <c r="H156" s="111"/>
      <c r="I156" s="12"/>
      <c r="K156" s="12"/>
    </row>
    <row r="157" spans="1:11" ht="16.5" customHeight="1">
      <c r="A157" s="83"/>
      <c r="B157" s="97"/>
      <c r="D157" s="112"/>
      <c r="F157" s="111"/>
      <c r="G157" s="12"/>
      <c r="H157" s="111"/>
      <c r="I157" s="12"/>
      <c r="K157" s="12"/>
    </row>
    <row r="158" spans="1:11" ht="16.5" customHeight="1">
      <c r="A158" s="83"/>
      <c r="B158" s="97"/>
      <c r="D158" s="112"/>
      <c r="F158" s="111"/>
      <c r="G158" s="12"/>
      <c r="H158" s="111"/>
      <c r="I158" s="12"/>
      <c r="K158" s="12"/>
    </row>
    <row r="159" spans="1:11" ht="16.5" customHeight="1">
      <c r="A159" s="83"/>
      <c r="B159" s="97"/>
      <c r="D159" s="112"/>
      <c r="F159" s="111"/>
      <c r="G159" s="12"/>
      <c r="H159" s="111"/>
      <c r="I159" s="12"/>
      <c r="K159" s="12"/>
    </row>
    <row r="160" spans="1:11" ht="16.5" customHeight="1">
      <c r="A160" s="83"/>
      <c r="B160" s="97"/>
      <c r="D160" s="112"/>
      <c r="F160" s="111"/>
      <c r="G160" s="12"/>
      <c r="H160" s="111"/>
      <c r="I160" s="12"/>
      <c r="K160" s="12"/>
    </row>
    <row r="161" spans="1:11" ht="16.5" customHeight="1">
      <c r="A161" s="83"/>
      <c r="B161" s="97"/>
      <c r="D161" s="112"/>
      <c r="F161" s="111"/>
      <c r="G161" s="12"/>
      <c r="H161" s="111"/>
      <c r="I161" s="12"/>
      <c r="K161" s="12"/>
    </row>
    <row r="162" spans="1:11" ht="16.5" customHeight="1">
      <c r="A162" s="83"/>
      <c r="B162" s="97"/>
      <c r="D162" s="112"/>
      <c r="F162" s="111"/>
      <c r="G162" s="12"/>
      <c r="H162" s="111"/>
      <c r="I162" s="12"/>
      <c r="K162" s="12"/>
    </row>
    <row r="163" spans="1:11" ht="16.5" customHeight="1">
      <c r="A163" s="83"/>
      <c r="B163" s="97"/>
      <c r="D163" s="112"/>
      <c r="F163" s="111"/>
      <c r="G163" s="12"/>
      <c r="H163" s="111"/>
      <c r="I163" s="12"/>
      <c r="K163" s="12"/>
    </row>
    <row r="164" spans="1:11" ht="16.5" customHeight="1">
      <c r="A164" s="83"/>
      <c r="B164" s="97"/>
      <c r="D164" s="112"/>
      <c r="F164" s="111"/>
      <c r="G164" s="12"/>
      <c r="H164" s="111"/>
      <c r="I164" s="12"/>
      <c r="K164" s="12"/>
    </row>
    <row r="165" spans="1:11" ht="16.5" customHeight="1">
      <c r="A165" s="83"/>
      <c r="B165" s="97"/>
      <c r="D165" s="112"/>
      <c r="F165" s="111"/>
      <c r="G165" s="12"/>
      <c r="H165" s="111"/>
      <c r="I165" s="12"/>
      <c r="K165" s="12"/>
    </row>
    <row r="166" spans="1:11" ht="16.5" customHeight="1">
      <c r="A166" s="83"/>
      <c r="B166" s="97"/>
      <c r="D166" s="112"/>
      <c r="F166" s="111"/>
      <c r="G166" s="12"/>
      <c r="H166" s="111"/>
      <c r="I166" s="12"/>
      <c r="K166" s="12"/>
    </row>
    <row r="167" spans="1:11" ht="16.5" customHeight="1">
      <c r="A167" s="83"/>
      <c r="B167" s="97"/>
      <c r="D167" s="112"/>
      <c r="F167" s="111"/>
      <c r="G167" s="12"/>
      <c r="H167" s="111"/>
      <c r="I167" s="12"/>
      <c r="K167" s="12"/>
    </row>
    <row r="168" spans="1:11" ht="16.5" customHeight="1">
      <c r="A168" s="83"/>
      <c r="B168" s="97"/>
      <c r="D168" s="112"/>
      <c r="F168" s="111"/>
      <c r="G168" s="12"/>
      <c r="H168" s="111"/>
      <c r="I168" s="12"/>
      <c r="K168" s="12"/>
    </row>
    <row r="169" spans="1:11" ht="16.5" customHeight="1">
      <c r="A169" s="83"/>
      <c r="B169" s="97"/>
      <c r="D169" s="112"/>
      <c r="F169" s="111"/>
      <c r="G169" s="12"/>
      <c r="H169" s="111"/>
      <c r="I169" s="12"/>
      <c r="K169" s="12"/>
    </row>
    <row r="170" spans="1:11" ht="16.5" customHeight="1">
      <c r="A170" s="83"/>
      <c r="B170" s="97"/>
      <c r="D170" s="112"/>
      <c r="F170" s="111"/>
      <c r="G170" s="12"/>
      <c r="H170" s="111"/>
      <c r="I170" s="12"/>
      <c r="K170" s="12"/>
    </row>
    <row r="171" spans="1:11" ht="13.5" customHeight="1">
      <c r="A171" s="83"/>
      <c r="B171" s="97"/>
      <c r="D171" s="112"/>
      <c r="F171" s="111"/>
      <c r="G171" s="12"/>
      <c r="H171" s="111"/>
      <c r="I171" s="12"/>
      <c r="K171" s="12"/>
    </row>
    <row r="172" spans="1:12" ht="22.5" customHeight="1">
      <c r="A172" s="201" t="str">
        <f>'6-8'!$A$53:$L$53</f>
        <v>The accompanying notes to the financial statements on pages 16 to 107 are an integral part to these financial statements.</v>
      </c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</row>
  </sheetData>
  <sheetProtection/>
  <mergeCells count="9">
    <mergeCell ref="A172:L172"/>
    <mergeCell ref="F6:H6"/>
    <mergeCell ref="J6:L6"/>
    <mergeCell ref="F64:H64"/>
    <mergeCell ref="J64:L64"/>
    <mergeCell ref="F121:H121"/>
    <mergeCell ref="J121:L121"/>
    <mergeCell ref="A58:L58"/>
    <mergeCell ref="A115:L115"/>
  </mergeCells>
  <printOptions/>
  <pageMargins left="0.7874015748031497" right="0.5118110236220472" top="0.5118110236220472" bottom="0.5905511811023623" header="0.4724409448818898" footer="0.3937007874015748"/>
  <pageSetup firstPageNumber="13" useFirstPageNumber="1" fitToHeight="0" horizontalDpi="1200" verticalDpi="1200" orientation="portrait" paperSize="9" scale="85" r:id="rId1"/>
  <headerFooter>
    <oddFooter>&amp;R&amp;"Arial,Regular"&amp;9&amp;P</oddFooter>
  </headerFooter>
  <rowBreaks count="2" manualBreakCount="2">
    <brk id="58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Amolphat Wonghirundecha</cp:lastModifiedBy>
  <cp:lastPrinted>2021-02-25T11:13:41Z</cp:lastPrinted>
  <dcterms:created xsi:type="dcterms:W3CDTF">2014-03-04T07:14:12Z</dcterms:created>
  <dcterms:modified xsi:type="dcterms:W3CDTF">2021-02-25T11:13:44Z</dcterms:modified>
  <cp:category/>
  <cp:version/>
  <cp:contentType/>
  <cp:contentStatus/>
</cp:coreProperties>
</file>