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Sep24'Q3 (SCT-14)\"/>
    </mc:Choice>
  </mc:AlternateContent>
  <xr:revisionPtr revIDLastSave="0" documentId="13_ncr:1_{B4FAC509-0304-4EA7-AF53-EFC03C88C2B3}" xr6:coauthVersionLast="47" xr6:coauthVersionMax="47" xr10:uidLastSave="{00000000-0000-0000-0000-000000000000}"/>
  <bookViews>
    <workbookView xWindow="-108" yWindow="-108" windowWidth="23256" windowHeight="13896" tabRatio="662" activeTab="5" xr2:uid="{00000000-000D-0000-FFFF-FFFF00000000}"/>
  </bookViews>
  <sheets>
    <sheet name="3-5" sheetId="8" r:id="rId1"/>
    <sheet name="6-8 (3m)" sheetId="9" r:id="rId2"/>
    <sheet name="9-11 (9m)" sheetId="10" r:id="rId3"/>
    <sheet name="12" sheetId="11" r:id="rId4"/>
    <sheet name="13" sheetId="12" r:id="rId5"/>
    <sheet name="14-16" sheetId="13" r:id="rId6"/>
  </sheets>
  <definedNames>
    <definedName name="_xlnm.Print_Area" localSheetId="0">'3-5'!$A$1:$L$165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2" l="1"/>
  <c r="Z16" i="11" l="1"/>
  <c r="AB16" i="11" s="1"/>
  <c r="L105" i="10"/>
  <c r="H27" i="10" l="1"/>
  <c r="F143" i="8" l="1"/>
  <c r="V16" i="12" l="1"/>
  <c r="Z21" i="11"/>
  <c r="AB21" i="11" s="1"/>
  <c r="Z19" i="11"/>
  <c r="AB19" i="11" s="1"/>
  <c r="Z31" i="11"/>
  <c r="AB31" i="11" s="1"/>
  <c r="Z30" i="11"/>
  <c r="AB30" i="11" s="1"/>
  <c r="Z32" i="11"/>
  <c r="L27" i="9" l="1"/>
  <c r="F102" i="8" l="1"/>
  <c r="Z22" i="11" l="1"/>
  <c r="AB22" i="11" s="1"/>
  <c r="AF22" i="11" s="1"/>
  <c r="H36" i="13" l="1"/>
  <c r="H48" i="13" s="1"/>
  <c r="H52" i="13" s="1"/>
  <c r="J64" i="9" l="1"/>
  <c r="AF16" i="11" l="1"/>
  <c r="X25" i="11"/>
  <c r="AD25" i="11"/>
  <c r="Z18" i="12"/>
  <c r="X16" i="12"/>
  <c r="F116" i="10"/>
  <c r="AF30" i="11" l="1"/>
  <c r="J86" i="8"/>
  <c r="F86" i="8"/>
  <c r="F104" i="8" s="1"/>
  <c r="L27" i="10"/>
  <c r="Z27" i="11"/>
  <c r="AB27" i="11"/>
  <c r="AF27" i="11" s="1"/>
  <c r="AB32" i="11"/>
  <c r="AF32" i="11" s="1"/>
  <c r="Z33" i="11"/>
  <c r="V28" i="12"/>
  <c r="X28" i="12" s="1"/>
  <c r="AB28" i="12"/>
  <c r="V31" i="12"/>
  <c r="X31" i="12" s="1"/>
  <c r="AB31" i="12"/>
  <c r="V32" i="12"/>
  <c r="X32" i="12" s="1"/>
  <c r="V33" i="12"/>
  <c r="X33" i="12" s="1"/>
  <c r="AB33" i="12"/>
  <c r="AB33" i="11" l="1"/>
  <c r="AF33" i="11" s="1"/>
  <c r="AB32" i="12"/>
  <c r="AB36" i="12" s="1"/>
  <c r="F116" i="9"/>
  <c r="AF21" i="11" l="1"/>
  <c r="L36" i="13" l="1"/>
  <c r="L48" i="13" s="1"/>
  <c r="L52" i="13" s="1"/>
  <c r="Z36" i="12" l="1"/>
  <c r="V22" i="12"/>
  <c r="X22" i="12" s="1"/>
  <c r="AB22" i="12" s="1"/>
  <c r="V14" i="12"/>
  <c r="AB16" i="12"/>
  <c r="F18" i="12"/>
  <c r="F26" i="12" s="1"/>
  <c r="H18" i="12"/>
  <c r="H26" i="12" s="1"/>
  <c r="J18" i="12"/>
  <c r="J26" i="12" s="1"/>
  <c r="L18" i="12"/>
  <c r="L26" i="12" s="1"/>
  <c r="N18" i="12"/>
  <c r="P18" i="12"/>
  <c r="P26" i="12" s="1"/>
  <c r="R18" i="12"/>
  <c r="R26" i="12" s="1"/>
  <c r="T18" i="12"/>
  <c r="V18" i="12" l="1"/>
  <c r="X18" i="12" s="1"/>
  <c r="AB18" i="12" s="1"/>
  <c r="AB14" i="12"/>
  <c r="Z26" i="12"/>
  <c r="P36" i="12"/>
  <c r="J36" i="12"/>
  <c r="J36" i="11"/>
  <c r="J25" i="11"/>
  <c r="H109" i="13"/>
  <c r="H116" i="9" l="1"/>
  <c r="H76" i="9"/>
  <c r="H64" i="9"/>
  <c r="H27" i="9"/>
  <c r="H15" i="9"/>
  <c r="L116" i="9"/>
  <c r="L76" i="9"/>
  <c r="L64" i="9"/>
  <c r="L15" i="9"/>
  <c r="L31" i="9" s="1"/>
  <c r="L34" i="9" s="1"/>
  <c r="H77" i="10"/>
  <c r="H65" i="10"/>
  <c r="H15" i="10"/>
  <c r="L77" i="10"/>
  <c r="L65" i="10"/>
  <c r="L15" i="10"/>
  <c r="L32" i="10" s="1"/>
  <c r="L35" i="10" s="1"/>
  <c r="Z20" i="11"/>
  <c r="AF19" i="11"/>
  <c r="H132" i="13"/>
  <c r="H88" i="13"/>
  <c r="L132" i="13"/>
  <c r="L109" i="13"/>
  <c r="L88" i="13"/>
  <c r="L121" i="13" s="1"/>
  <c r="L105" i="9" l="1"/>
  <c r="AB20" i="11"/>
  <c r="AF20" i="11" s="1"/>
  <c r="Z25" i="11"/>
  <c r="H121" i="13"/>
  <c r="H126" i="13" s="1"/>
  <c r="H32" i="10"/>
  <c r="H35" i="10" s="1"/>
  <c r="H105" i="10" s="1"/>
  <c r="H116" i="10" s="1"/>
  <c r="L79" i="9"/>
  <c r="L81" i="9" s="1"/>
  <c r="L113" i="9" s="1"/>
  <c r="L126" i="13"/>
  <c r="H80" i="10"/>
  <c r="H31" i="9"/>
  <c r="H34" i="9" s="1"/>
  <c r="H105" i="9" s="1"/>
  <c r="L80" i="10"/>
  <c r="D83" i="8"/>
  <c r="H79" i="9"/>
  <c r="J132" i="13"/>
  <c r="F132" i="13"/>
  <c r="J109" i="13"/>
  <c r="F109" i="13"/>
  <c r="J88" i="13"/>
  <c r="F88" i="13"/>
  <c r="A59" i="13"/>
  <c r="A3" i="13"/>
  <c r="A114" i="13" s="1"/>
  <c r="R36" i="12"/>
  <c r="L36" i="12"/>
  <c r="H36" i="12"/>
  <c r="F36" i="12"/>
  <c r="AD36" i="11"/>
  <c r="X36" i="11"/>
  <c r="V36" i="11"/>
  <c r="T36" i="11"/>
  <c r="R36" i="11"/>
  <c r="P36" i="11"/>
  <c r="L36" i="11"/>
  <c r="H36" i="11"/>
  <c r="F36" i="11"/>
  <c r="AF31" i="11"/>
  <c r="AF36" i="11" s="1"/>
  <c r="V25" i="11"/>
  <c r="T25" i="11"/>
  <c r="R25" i="11"/>
  <c r="P25" i="11"/>
  <c r="N25" i="11"/>
  <c r="L25" i="11"/>
  <c r="H25" i="11"/>
  <c r="F25" i="11"/>
  <c r="A3" i="11"/>
  <c r="A3" i="12" s="1"/>
  <c r="J77" i="10"/>
  <c r="F77" i="10"/>
  <c r="J65" i="10"/>
  <c r="F65" i="10"/>
  <c r="A47" i="10"/>
  <c r="A92" i="10" s="1"/>
  <c r="J27" i="10"/>
  <c r="F27" i="10"/>
  <c r="J15" i="10"/>
  <c r="F15" i="10"/>
  <c r="J76" i="9"/>
  <c r="F76" i="9"/>
  <c r="F64" i="9"/>
  <c r="A47" i="9"/>
  <c r="A92" i="9" s="1"/>
  <c r="A89" i="9"/>
  <c r="A131" i="9" s="1"/>
  <c r="J27" i="9"/>
  <c r="F27" i="9"/>
  <c r="J15" i="9"/>
  <c r="F15" i="9"/>
  <c r="AF25" i="11" l="1"/>
  <c r="AB25" i="11"/>
  <c r="A44" i="10"/>
  <c r="A89" i="10" s="1"/>
  <c r="A131" i="10" s="1"/>
  <c r="A43" i="11" s="1"/>
  <c r="A40" i="12" s="1" a="1"/>
  <c r="A40" i="12" s="1"/>
  <c r="A56" i="13" s="1"/>
  <c r="F80" i="10"/>
  <c r="H82" i="10"/>
  <c r="H113" i="10" s="1"/>
  <c r="L82" i="10"/>
  <c r="L113" i="10" s="1"/>
  <c r="V23" i="12"/>
  <c r="X23" i="12" s="1"/>
  <c r="AB23" i="12" s="1"/>
  <c r="T26" i="12"/>
  <c r="V26" i="12" s="1"/>
  <c r="H81" i="9"/>
  <c r="H113" i="9" s="1"/>
  <c r="J79" i="9"/>
  <c r="F32" i="10"/>
  <c r="D72" i="8"/>
  <c r="D78" i="8" s="1"/>
  <c r="F79" i="9"/>
  <c r="F31" i="9"/>
  <c r="F34" i="9" s="1"/>
  <c r="F105" i="9" s="1"/>
  <c r="J31" i="9"/>
  <c r="J34" i="9" s="1"/>
  <c r="J105" i="9" s="1"/>
  <c r="J80" i="10"/>
  <c r="J32" i="10"/>
  <c r="Z36" i="11"/>
  <c r="A111" i="13" l="1"/>
  <c r="A162" i="13" s="1"/>
  <c r="J35" i="10"/>
  <c r="J105" i="10" s="1"/>
  <c r="J116" i="10" s="1"/>
  <c r="J36" i="13"/>
  <c r="J48" i="13" s="1"/>
  <c r="J52" i="13" s="1"/>
  <c r="J121" i="13" s="1"/>
  <c r="F35" i="10"/>
  <c r="F105" i="10" s="1"/>
  <c r="F36" i="13"/>
  <c r="F48" i="13" s="1"/>
  <c r="F52" i="13" s="1"/>
  <c r="F121" i="13" s="1"/>
  <c r="F126" i="13" s="1"/>
  <c r="L116" i="10"/>
  <c r="J81" i="9"/>
  <c r="J113" i="9" s="1"/>
  <c r="D80" i="8"/>
  <c r="D93" i="8" s="1"/>
  <c r="D90" i="8"/>
  <c r="F81" i="9"/>
  <c r="F113" i="9" s="1"/>
  <c r="T36" i="12"/>
  <c r="V36" i="12" s="1"/>
  <c r="J126" i="13" l="1"/>
  <c r="F82" i="10"/>
  <c r="F113" i="10" s="1"/>
  <c r="J82" i="10"/>
  <c r="J113" i="10" s="1"/>
  <c r="N36" i="12"/>
  <c r="N26" i="12"/>
  <c r="N36" i="11"/>
  <c r="X26" i="12" l="1"/>
  <c r="AB26" i="12" s="1"/>
  <c r="J143" i="8"/>
  <c r="J146" i="8" s="1"/>
  <c r="X36" i="12"/>
  <c r="AB36" i="11"/>
  <c r="F29" i="8" l="1"/>
  <c r="J29" i="8"/>
  <c r="H143" i="8" l="1"/>
  <c r="H146" i="8" s="1"/>
  <c r="L143" i="8"/>
  <c r="L146" i="8" s="1"/>
  <c r="A165" i="8"/>
  <c r="A114" i="8"/>
  <c r="A111" i="8"/>
  <c r="L102" i="8"/>
  <c r="J102" i="8"/>
  <c r="H102" i="8"/>
  <c r="L86" i="8"/>
  <c r="H86" i="8"/>
  <c r="A60" i="8"/>
  <c r="L51" i="8"/>
  <c r="J51" i="8"/>
  <c r="H51" i="8"/>
  <c r="F51" i="8"/>
  <c r="L29" i="8"/>
  <c r="H29" i="8"/>
  <c r="H104" i="8" l="1"/>
  <c r="H148" i="8" s="1"/>
  <c r="F53" i="8"/>
  <c r="H53" i="8"/>
  <c r="J53" i="8"/>
  <c r="J104" i="8"/>
  <c r="J148" i="8" s="1"/>
  <c r="L53" i="8"/>
  <c r="L104" i="8"/>
  <c r="L148" i="8" s="1"/>
  <c r="F146" i="8" l="1"/>
  <c r="F14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<sst xmlns="http://schemas.openxmlformats.org/spreadsheetml/2006/main" count="669" uniqueCount="332">
  <si>
    <t xml:space="preserve">บริษัท พลังงานบริสุทธิ์ จำกัด (มหาชน)  </t>
  </si>
  <si>
    <t>งบฐานะการเงิน</t>
  </si>
  <si>
    <t>ณ วันที่ 30 กันยายน พ.ศ. 2567</t>
  </si>
  <si>
    <t>ข้อมูลทางการเงินรวม</t>
  </si>
  <si>
    <t>ข้อมูลทางการเงินเฉพาะกิจการ</t>
  </si>
  <si>
    <t>ยังไม่ได้ตรวจสอบ</t>
  </si>
  <si>
    <t>ตรวจสอบแล้ว</t>
  </si>
  <si>
    <t>30 กันยายน</t>
  </si>
  <si>
    <t>31 ธันวาคม</t>
  </si>
  <si>
    <t>พ.ศ. 2567</t>
  </si>
  <si>
    <t>พ.ศ. 2566</t>
  </si>
  <si>
    <t>หมายเหตุ</t>
  </si>
  <si>
    <t>พันบาท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</si>
  <si>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</si>
  <si>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</si>
  <si>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</si>
  <si>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เงินฝากสถาบันการเงินที่ใช้เป็นหลักประกัน</t>
  </si>
  <si>
    <t>-</t>
  </si>
  <si>
    <t>ลูกหนี้การค้า สุทธิ</t>
  </si>
  <si>
    <t>ลูกหนี้ผ่อนชำระจากกิจการที่เกี่ยวข้องกัน</t>
  </si>
  <si>
    <t>ที่ถึงกำหนดรับชำระภายในหนึ่งปี สุทธิ</t>
  </si>
  <si>
    <t>ลูกหนี้ตามสัญญาเช่าเงินทุน</t>
  </si>
  <si>
    <t>ลูกหนี้หมุนเวียนอื่น สุทธิ</t>
  </si>
  <si>
    <t xml:space="preserve">เงินให้กู้ยืมระยะสั้นแก่กิจการที่เกี่ยวข้องกัน </t>
  </si>
  <si>
    <t>เงินให้กู้ยืมระยะยาวแก่กิจการที่เกี่ยวข้องกัน</t>
  </si>
  <si>
    <t>ที่ถึงกำหนดรับชำระภายในหนึ่งปี</t>
  </si>
  <si>
    <t>สินค้าคงเหลือ สุทธิ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</si>
  <si>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</si>
  <si>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</si>
  <si>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</si>
  <si>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ลูกหนี้ผ่อนชำระจากกิจการที่เกี่ยวข้องกัน สุทธิ</t>
  </si>
  <si>
    <t>ลูกหนี้ตามสัญญาเช่าเงินทุน สุทธิ</t>
  </si>
  <si>
    <t>สินทรัพย์ทางการเงินที่วัดมูลค่าด้วย</t>
  </si>
  <si>
    <t>มูลค่ายุติธรรมผ่านกำไรขาดทุนเบ็ดเสร็จอื่น</t>
  </si>
  <si>
    <t>สินทรัพย์ทางการเงินที่วัดมูลค่าด้วยวิธีราคาทุนตัดจำหน่าย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</si>
  <si>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</si>
  <si>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</si>
  <si>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</si>
  <si>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เงินให้กู้ยืมระยะยาวแก่กิจการอื่นและกิจการที่เกี่ยวข้องกัน สุทธิ</t>
  </si>
  <si>
    <t>อสังหาริมทรัพย์เพื่อการลงทุน สุทธิ</t>
  </si>
  <si>
    <t>ที่ดิน อาคารและอุปกรณ์ สุทธิ</t>
  </si>
  <si>
    <t>สินทรัพย์สิทธิการใช้ สุทธิ</t>
  </si>
  <si>
    <t>ค่าความนิยม</t>
  </si>
  <si>
    <t>สินทรัพย์ไม่มีตัวตน สุทธิ</t>
  </si>
  <si>
    <t>สินทรัพย์ภาษีเงินได้รอการตัดบัญชี สุทธิ</t>
  </si>
  <si>
    <t>สินทรัพย์ไม่หมุนเวียนอื่น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</si>
  <si>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</si>
  <si>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</si>
  <si>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</si>
  <si>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หมายเหตุประกอบข้อมูลทางการเงินระหว่างกาลแบบย่อเป็นส่วนหนึ่งของข้อมูลทางการเงินระหว่างกาลนี้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</si>
  <si>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</si>
  <si>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</si>
  <si>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 สุทธิ</t>
  </si>
  <si>
    <t>เจ้าหนี้การค้า</t>
  </si>
  <si>
    <t>เจ้าหนี้หมุนเวียนอื่น</t>
  </si>
  <si>
    <t>เจ้าหนี้ค่าก่อสร้างและซื้อสินทรัพย์</t>
  </si>
  <si>
    <t>เงินกู้ยืมระยะยาวจากสถาบันการเงิน</t>
  </si>
  <si>
    <t>ที่ถึงกำหนดชำระภายในหนึ่งปี สุทธิ</t>
  </si>
  <si>
    <t>หนี้สินตามสัญญาเช่าที่ถึงกำหนดชำระภายในหนึ่งปี สุทธิ</t>
  </si>
  <si>
    <t>หุ้นกู้ที่ถึงกำหนดชำระภายในหนึ่งปี สุทธิ</t>
  </si>
  <si>
    <t>ภาษีเงินได้นิติบุคคลค้างจ่าย</t>
  </si>
  <si>
    <t>หนี้สินที่เกี่ยวข้องโดยตรงกับสินทรัพย์ไม่หมุนเวียน</t>
  </si>
  <si>
    <t>ที่ถือไว้เพื่อขาย</t>
  </si>
  <si>
    <t>เงินประกันผลงานก่อสร้าง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</si>
  <si>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</si>
  <si>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</si>
  <si>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</si>
  <si>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เงินกู้ยืมระยะยาวจากกิจการที่เกี่ยวข้องกัน</t>
  </si>
  <si>
    <t>หนี้สินอนุพันธ์ทางการเงิน</t>
  </si>
  <si>
    <t>หุ้นกู้ สุทธิ</t>
  </si>
  <si>
    <t>เงินประกันผลงานการก่อสร้าง</t>
  </si>
  <si>
    <t>หนี้สินตามสัญญาเช่า สุทธิ</t>
  </si>
  <si>
    <t>หนี้สินภาษีเงินได้รอตัดบัญชี สุทธิ</t>
  </si>
  <si>
    <t>ภาระผูกพันผลประโยชน์พนักงาน</t>
  </si>
  <si>
    <t>รายได้ค่าเช่าที่ดินรับล่วงหน้าจากกิจการที่เกี่ยวข้องกัน</t>
  </si>
  <si>
    <t>ประมาณการหนี้สินไม่หมุนเวียนสำหรับค่ารื้อถอน</t>
  </si>
  <si>
    <t>หนี้สินไม่หมุนเวียนอื่น</t>
  </si>
  <si>
    <t>รวมหนี้สินไม่หมุนเวียน</t>
  </si>
  <si>
    <t>รวมหนี้สิน</t>
  </si>
  <si>
    <r>
      <t xml:space="preserve">หนี้สินและส่วนของเจ้าของ </t>
    </r>
    <r>
      <rPr>
        <sz val="14"/>
        <rFont val="Browallia New"/>
        <family val="2"/>
      </rPr>
      <t>(ต่อ)</t>
    </r>
  </si>
  <si>
    <t>ส่วนของเจ้าของ</t>
  </si>
  <si>
    <t>ทุนเรือนหุ้น</t>
  </si>
  <si>
    <t>ทุนจดทะเบียน</t>
  </si>
  <si>
    <t xml:space="preserve">- หุ้นสามัญจำนวน 4,020,000,000 หุ้น </t>
  </si>
  <si>
    <t xml:space="preserve">    มูลค่าที่ตราไว้หุ้นละ 0.10 บาท</t>
  </si>
  <si>
    <t>ทุนที่ออกและชำระแล้ว</t>
  </si>
  <si>
    <t xml:space="preserve">- หุ้นสามัญจำนวน 3,730,000,000 หุ้น </t>
  </si>
  <si>
    <t xml:space="preserve">    มูลค่าที่ได้รับชำระแล้วหุ้นละ 0.10 บาท</t>
  </si>
  <si>
    <t>ส่วนเกินมูลค่าหุ้นสามัญ</t>
  </si>
  <si>
    <t>หุ้นทุนซื้อคืน</t>
  </si>
  <si>
    <t>กำไรสะสม</t>
  </si>
  <si>
    <t xml:space="preserve">จัดสรรแล้ว </t>
  </si>
  <si>
    <t>- สำรองตามกฎหมาย</t>
  </si>
  <si>
    <t>ยังไม่ได้จัดสรร</t>
  </si>
  <si>
    <t>ส่วนเกินทุนจากการรวมธุรกิจภายใต้การควบคุมเดียวกัน</t>
  </si>
  <si>
    <t>องค์ประกอบอื่นของส่วนของเจ้าของ</t>
  </si>
  <si>
    <t>รวมส่วนของผู้เป็นเจ้าของของบริษัทใหญ่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</si>
  <si>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</si>
  <si>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</si>
  <si>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</si>
  <si>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</si>
  <si>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สำหรับรอบระยะเวลาสามเดือนสิ้นสุดวันที่ 30 กันยายน พ.ศ. 2567</t>
  </si>
  <si>
    <t>ปรับปรุงใหม่</t>
  </si>
  <si>
    <t>รายได้จากการขายและการให้บริการ</t>
  </si>
  <si>
    <t>รายได้เงินอุดหนุนส่วนเพิ่มราคารับซื้อไฟฟ้า</t>
  </si>
  <si>
    <t>รายได้เงินปันผล</t>
  </si>
  <si>
    <t>รายได้อื่น</t>
  </si>
  <si>
    <t>รวมรายได้</t>
  </si>
  <si>
    <t>ต้นทุนจากการขายและการให้บริการ</t>
  </si>
  <si>
    <t>ค่าใช้จ่ายในการขาย</t>
  </si>
  <si>
    <t>ค่าใช้จ่ายในการบริหาร</t>
  </si>
  <si>
    <t>ผลขาดทุนด้านเครดิตที่คาดว่าจะเกิดขึ้น</t>
  </si>
  <si>
    <t>ขาดทุนจากการเปลี่ยนแปลงสัดส่วน</t>
  </si>
  <si>
    <t>การลงทุนในบริษัทร่วม สุทธิ</t>
  </si>
  <si>
    <t>กำไร (ขาดทุน) จากการวัดมูลค่าเครื่องมือทางการเงิน สุทธิ</t>
  </si>
  <si>
    <t>กำไร (ขาดทุน) จากอัตราแลกเปลี่ยน สุทธิ</t>
  </si>
  <si>
    <t>ต้นทุนทางการเงิน</t>
  </si>
  <si>
    <t>รวมค่าใช้จ่าย</t>
  </si>
  <si>
    <t>ส่วนแบ่งขาดทุนจากเงินลงทุนในบริษัทร่วมและการร่วมค้า สุทธิ</t>
  </si>
  <si>
    <t>กำไรก่อนภาษีเงินได้</t>
  </si>
  <si>
    <t>ภาษีเงินได้</t>
  </si>
  <si>
    <t>กำไรสำหรับรอบระยะเวลา</t>
  </si>
  <si>
    <t>กำไร (ขาดทุน) เบ็ดเสร็จอื่น</t>
  </si>
  <si>
    <t>รายการที่จะไม่จัดประเภทรายการใหม่ไปยัง</t>
  </si>
  <si>
    <t>กำไรหรือขาดทุนในภายหลัง</t>
  </si>
  <si>
    <t>กำไร (ขาดทุน) จากการวัดมูลค่าเงินลงทุนในตราสารทุน</t>
  </si>
  <si>
    <t xml:space="preserve">  ด้วยมูลค่ายุติธรรมผ่านกำไรขาดทุนเบ็ดเสร็จอื่น สุทธิ</t>
  </si>
  <si>
    <t>ภาษีเงินได้ของรายการที่จะไม่จัดประเภทรายการใหม่</t>
  </si>
  <si>
    <t xml:space="preserve">  ไปยังกำไรหรือขาดทุนในภายหลัง</t>
  </si>
  <si>
    <t>รวมรายการที่จะไม่จัดประเภทรายการใหม่ไปยัง</t>
  </si>
  <si>
    <t>รายการที่จะจัดประเภทรายการใหม่ไปยัง</t>
  </si>
  <si>
    <t>ส่วนแบ่งกำไร (ขาดทุน) เบ็ดเสร็จอื่นจากบริษัทร่วม</t>
  </si>
  <si>
    <t xml:space="preserve">  และการร่วมค้าตามวิธีส่วนได้เสีย สุทธิ</t>
  </si>
  <si>
    <t>ผลต่างของอัตราแลกเปลี่ยนจากการแปลงค่า</t>
  </si>
  <si>
    <t xml:space="preserve">  ข้อมูลทางการเงิน</t>
  </si>
  <si>
    <t>ภาษีเงินได้ของรายการที่จะจัดประเภทรายการใหม่</t>
  </si>
  <si>
    <t>รวมรายการที่จะจัดประเภทรายการใหม่ไปยัง</t>
  </si>
  <si>
    <t xml:space="preserve">กำไร (ขาดทุน) เบ็ดเสร็จอื่นสำหรับรอบระยะเวลา </t>
  </si>
  <si>
    <t>สุทธิจากภาษี</t>
  </si>
  <si>
    <t>กำไร (ขาดทุน) เบ็ดเสร็จรวมสำหรับรอบระยะเวลา</t>
  </si>
  <si>
    <t>การแบ่งปันกำไร (ขาดทุน)</t>
  </si>
  <si>
    <t>ส่วนของผู้เป็นเจ้าของของบริษัทใหญ่</t>
  </si>
  <si>
    <t>ส่วนของผู้ถือหุ้นเดิมก่อนการรวมธุรกิจ</t>
  </si>
  <si>
    <t>ภายใต้การควบคุมเดียวกัน</t>
  </si>
  <si>
    <t>ส่วนของส่วนได้เสียที่ไม่มีอำนาจควบคุม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</si>
  <si>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</si>
  <si>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</t>
  </si>
  <si>
    <t>กำไรต่อหุ้นขั้นพื้นฐาน (บาทต่อหุ้น)</t>
  </si>
  <si>
    <t>สำหรับรอบระยะเวลาเก้าเดือนสิ้นสุดวันที่ 30 กันยายน พ.ศ. 2567</t>
  </si>
  <si>
    <t>กำไรจากอัตราแลกเปลี่ยน สุทธิ</t>
  </si>
  <si>
    <t>ส่วนแบ่งกำไร (ขาดทุน) จากเงินลงทุน</t>
  </si>
  <si>
    <t>ในบริษัทร่วมและการร่วมค้า สุทธิ</t>
  </si>
  <si>
    <t>กำไร (ขาดทุน) จากการวัดมูลค่าเงินลงทุน</t>
  </si>
  <si>
    <t xml:space="preserve">  ในตราสารทุนด้วยมูลค่ายุติธรรม</t>
  </si>
  <si>
    <t xml:space="preserve">  ผ่านกำไรขาดทุนเบ็ดเสร็จอื่น สุทธิ</t>
  </si>
  <si>
    <t>งบการเปลี่ยนแปลงส่วนของเจ้าของ</t>
  </si>
  <si>
    <t xml:space="preserve">ข้อมูลทางการเงินรวม </t>
  </si>
  <si>
    <t>ส่วนแบ่ง</t>
  </si>
  <si>
    <t>ส่วนต่ำจาก</t>
  </si>
  <si>
    <t>การวัดมูลค่าใหม่</t>
  </si>
  <si>
    <t>การเปลี่ยนแปลง</t>
  </si>
  <si>
    <t>ผลต่างของอัตรา</t>
  </si>
  <si>
    <t>กำไร (ขาดทุน)</t>
  </si>
  <si>
    <t>ของภาระผูกพัน</t>
  </si>
  <si>
    <t>มูลค่ายุติธรรม</t>
  </si>
  <si>
    <t>แลกเปลี่ยนจากการ</t>
  </si>
  <si>
    <t>เบ็ดเสร็จอื่นจาก</t>
  </si>
  <si>
    <t>รวมองค์ประกอบ</t>
  </si>
  <si>
    <t>รวมส่วนของ</t>
  </si>
  <si>
    <t>ทุนที่ออกและ</t>
  </si>
  <si>
    <t xml:space="preserve"> ส่วนเกินมูลค่า</t>
  </si>
  <si>
    <t>หุ้นทุน</t>
  </si>
  <si>
    <t xml:space="preserve"> สำรอง</t>
  </si>
  <si>
    <t>ยังไม่ได้</t>
  </si>
  <si>
    <t>สัดส่วนการถือหุ้น</t>
  </si>
  <si>
    <t>ผลประโยชน์</t>
  </si>
  <si>
    <t>ของเงินลงทุน</t>
  </si>
  <si>
    <t>แปลงค่าข้อมูล</t>
  </si>
  <si>
    <t>บริษัทร่วมและ</t>
  </si>
  <si>
    <t>อื่นของส่วนของ</t>
  </si>
  <si>
    <t>ผู้เป็นเจ้าของ</t>
  </si>
  <si>
    <t>ส่วนได้เสียที่ไม่มี</t>
  </si>
  <si>
    <t>รวม</t>
  </si>
  <si>
    <t>ชำระแล้ว</t>
  </si>
  <si>
    <t>หุ้นสามัญ</t>
  </si>
  <si>
    <t>ซื้อคืน</t>
  </si>
  <si>
    <t>ตามกฎหมาย</t>
  </si>
  <si>
    <t>จัดสรร</t>
  </si>
  <si>
    <t>ในบริษัทย่อย</t>
  </si>
  <si>
    <t>พนักงาน</t>
  </si>
  <si>
    <t>ในตราสารทุน</t>
  </si>
  <si>
    <t>ทางการเงิน</t>
  </si>
  <si>
    <t>การร่วมค้า</t>
  </si>
  <si>
    <t>เจ้าของ</t>
  </si>
  <si>
    <t>ของบริษัทใหญ่</t>
  </si>
  <si>
    <t>อำนาจควบคุม</t>
  </si>
  <si>
    <t>ยอดคงเหลือ ณ วันที่ 1 มกราคม พ.ศ. 2566</t>
  </si>
  <si>
    <t>การเปลี่ยนแปลงในส่วนของเจ้าของสำหรับรอบระยะเวลา</t>
  </si>
  <si>
    <t>การออกหุ้นของบริษัทย่อยให้ส่วนได้เสียที่ไม่มีอำนาจควบคุม</t>
  </si>
  <si>
    <t>เงินปันผลจ่าย</t>
  </si>
  <si>
    <t>เงินปันผลจ่ายของบริษัทย่อย</t>
  </si>
  <si>
    <t>ยอดคงเหลือ ณ สิ้นรอบระยะเวลา</t>
  </si>
  <si>
    <t>วันที่ 30 กันยายน พ.ศ. 2566</t>
  </si>
  <si>
    <t>ยอดคงเหลือ ณ วันที่ 1 มกราคม พ.ศ. 2567</t>
  </si>
  <si>
    <t>การเปลี่ยนแปลงสัดส่วนการลงทุนในบริษัทย่อย</t>
  </si>
  <si>
    <t>วันที่ 30 กันยายน พ.ศ. 2567</t>
  </si>
  <si>
    <t>ส่วนเกินทุนจาก</t>
  </si>
  <si>
    <t>ส่วนของผู้ถือหุ้นเดิม</t>
  </si>
  <si>
    <t>การรวมธุรกิจ</t>
  </si>
  <si>
    <t>องค์ประกอบอื่น</t>
  </si>
  <si>
    <t>ส่วนของ</t>
  </si>
  <si>
    <t>ก่อนการรวมธุรกิจ</t>
  </si>
  <si>
    <t xml:space="preserve"> ทุนที่ออก</t>
  </si>
  <si>
    <t xml:space="preserve"> สำรองตาม</t>
  </si>
  <si>
    <t>ภายใต้การ</t>
  </si>
  <si>
    <t>ของส่วนของ</t>
  </si>
  <si>
    <t>ภายใต้การควบคุม</t>
  </si>
  <si>
    <t>และชำระแล้ว</t>
  </si>
  <si>
    <t>กฎหมาย</t>
  </si>
  <si>
    <t>ควบคุมเดียวกัน</t>
  </si>
  <si>
    <t>เดียวกัน</t>
  </si>
  <si>
    <t>- ตามที่รายงานไว้เดิม</t>
  </si>
  <si>
    <t>ผลกระทบของการรวมธุรกิจภายใต้การควบคุมเดียวกัน</t>
  </si>
  <si>
    <t>- ปรับปรุงใหม่</t>
  </si>
  <si>
    <t>การเปลี่ยนแปลงในส่วนของเจ้าของ</t>
  </si>
  <si>
    <t xml:space="preserve">สำหรับรอบระยะเวลา </t>
  </si>
  <si>
    <t>กำไรเบ็ดเสร็จรวมสำหรับรอบระยะเวลา</t>
  </si>
  <si>
    <t>วันที่ 30 กันยายน พ.ศ. 2566 - ปรับปรุงใหม่</t>
  </si>
  <si>
    <t>หุ้นซื้อคืน</t>
  </si>
  <si>
    <t xml:space="preserve">งบกระแสเงินสด </t>
  </si>
  <si>
    <t>กระแสเงินสดจากกิจกรรมดำเนินงาน</t>
  </si>
  <si>
    <t>กำไรก่อนภาษีเงินได้สำหรับรอบระยะเวลา</t>
  </si>
  <si>
    <t>รายการปรับปรุงกำไรก่อนภาษีเงินได้เป็นเงินสดสุทธิ</t>
  </si>
  <si>
    <t xml:space="preserve">   จากกิจกรรมดำเนินงาน</t>
  </si>
  <si>
    <t xml:space="preserve">   </t>
  </si>
  <si>
    <t>- ค่าเสื่อมราคาและค่าตัดจำหน่าย</t>
  </si>
  <si>
    <t>- (กลับรายการ) ผลขาดทุนด้านเครดิตที่คาดว่าจะเกิดขึ้น</t>
  </si>
  <si>
    <t>- ขาดทุนจากการวัดมูลค่ายุติธรรมของสินทรัพย์ไม่หมุนเวียนที่ถือไว้เพื่อขาย</t>
  </si>
  <si>
    <t>- (กำไร) ขาดทุนจากการวัดมูลค่ายุติธรรมของเครื่องมือทางการเงิน</t>
  </si>
  <si>
    <t>- ดอกเบี้ยรับ</t>
  </si>
  <si>
    <t>- เงินปันผลรับ</t>
  </si>
  <si>
    <t>- ต้นทุนทางการเงิน</t>
  </si>
  <si>
    <t>- ค่าใช้จ่ายผลประโยชน์พนักงาน</t>
  </si>
  <si>
    <t>- ส่วนแบ่ง (กำไร) ขาดทุนจากเงินลงทุนในบริษัทร่วม</t>
  </si>
  <si>
    <t>และการร่วมค้า สุทธิ</t>
  </si>
  <si>
    <t>- กำไรจากการวัดมูลค่ายุติธรรมสินทรัพย์ทางการเงิน</t>
  </si>
  <si>
    <t>- ขาดทุนจากการจำหน่ายเครื่องจักรและอุปกรณ์</t>
  </si>
  <si>
    <t>- ขาดทุนจากการตัดจำหน่ายเครื่องจักรและอุปกรณ์</t>
  </si>
  <si>
    <t>- (กลับรายการ) ค่าเผื่อการปรับลดมูลค่าของสินค้าคงเหลือ</t>
  </si>
  <si>
    <t>- กำไรจากอัตราแลกเปลี่ยนที่ยังไม่เกิดขึ้น สุทธิ</t>
  </si>
  <si>
    <t>- ตัดจำหน่ายภาษีเงินได้ถูกหัก ณ ที่จ่าย</t>
  </si>
  <si>
    <t>- กำไรจากการยกเลิกสัญญาเช่า</t>
  </si>
  <si>
    <t>- ค่าตัดจำหน่ายรายได้ค่าเช่าที่ดินรับล่วงหน้า</t>
  </si>
  <si>
    <t xml:space="preserve">  จากกิจการที่เกี่ยวข้องกัน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</si>
  <si>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</si>
  <si>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</si>
  <si>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</si>
  <si>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- ลูกหนี้การค้า</t>
  </si>
  <si>
    <t>- ลูกหนี้ผ่อนชำระ</t>
  </si>
  <si>
    <t xml:space="preserve">- ลูกหนี้ตามสัญญาเช่าเงินทุน </t>
  </si>
  <si>
    <t>- ลูกหนี้หมุนเวียนอื่น</t>
  </si>
  <si>
    <t>- สินค้าคงเหลือ</t>
  </si>
  <si>
    <t>- สินทรัพย์ไม่หมุนเวียนอื่น</t>
  </si>
  <si>
    <t>- เจ้าหนี้การค้า</t>
  </si>
  <si>
    <t>- เจ้าหนี้หมุนเวียนอื่น</t>
  </si>
  <si>
    <t>- หนี้สินไม่หมุนเวียนอื่น</t>
  </si>
  <si>
    <t>เงินสดได้มาจาก (ใช้ไปใน) การดำเนินงาน</t>
  </si>
  <si>
    <t>- จ่ายภาษีเงินได้</t>
  </si>
  <si>
    <t>- เงินสดรับจากการขอคืนภาษีเงินได้</t>
  </si>
  <si>
    <t>เงินสดสุทธิได้มาจาก (ใช้ไปใน) กิจกรรมดำเนินงาน</t>
  </si>
  <si>
    <t>งบกระแสเงินสด</t>
  </si>
  <si>
    <t>กระแสเงินสดจากกิจกรรมลงทุน</t>
  </si>
  <si>
    <t>เงินสดจ่ายซื้อสินทรัพย์ทางการเงินที่วัดมูลค่าด้วยราคาทุนตัดจำหน่าย</t>
  </si>
  <si>
    <t>เงินสดรับจากเงินให้กู้ยืมระยะสั้นแก่กิจการที่เกี่ยวข้องกัน</t>
  </si>
  <si>
    <t>เงินสดจ่ายเงินให้กู้ยืมระยะสั้นแก่กิจการที่เกี่ยวข้องกัน</t>
  </si>
  <si>
    <t>เงินสดรับจากเงินให้กู้ยืมระยะยาวแก่กิจการที่เกี่ยวข้องกัน</t>
  </si>
  <si>
    <t>เงินสดจ่ายเงินให้กู้ยืมระยะยาวแก่กิจการที่เกี่ยวข้องกัน</t>
  </si>
  <si>
    <t>เงินสดจ่ายเพื่อลงทุนในสินทรัพย์ทางการเงินที่วัดด้วยมูลค่ายุติธรรม</t>
  </si>
  <si>
    <t>ผ่านกำไรขาดทุนเบ็ดเสร็จอื่น</t>
  </si>
  <si>
    <t>เงินสดจ่ายเพื่อลงทุนในบริษัทย่อย</t>
  </si>
  <si>
    <t>เงินสดรับล่วงหน้าจากการจำหน่ายเงินลงทุนในบริษัทย่อยทางอ้อม</t>
  </si>
  <si>
    <t>เงินสดจ่ายเพื่อลงทุนในบริษัทร่วม</t>
  </si>
  <si>
    <t>เงินสดจ่ายเพื่อลงทุนในการร่วมค้า</t>
  </si>
  <si>
    <t>เงินสดรับจากการจำหน่ายเงินลงทุนในการร่วมค้า</t>
  </si>
  <si>
    <t>เงินสดจ่ายซื้อที่ดิน อาคารและอุปกรณ์</t>
  </si>
  <si>
    <t>เงินสดจ่ายค่ารื้อถอนสินทรัพย์ถาวร</t>
  </si>
  <si>
    <t>เงินสดรับจากการจำหน่ายที่ดิน อาคาร และอุปกรณ์</t>
  </si>
  <si>
    <t>เงินสดจ่ายซื้อสินทรัพย์ไม่มีตัวตน</t>
  </si>
  <si>
    <t>เงินสดรับจากรายได้ค่าเช่าที่ดินรับล่วงหน้าจากกิจการที่เกี่ยวข้องกัน</t>
  </si>
  <si>
    <t>เงินสดรับจากเงินปันผล</t>
  </si>
  <si>
    <t>เงินสดรับจากดอกเบี้ย</t>
  </si>
  <si>
    <t>เงินสดรับจากลูกหนี้ตามสัญญาเช่าเงินทุน</t>
  </si>
  <si>
    <t>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</si>
  <si>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</si>
  <si>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</si>
  <si>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</si>
  <si>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เงินสดรับจากเงินกู้ยืมระยะยาวจากสถาบันการเงิน</t>
  </si>
  <si>
    <t>เงินสดจ่ายคืนเงินกู้ยืมระยะยาวจากสถาบันการเงิน</t>
  </si>
  <si>
    <t>เงินสดจ่ายคืนเงินกู้ยืมระยะยาวจากกิจการที่เกี่ยวข้องกัน</t>
  </si>
  <si>
    <t>เงินสดจ่ายค่าธรรมเนียมในการจัดหาเงินกู้ยืมระยะยาว</t>
  </si>
  <si>
    <t>เงินสดรับจากการออกหุ้นกู้</t>
  </si>
  <si>
    <t>เงินสดจ่ายคืนหุ้นกู้</t>
  </si>
  <si>
    <t>เงินสดจ่ายค่าธรรมเนียมในการจัดหาหุ้นกู้</t>
  </si>
  <si>
    <t>เงินสดจ่ายชำระเงินต้นของหนี้สินสัญญาเช่า</t>
  </si>
  <si>
    <t>เงินสดรับชำระและเงินรับล่วงหน้าค่าหุ้นสามัญของบริษัทย่อย</t>
  </si>
  <si>
    <t>จากส่วนได้เสียที่ไม่มีอำนาจควบคุม</t>
  </si>
  <si>
    <t>เงินสดจ่ายเงินปันผล</t>
  </si>
  <si>
    <t>เงินสดจ่ายซื้อหุ้นสามัญซื้อคืน</t>
  </si>
  <si>
    <t>เงินสดจ่ายค่าดอกเบี้ย</t>
  </si>
  <si>
    <t>เงินสดสุทธิได้มาจาก (ใช้ไปใน) กิจกรรมจัดหาเงิน</t>
  </si>
  <si>
    <t>เงินสดและรายการเทียบเท่าเงินสด (ลดลง) เพิ่มขึ้น สุทธิ</t>
  </si>
  <si>
    <t>ยอดคงเหลือต้นรอบระยะเวลา</t>
  </si>
  <si>
    <t>ผลกระทบของการเปลี่ยนแปลงอัตราแลกเปลี่ยน</t>
  </si>
  <si>
    <t>ของเงินสดและรายการเทียบเท่าเงินสด</t>
  </si>
  <si>
    <t>ยอดคงเหลือปลายรอบระยะเวลา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</si>
  <si>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</si>
  <si>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</si>
  <si>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</si>
  <si>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ข้อมูลเพิ่มเติมเกี่ยวกับกระแสเงินสด</t>
  </si>
  <si>
    <t>- การเปลี่ยนแปลงในเจ้าหนี้ค่าก่อสร้างและซื้อสินทรัพย์ถาวร</t>
  </si>
  <si>
    <t>(รวมเงินประกันผลงานการก่อสร้าง)</t>
  </si>
  <si>
    <t>- การเปลี่ยนแปลงประมาณการหนี้สินค่ารื้อถอน</t>
  </si>
  <si>
    <t>- การเปลี่ยนแปลงในสินทรัพย์สิทธิการใช้</t>
  </si>
  <si>
    <t>- การเปลี่ยนแปลงในลูกหนี้จากการขายสินทรัพย์ถาวร</t>
  </si>
  <si>
    <t>- การจ่ายชำระเจ้าหนี้ค่าก่อสร้างและซื้อสินทรัพย์ถาวรโดยการหักกลบลบหนี้</t>
  </si>
  <si>
    <t>- การเปลี่ยนแปลงในเจ้าหนี้ค่าซื้อสินทรัพย์ทรัพย์ไม่มีตัวตน</t>
  </si>
  <si>
    <t>- โอนเปลี่ยนประเภทเงินจ่ายล่วงหน้าค่าซื้ออุปกรณ์</t>
  </si>
  <si>
    <t>และสินทรัพย์เป็นสินทรัพย์ถาวร</t>
  </si>
  <si>
    <t>- ขาดทุนจากการเปลี่ยนแปลงสัดส่วนการลงทุนในบริษัทร่วม</t>
  </si>
  <si>
    <t>เงินกู้ยืมระยะสั้นจากกิจการอื่นและกิจการที่เกี่ยวข้องกัน</t>
  </si>
  <si>
    <t>เงินสดจ่ายคืนเงินกู้ยืมระยะสั้นจากกิจการอื่นและกิจการที่เกี่ยวข้องกัน</t>
  </si>
  <si>
    <t>เงินสดรับจากเงินกู้ยืมระยะสั้นจากกิจการอื่นและกิจการที่เกี่ยวข้องกัน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</si>
</sst>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#,##0.0;\(#,##0.0\);\-"/>
    <numFmt numFmtId="172" formatCode="General\ "/>
    <numFmt numFmtId="173" formatCode="_(* #,##0.00_);_(* \(#,##0.00\);_(* \-??_);_(@_)"/>
    <numFmt numFmtId="174" formatCode="&quot; $&quot;#,##0\ ;&quot; $(&quot;#,##0\);&quot; $- &quot;;@\ "/>
    <numFmt numFmtId="175" formatCode="_-* #,##0.00_-;\-* #,##0.00_-;_-* \-??_-;_-@_-"/>
    <numFmt numFmtId="176" formatCode="#,##0.00\ ;&quot; (&quot;#,##0.00\);&quot; -&quot;#\ ;@\ "/>
    <numFmt numFmtId="177" formatCode="#,##0_);\(#,##0\);\-"/>
    <numFmt numFmtId="178" formatCode="#,##0.0000;\(#,##0.0000\);\-"/>
  </numFmts>
  <fonts count="19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b/>
      <sz val="13"/>
      <name val="Browallia New"/>
      <family val="2"/>
    </font>
    <font>
      <sz val="13"/>
      <name val="Browallia New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1"/>
      <color theme="1"/>
      <name val="Calibri"/>
      <family val="2"/>
      <scheme val="minor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sz val="14"/>
      <name val="Browallia New"/>
      <family val="2"/>
    </font>
    <font>
      <sz val="14"/>
      <name val="Browallia New"/>
      <family val="2"/>
    </font>
    <font>
      <sz val="13"/>
      <color theme="1"/>
      <name val="Browallia New"/>
      <family val="2"/>
    </font>
    <font>
      <sz val="12"/>
      <name val="Browallia New"/>
      <family val="2"/>
    </font>
    <font>
      <b/>
      <sz val="12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AFAFA"/>
        <bgColor rgb="FFFAFAFA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Alignment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0" fontId="8" fillId="0" borderId="0" applyBorder="0" applyProtection="0"/>
    <xf numFmtId="173" fontId="9" fillId="0" borderId="0" applyBorder="0" applyProtection="0"/>
    <xf numFmtId="174" fontId="2" fillId="0" borderId="0" applyFill="0" applyBorder="0" applyAlignment="0" applyProtection="0"/>
    <xf numFmtId="43" fontId="4" fillId="0" borderId="0" applyFont="0" applyFill="0" applyBorder="0" applyAlignment="0" applyProtection="0"/>
    <xf numFmtId="174" fontId="2" fillId="0" borderId="0" applyFill="0" applyBorder="0" applyAlignment="0" applyProtection="0"/>
    <xf numFmtId="172" fontId="2" fillId="0" borderId="0"/>
    <xf numFmtId="173" fontId="9" fillId="0" borderId="0" applyBorder="0" applyProtection="0"/>
    <xf numFmtId="174" fontId="2" fillId="0" borderId="0" applyBorder="0" applyProtection="0"/>
    <xf numFmtId="0" fontId="8" fillId="0" borderId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" fillId="0" borderId="0" applyFill="0" applyBorder="0" applyAlignment="0" applyProtection="0"/>
    <xf numFmtId="43" fontId="5" fillId="0" borderId="0" applyFont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43" fontId="4" fillId="0" borderId="0" applyFont="0" applyFill="0" applyBorder="0" applyAlignment="0" applyProtection="0"/>
    <xf numFmtId="176" fontId="2" fillId="0" borderId="0" applyFill="0" applyBorder="0" applyAlignment="0" applyProtection="0"/>
    <xf numFmtId="170" fontId="5" fillId="0" borderId="0" applyAlignment="0"/>
    <xf numFmtId="0" fontId="10" fillId="0" borderId="4" applyNumberFormat="0" applyFill="0" applyBorder="0" applyAlignment="0">
      <alignment wrapText="1"/>
      <protection locked="0"/>
    </xf>
    <xf numFmtId="0" fontId="11" fillId="0" borderId="0"/>
    <xf numFmtId="9" fontId="4" fillId="0" borderId="0" applyFont="0" applyFill="0" applyBorder="0" applyAlignment="0" applyProtection="0"/>
  </cellStyleXfs>
  <cellXfs count="281">
    <xf numFmtId="0" fontId="0" fillId="0" borderId="0" xfId="0"/>
    <xf numFmtId="166" fontId="6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166" fontId="6" fillId="0" borderId="1" xfId="0" applyNumberFormat="1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right" vertical="center"/>
    </xf>
    <xf numFmtId="166" fontId="12" fillId="0" borderId="0" xfId="36" applyNumberFormat="1" applyFont="1" applyAlignment="1">
      <alignment horizontal="left" vertical="center"/>
    </xf>
    <xf numFmtId="166" fontId="13" fillId="0" borderId="0" xfId="36" applyNumberFormat="1" applyFont="1" applyAlignment="1">
      <alignment horizontal="center" vertical="center"/>
    </xf>
    <xf numFmtId="166" fontId="13" fillId="0" borderId="0" xfId="36" applyNumberFormat="1" applyFont="1" applyAlignment="1">
      <alignment horizontal="left" vertical="center"/>
    </xf>
    <xf numFmtId="167" fontId="13" fillId="0" borderId="0" xfId="36" applyNumberFormat="1" applyFont="1" applyAlignment="1">
      <alignment horizontal="right" vertical="center"/>
    </xf>
    <xf numFmtId="166" fontId="13" fillId="0" borderId="0" xfId="36" applyNumberFormat="1" applyFont="1" applyAlignment="1">
      <alignment horizontal="right" vertical="center"/>
    </xf>
    <xf numFmtId="166" fontId="12" fillId="0" borderId="0" xfId="36" applyNumberFormat="1" applyFont="1" applyAlignment="1">
      <alignment horizontal="right" vertical="center"/>
    </xf>
    <xf numFmtId="166" fontId="12" fillId="0" borderId="5" xfId="36" applyNumberFormat="1" applyFont="1" applyBorder="1" applyAlignment="1">
      <alignment horizontal="left" vertical="center"/>
    </xf>
    <xf numFmtId="166" fontId="13" fillId="0" borderId="5" xfId="36" applyNumberFormat="1" applyFont="1" applyBorder="1" applyAlignment="1">
      <alignment horizontal="center" vertical="center"/>
    </xf>
    <xf numFmtId="166" fontId="13" fillId="0" borderId="5" xfId="36" applyNumberFormat="1" applyFont="1" applyBorder="1" applyAlignment="1">
      <alignment horizontal="left" vertical="center"/>
    </xf>
    <xf numFmtId="167" fontId="13" fillId="0" borderId="5" xfId="36" applyNumberFormat="1" applyFont="1" applyBorder="1" applyAlignment="1">
      <alignment horizontal="right" vertical="center"/>
    </xf>
    <xf numFmtId="166" fontId="13" fillId="0" borderId="5" xfId="36" applyNumberFormat="1" applyFont="1" applyBorder="1" applyAlignment="1">
      <alignment horizontal="right" vertical="center"/>
    </xf>
    <xf numFmtId="166" fontId="13" fillId="0" borderId="0" xfId="36" applyNumberFormat="1" applyFont="1" applyAlignment="1">
      <alignment vertical="center"/>
    </xf>
    <xf numFmtId="166" fontId="12" fillId="0" borderId="0" xfId="36" applyNumberFormat="1" applyFont="1" applyAlignment="1">
      <alignment vertical="center"/>
    </xf>
    <xf numFmtId="166" fontId="12" fillId="0" borderId="5" xfId="36" applyNumberFormat="1" applyFont="1" applyBorder="1" applyAlignment="1">
      <alignment horizontal="right" vertical="center"/>
    </xf>
    <xf numFmtId="167" fontId="12" fillId="0" borderId="5" xfId="36" applyNumberFormat="1" applyFont="1" applyBorder="1" applyAlignment="1">
      <alignment horizontal="right" vertical="center"/>
    </xf>
    <xf numFmtId="167" fontId="12" fillId="0" borderId="0" xfId="36" applyNumberFormat="1" applyFont="1" applyAlignment="1">
      <alignment horizontal="right" vertical="center"/>
    </xf>
    <xf numFmtId="166" fontId="12" fillId="0" borderId="5" xfId="36" applyNumberFormat="1" applyFont="1" applyBorder="1" applyAlignment="1">
      <alignment horizontal="center" vertical="center"/>
    </xf>
    <xf numFmtId="166" fontId="13" fillId="3" borderId="0" xfId="36" applyNumberFormat="1" applyFont="1" applyFill="1" applyAlignment="1">
      <alignment horizontal="right" vertical="center"/>
    </xf>
    <xf numFmtId="177" fontId="13" fillId="3" borderId="0" xfId="36" applyNumberFormat="1" applyFont="1" applyFill="1" applyAlignment="1">
      <alignment horizontal="right" vertical="center"/>
    </xf>
    <xf numFmtId="177" fontId="13" fillId="0" borderId="0" xfId="36" applyNumberFormat="1" applyFont="1" applyAlignment="1">
      <alignment horizontal="left" vertical="center"/>
    </xf>
    <xf numFmtId="177" fontId="13" fillId="0" borderId="0" xfId="36" applyNumberFormat="1" applyFont="1" applyAlignment="1">
      <alignment horizontal="center" vertical="center"/>
    </xf>
    <xf numFmtId="164" fontId="13" fillId="3" borderId="0" xfId="36" applyNumberFormat="1" applyFont="1" applyFill="1" applyAlignment="1">
      <alignment horizontal="right" vertical="center"/>
    </xf>
    <xf numFmtId="164" fontId="13" fillId="0" borderId="0" xfId="36" applyNumberFormat="1" applyFont="1" applyAlignment="1">
      <alignment horizontal="left" vertical="center"/>
    </xf>
    <xf numFmtId="164" fontId="13" fillId="0" borderId="0" xfId="36" applyNumberFormat="1" applyFont="1" applyAlignment="1">
      <alignment horizontal="right" vertical="center"/>
    </xf>
    <xf numFmtId="164" fontId="13" fillId="0" borderId="0" xfId="36" applyNumberFormat="1" applyFont="1" applyAlignment="1">
      <alignment horizontal="center" vertical="center"/>
    </xf>
    <xf numFmtId="167" fontId="13" fillId="3" borderId="0" xfId="36" applyNumberFormat="1" applyFont="1" applyFill="1" applyAlignment="1">
      <alignment horizontal="right" vertical="center"/>
    </xf>
    <xf numFmtId="167" fontId="13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center" vertical="center"/>
    </xf>
    <xf numFmtId="167" fontId="13" fillId="3" borderId="0" xfId="36" applyNumberFormat="1" applyFont="1" applyFill="1" applyAlignment="1">
      <alignment vertical="center"/>
    </xf>
    <xf numFmtId="167" fontId="13" fillId="3" borderId="5" xfId="36" applyNumberFormat="1" applyFont="1" applyFill="1" applyBorder="1" applyAlignment="1">
      <alignment horizontal="right" vertical="center"/>
    </xf>
    <xf numFmtId="167" fontId="13" fillId="0" borderId="0" xfId="36" applyNumberFormat="1" applyFont="1" applyAlignment="1">
      <alignment horizontal="center" vertical="center"/>
    </xf>
    <xf numFmtId="167" fontId="13" fillId="3" borderId="6" xfId="36" applyNumberFormat="1" applyFont="1" applyFill="1" applyBorder="1" applyAlignment="1">
      <alignment horizontal="right" vertical="center"/>
    </xf>
    <xf numFmtId="164" fontId="13" fillId="0" borderId="5" xfId="36" applyNumberFormat="1" applyFont="1" applyBorder="1" applyAlignment="1">
      <alignment horizontal="right" vertical="center"/>
    </xf>
    <xf numFmtId="168" fontId="12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left" vertical="center"/>
    </xf>
    <xf numFmtId="168" fontId="13" fillId="0" borderId="0" xfId="36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vertical="center"/>
    </xf>
    <xf numFmtId="166" fontId="14" fillId="0" borderId="1" xfId="0" applyNumberFormat="1" applyFont="1" applyBorder="1" applyAlignment="1">
      <alignment horizontal="left" vertical="center"/>
    </xf>
    <xf numFmtId="167" fontId="15" fillId="0" borderId="1" xfId="0" applyNumberFormat="1" applyFont="1" applyBorder="1" applyAlignment="1">
      <alignment horizontal="right" vertical="center"/>
    </xf>
    <xf numFmtId="167" fontId="15" fillId="2" borderId="0" xfId="0" applyNumberFormat="1" applyFont="1" applyFill="1" applyAlignment="1">
      <alignment horizontal="right" vertical="center"/>
    </xf>
    <xf numFmtId="166" fontId="15" fillId="0" borderId="0" xfId="0" quotePrefix="1" applyNumberFormat="1" applyFont="1" applyAlignment="1">
      <alignment horizontal="left" vertical="center"/>
    </xf>
    <xf numFmtId="167" fontId="15" fillId="2" borderId="0" xfId="4" applyNumberFormat="1" applyFont="1" applyFill="1" applyAlignment="1">
      <alignment horizontal="right" vertical="center"/>
    </xf>
    <xf numFmtId="167" fontId="15" fillId="2" borderId="1" xfId="4" applyNumberFormat="1" applyFont="1" applyFill="1" applyBorder="1" applyAlignment="1">
      <alignment horizontal="right" vertical="center"/>
    </xf>
    <xf numFmtId="167" fontId="15" fillId="0" borderId="0" xfId="0" applyNumberFormat="1" applyFont="1" applyAlignment="1">
      <alignment horizontal="left" vertical="center"/>
    </xf>
    <xf numFmtId="167" fontId="15" fillId="2" borderId="0" xfId="0" applyNumberFormat="1" applyFont="1" applyFill="1" applyAlignment="1">
      <alignment vertical="center"/>
    </xf>
    <xf numFmtId="167" fontId="15" fillId="0" borderId="0" xfId="0" applyNumberFormat="1" applyFont="1" applyAlignment="1">
      <alignment vertical="center"/>
    </xf>
    <xf numFmtId="167" fontId="15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7" fontId="15" fillId="0" borderId="0" xfId="4" applyNumberFormat="1" applyFont="1" applyAlignment="1">
      <alignment horizontal="right" vertical="center"/>
    </xf>
    <xf numFmtId="167" fontId="15" fillId="0" borderId="1" xfId="4" applyNumberFormat="1" applyFont="1" applyBorder="1" applyAlignment="1">
      <alignment horizontal="right" vertical="center"/>
    </xf>
    <xf numFmtId="177" fontId="13" fillId="0" borderId="0" xfId="36" applyNumberFormat="1" applyFont="1" applyAlignment="1">
      <alignment horizontal="right" vertical="center"/>
    </xf>
    <xf numFmtId="167" fontId="13" fillId="0" borderId="6" xfId="36" applyNumberFormat="1" applyFont="1" applyBorder="1" applyAlignment="1">
      <alignment horizontal="right" vertical="center"/>
    </xf>
    <xf numFmtId="167" fontId="15" fillId="0" borderId="0" xfId="36" applyNumberFormat="1" applyFont="1" applyAlignment="1">
      <alignment horizontal="right" vertical="center"/>
    </xf>
    <xf numFmtId="167" fontId="15" fillId="0" borderId="0" xfId="36" applyNumberFormat="1" applyFont="1" applyAlignment="1">
      <alignment horizontal="left" vertical="center"/>
    </xf>
    <xf numFmtId="167" fontId="15" fillId="3" borderId="0" xfId="36" applyNumberFormat="1" applyFont="1" applyFill="1" applyAlignment="1">
      <alignment horizontal="right" vertical="center"/>
    </xf>
    <xf numFmtId="167" fontId="15" fillId="0" borderId="5" xfId="36" applyNumberFormat="1" applyFont="1" applyBorder="1" applyAlignment="1">
      <alignment horizontal="right" vertical="center"/>
    </xf>
    <xf numFmtId="167" fontId="15" fillId="3" borderId="5" xfId="36" applyNumberFormat="1" applyFont="1" applyFill="1" applyBorder="1" applyAlignment="1">
      <alignment horizontal="right" vertical="center"/>
    </xf>
    <xf numFmtId="166" fontId="15" fillId="0" borderId="0" xfId="36" applyNumberFormat="1" applyFont="1" applyAlignment="1">
      <alignment horizontal="center" vertical="center"/>
    </xf>
    <xf numFmtId="166" fontId="15" fillId="0" borderId="0" xfId="36" applyNumberFormat="1" applyFont="1" applyAlignment="1">
      <alignment horizontal="left" vertical="center"/>
    </xf>
    <xf numFmtId="167" fontId="15" fillId="3" borderId="0" xfId="0" applyNumberFormat="1" applyFont="1" applyFill="1" applyAlignment="1">
      <alignment horizontal="right" vertical="center"/>
    </xf>
    <xf numFmtId="168" fontId="15" fillId="0" borderId="0" xfId="36" applyNumberFormat="1" applyFont="1" applyAlignment="1">
      <alignment horizontal="center" vertical="center"/>
    </xf>
    <xf numFmtId="167" fontId="15" fillId="3" borderId="1" xfId="0" applyNumberFormat="1" applyFont="1" applyFill="1" applyBorder="1" applyAlignment="1">
      <alignment horizontal="right" vertical="center"/>
    </xf>
    <xf numFmtId="166" fontId="15" fillId="0" borderId="0" xfId="36" applyNumberFormat="1" applyFont="1" applyAlignment="1">
      <alignment vertical="center"/>
    </xf>
    <xf numFmtId="166" fontId="14" fillId="0" borderId="0" xfId="36" applyNumberFormat="1" applyFont="1" applyAlignment="1">
      <alignment horizontal="left" vertical="center"/>
    </xf>
    <xf numFmtId="167" fontId="15" fillId="3" borderId="0" xfId="4" applyNumberFormat="1" applyFont="1" applyFill="1" applyAlignment="1">
      <alignment horizontal="right" vertical="center"/>
    </xf>
    <xf numFmtId="167" fontId="15" fillId="3" borderId="0" xfId="36" applyNumberFormat="1" applyFont="1" applyFill="1" applyAlignment="1">
      <alignment vertical="center"/>
    </xf>
    <xf numFmtId="167" fontId="15" fillId="3" borderId="0" xfId="0" applyNumberFormat="1" applyFont="1" applyFill="1" applyAlignment="1">
      <alignment vertical="center"/>
    </xf>
    <xf numFmtId="167" fontId="15" fillId="0" borderId="0" xfId="36" applyNumberFormat="1" applyFont="1" applyAlignment="1">
      <alignment vertical="center"/>
    </xf>
    <xf numFmtId="167" fontId="15" fillId="0" borderId="0" xfId="36" applyNumberFormat="1" applyFont="1" applyAlignment="1">
      <alignment horizontal="center" vertical="center"/>
    </xf>
    <xf numFmtId="177" fontId="15" fillId="3" borderId="0" xfId="36" applyNumberFormat="1" applyFont="1" applyFill="1" applyAlignment="1">
      <alignment horizontal="right" vertical="center"/>
    </xf>
    <xf numFmtId="177" fontId="15" fillId="0" borderId="0" xfId="36" applyNumberFormat="1" applyFont="1" applyAlignment="1">
      <alignment horizontal="right" vertical="center"/>
    </xf>
    <xf numFmtId="177" fontId="15" fillId="3" borderId="0" xfId="36" applyNumberFormat="1" applyFont="1" applyFill="1" applyAlignment="1">
      <alignment vertical="center"/>
    </xf>
    <xf numFmtId="177" fontId="15" fillId="0" borderId="0" xfId="36" applyNumberFormat="1" applyFont="1" applyAlignment="1">
      <alignment vertical="center"/>
    </xf>
    <xf numFmtId="166" fontId="15" fillId="0" borderId="0" xfId="36" quotePrefix="1" applyNumberFormat="1" applyFont="1" applyAlignment="1">
      <alignment horizontal="left" vertical="center"/>
    </xf>
    <xf numFmtId="167" fontId="15" fillId="3" borderId="6" xfId="36" applyNumberFormat="1" applyFont="1" applyFill="1" applyBorder="1" applyAlignment="1">
      <alignment horizontal="right" vertical="center"/>
    </xf>
    <xf numFmtId="167" fontId="15" fillId="3" borderId="2" xfId="0" applyNumberFormat="1" applyFont="1" applyFill="1" applyBorder="1" applyAlignment="1">
      <alignment horizontal="right" vertical="center"/>
    </xf>
    <xf numFmtId="167" fontId="15" fillId="3" borderId="5" xfId="36" applyNumberFormat="1" applyFont="1" applyFill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167" fontId="15" fillId="3" borderId="1" xfId="0" applyNumberFormat="1" applyFont="1" applyFill="1" applyBorder="1" applyAlignment="1">
      <alignment vertical="center"/>
    </xf>
    <xf numFmtId="167" fontId="15" fillId="0" borderId="6" xfId="36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right" vertical="center"/>
    </xf>
    <xf numFmtId="167" fontId="7" fillId="2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7" fontId="7" fillId="2" borderId="0" xfId="7" applyNumberFormat="1" applyFont="1" applyFill="1" applyAlignment="1">
      <alignment horizontal="right" vertical="center"/>
    </xf>
    <xf numFmtId="164" fontId="7" fillId="0" borderId="0" xfId="7" applyNumberFormat="1" applyFont="1" applyAlignment="1">
      <alignment horizontal="right" vertical="center"/>
    </xf>
    <xf numFmtId="167" fontId="7" fillId="0" borderId="0" xfId="7" applyNumberFormat="1" applyFont="1" applyAlignment="1">
      <alignment horizontal="right" vertical="center"/>
    </xf>
    <xf numFmtId="166" fontId="7" fillId="2" borderId="0" xfId="7" applyNumberFormat="1" applyFont="1" applyFill="1" applyAlignment="1">
      <alignment vertical="center"/>
    </xf>
    <xf numFmtId="166" fontId="7" fillId="0" borderId="0" xfId="7" applyNumberFormat="1" applyFont="1" applyAlignment="1">
      <alignment vertical="center"/>
    </xf>
    <xf numFmtId="168" fontId="7" fillId="0" borderId="0" xfId="0" applyNumberFormat="1" applyFont="1" applyAlignment="1">
      <alignment horizontal="center" vertical="center"/>
    </xf>
    <xf numFmtId="167" fontId="7" fillId="2" borderId="1" xfId="7" applyNumberFormat="1" applyFont="1" applyFill="1" applyBorder="1" applyAlignment="1">
      <alignment horizontal="right" vertical="center"/>
    </xf>
    <xf numFmtId="164" fontId="7" fillId="0" borderId="0" xfId="7" applyNumberFormat="1" applyFont="1" applyAlignment="1">
      <alignment horizontal="left" vertical="center"/>
    </xf>
    <xf numFmtId="167" fontId="7" fillId="2" borderId="1" xfId="0" applyNumberFormat="1" applyFont="1" applyFill="1" applyBorder="1" applyAlignment="1">
      <alignment horizontal="right" vertical="center"/>
    </xf>
    <xf numFmtId="10" fontId="7" fillId="2" borderId="0" xfId="37" applyNumberFormat="1" applyFont="1" applyFill="1" applyBorder="1" applyAlignment="1">
      <alignment horizontal="right" vertical="center"/>
    </xf>
    <xf numFmtId="10" fontId="7" fillId="0" borderId="0" xfId="37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66" fontId="6" fillId="0" borderId="0" xfId="7" applyNumberFormat="1" applyFont="1" applyAlignment="1">
      <alignment horizontal="left" vertical="center"/>
    </xf>
    <xf numFmtId="166" fontId="7" fillId="0" borderId="0" xfId="5" applyNumberFormat="1" applyFont="1" applyAlignment="1">
      <alignment horizontal="left" vertical="center"/>
    </xf>
    <xf numFmtId="166" fontId="7" fillId="0" borderId="0" xfId="7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6" fontId="7" fillId="0" borderId="0" xfId="7" applyNumberFormat="1" applyFont="1" applyAlignment="1">
      <alignment horizontal="center" vertical="center"/>
    </xf>
    <xf numFmtId="166" fontId="7" fillId="0" borderId="0" xfId="5" quotePrefix="1" applyNumberFormat="1" applyFont="1" applyAlignment="1">
      <alignment horizontal="left" vertical="center"/>
    </xf>
    <xf numFmtId="166" fontId="6" fillId="0" borderId="0" xfId="5" applyNumberFormat="1" applyFont="1" applyAlignment="1">
      <alignment horizontal="left" vertical="center"/>
    </xf>
    <xf numFmtId="166" fontId="7" fillId="0" borderId="0" xfId="7" quotePrefix="1" applyNumberFormat="1" applyFont="1" applyAlignment="1">
      <alignment vertical="center"/>
    </xf>
    <xf numFmtId="167" fontId="7" fillId="2" borderId="2" xfId="0" applyNumberFormat="1" applyFont="1" applyFill="1" applyBorder="1" applyAlignment="1">
      <alignment horizontal="right" vertical="center"/>
    </xf>
    <xf numFmtId="166" fontId="7" fillId="0" borderId="0" xfId="0" quotePrefix="1" applyNumberFormat="1" applyFont="1" applyAlignment="1">
      <alignment horizontal="left" vertical="center"/>
    </xf>
    <xf numFmtId="169" fontId="7" fillId="0" borderId="0" xfId="7" applyNumberFormat="1" applyFont="1" applyAlignment="1">
      <alignment horizontal="right" vertical="center"/>
    </xf>
    <xf numFmtId="169" fontId="7" fillId="2" borderId="0" xfId="0" applyNumberFormat="1" applyFont="1" applyFill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69" fontId="7" fillId="2" borderId="0" xfId="5" applyNumberFormat="1" applyFont="1" applyFill="1" applyAlignment="1">
      <alignment horizontal="right" vertical="center"/>
    </xf>
    <xf numFmtId="164" fontId="7" fillId="0" borderId="0" xfId="5" applyNumberFormat="1" applyFont="1" applyAlignment="1">
      <alignment horizontal="left" vertical="center"/>
    </xf>
    <xf numFmtId="164" fontId="7" fillId="0" borderId="0" xfId="5" applyNumberFormat="1" applyFont="1" applyAlignment="1">
      <alignment horizontal="center" vertical="center"/>
    </xf>
    <xf numFmtId="165" fontId="18" fillId="0" borderId="0" xfId="2" applyFont="1" applyFill="1" applyAlignment="1">
      <alignment horizontal="right" vertical="center"/>
    </xf>
    <xf numFmtId="167" fontId="18" fillId="0" borderId="0" xfId="2" applyNumberFormat="1" applyFont="1" applyFill="1" applyAlignment="1">
      <alignment horizontal="right" vertical="center"/>
    </xf>
    <xf numFmtId="167" fontId="18" fillId="0" borderId="0" xfId="2" applyNumberFormat="1" applyFont="1" applyFill="1" applyBorder="1" applyAlignment="1">
      <alignment horizontal="center" vertical="center"/>
    </xf>
    <xf numFmtId="167" fontId="18" fillId="0" borderId="1" xfId="2" applyNumberFormat="1" applyFont="1" applyFill="1" applyBorder="1" applyAlignment="1">
      <alignment horizontal="centerContinuous" vertical="center"/>
    </xf>
    <xf numFmtId="167" fontId="18" fillId="0" borderId="1" xfId="2" applyNumberFormat="1" applyFont="1" applyFill="1" applyBorder="1" applyAlignment="1">
      <alignment horizontal="right" vertical="center" wrapText="1"/>
    </xf>
    <xf numFmtId="165" fontId="18" fillId="0" borderId="0" xfId="2" applyFont="1" applyFill="1" applyBorder="1" applyAlignment="1">
      <alignment horizontal="right" vertical="center" wrapText="1"/>
    </xf>
    <xf numFmtId="167" fontId="18" fillId="0" borderId="0" xfId="2" applyNumberFormat="1" applyFont="1" applyFill="1" applyBorder="1" applyAlignment="1">
      <alignment horizontal="right" vertical="center" wrapText="1"/>
    </xf>
    <xf numFmtId="167" fontId="17" fillId="0" borderId="0" xfId="1" applyNumberFormat="1" applyFont="1" applyFill="1" applyAlignment="1">
      <alignment vertical="center"/>
    </xf>
    <xf numFmtId="167" fontId="17" fillId="0" borderId="1" xfId="1" applyNumberFormat="1" applyFont="1" applyFill="1" applyBorder="1" applyAlignment="1">
      <alignment vertical="center"/>
    </xf>
    <xf numFmtId="167" fontId="17" fillId="0" borderId="0" xfId="1" applyNumberFormat="1" applyFont="1" applyFill="1" applyBorder="1" applyAlignment="1">
      <alignment horizontal="right" vertical="center"/>
    </xf>
    <xf numFmtId="167" fontId="17" fillId="0" borderId="0" xfId="1" applyNumberFormat="1" applyFont="1" applyFill="1" applyAlignment="1">
      <alignment horizontal="right" vertical="center"/>
    </xf>
    <xf numFmtId="167" fontId="17" fillId="2" borderId="0" xfId="8" applyNumberFormat="1" applyFont="1" applyFill="1" applyAlignment="1">
      <alignment horizontal="right" vertical="center"/>
    </xf>
    <xf numFmtId="167" fontId="17" fillId="2" borderId="0" xfId="8" applyNumberFormat="1" applyFont="1" applyFill="1" applyAlignment="1">
      <alignment vertical="center"/>
    </xf>
    <xf numFmtId="167" fontId="17" fillId="2" borderId="0" xfId="1" applyNumberFormat="1" applyFont="1" applyFill="1" applyAlignment="1">
      <alignment vertical="center"/>
    </xf>
    <xf numFmtId="167" fontId="17" fillId="2" borderId="1" xfId="8" applyNumberFormat="1" applyFont="1" applyFill="1" applyBorder="1" applyAlignment="1">
      <alignment horizontal="right" vertical="center"/>
    </xf>
    <xf numFmtId="167" fontId="17" fillId="2" borderId="1" xfId="8" applyNumberFormat="1" applyFont="1" applyFill="1" applyBorder="1" applyAlignment="1">
      <alignment vertical="center"/>
    </xf>
    <xf numFmtId="167" fontId="17" fillId="2" borderId="1" xfId="1" applyNumberFormat="1" applyFont="1" applyFill="1" applyBorder="1" applyAlignment="1">
      <alignment vertical="center"/>
    </xf>
    <xf numFmtId="167" fontId="17" fillId="2" borderId="0" xfId="1" applyNumberFormat="1" applyFont="1" applyFill="1" applyBorder="1" applyAlignment="1">
      <alignment horizontal="right" vertical="center"/>
    </xf>
    <xf numFmtId="167" fontId="17" fillId="2" borderId="2" xfId="8" applyNumberFormat="1" applyFont="1" applyFill="1" applyBorder="1" applyAlignment="1">
      <alignment horizontal="right" vertical="center"/>
    </xf>
    <xf numFmtId="167" fontId="6" fillId="0" borderId="1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left" vertical="center"/>
    </xf>
    <xf numFmtId="167" fontId="7" fillId="2" borderId="0" xfId="0" applyNumberFormat="1" applyFont="1" applyFill="1" applyAlignment="1">
      <alignment vertical="center"/>
    </xf>
    <xf numFmtId="167" fontId="7" fillId="0" borderId="0" xfId="0" applyNumberFormat="1" applyFont="1" applyAlignment="1">
      <alignment vertical="center"/>
    </xf>
    <xf numFmtId="167" fontId="6" fillId="2" borderId="0" xfId="5" applyNumberFormat="1" applyFont="1" applyFill="1" applyAlignment="1">
      <alignment horizontal="right" vertical="center"/>
    </xf>
    <xf numFmtId="167" fontId="6" fillId="0" borderId="0" xfId="5" applyNumberFormat="1" applyFont="1" applyAlignment="1">
      <alignment horizontal="left" vertical="center"/>
    </xf>
    <xf numFmtId="167" fontId="6" fillId="0" borderId="0" xfId="5" applyNumberFormat="1" applyFont="1" applyAlignment="1">
      <alignment horizontal="center" vertical="center"/>
    </xf>
    <xf numFmtId="167" fontId="7" fillId="2" borderId="0" xfId="5" applyNumberFormat="1" applyFont="1" applyFill="1" applyAlignment="1">
      <alignment horizontal="right" vertical="center"/>
    </xf>
    <xf numFmtId="167" fontId="7" fillId="2" borderId="1" xfId="5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vertical="center"/>
    </xf>
    <xf numFmtId="166" fontId="6" fillId="0" borderId="0" xfId="5" applyNumberFormat="1" applyFont="1" applyAlignment="1">
      <alignment horizontal="center" vertical="center"/>
    </xf>
    <xf numFmtId="167" fontId="7" fillId="0" borderId="0" xfId="6" applyNumberFormat="1" applyFont="1" applyAlignment="1">
      <alignment horizontal="left" vertical="center"/>
    </xf>
    <xf numFmtId="167" fontId="6" fillId="0" borderId="0" xfId="6" applyNumberFormat="1" applyFont="1" applyAlignment="1">
      <alignment horizontal="left" vertical="center"/>
    </xf>
    <xf numFmtId="0" fontId="16" fillId="0" borderId="0" xfId="0" applyFont="1"/>
    <xf numFmtId="167" fontId="7" fillId="0" borderId="0" xfId="5" applyNumberFormat="1" applyFont="1" applyAlignment="1">
      <alignment horizontal="left" vertical="center"/>
    </xf>
    <xf numFmtId="167" fontId="6" fillId="0" borderId="0" xfId="5" applyNumberFormat="1" applyFont="1" applyAlignment="1">
      <alignment horizontal="right" vertical="center"/>
    </xf>
    <xf numFmtId="167" fontId="7" fillId="0" borderId="0" xfId="5" applyNumberFormat="1" applyFont="1" applyAlignment="1">
      <alignment horizontal="right" vertical="center"/>
    </xf>
    <xf numFmtId="167" fontId="7" fillId="0" borderId="1" xfId="5" applyNumberFormat="1" applyFont="1" applyBorder="1" applyAlignment="1">
      <alignment horizontal="right" vertical="center"/>
    </xf>
    <xf numFmtId="167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7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8" fillId="0" borderId="0" xfId="8" applyFont="1" applyAlignment="1">
      <alignment horizontal="center" vertical="center"/>
    </xf>
    <xf numFmtId="167" fontId="18" fillId="0" borderId="1" xfId="8" applyNumberFormat="1" applyFont="1" applyBorder="1" applyAlignment="1">
      <alignment horizontal="right" vertical="center"/>
    </xf>
    <xf numFmtId="0" fontId="18" fillId="0" borderId="1" xfId="8" applyFont="1" applyBorder="1" applyAlignment="1">
      <alignment horizontal="right" vertical="center"/>
    </xf>
    <xf numFmtId="167" fontId="18" fillId="0" borderId="0" xfId="8" applyNumberFormat="1" applyFont="1" applyAlignment="1">
      <alignment vertical="center"/>
    </xf>
    <xf numFmtId="167" fontId="18" fillId="0" borderId="0" xfId="8" applyNumberFormat="1" applyFont="1" applyAlignment="1">
      <alignment horizontal="right" vertical="center"/>
    </xf>
    <xf numFmtId="0" fontId="18" fillId="0" borderId="0" xfId="8" applyFont="1" applyAlignment="1">
      <alignment vertical="center"/>
    </xf>
    <xf numFmtId="167" fontId="17" fillId="0" borderId="0" xfId="8" applyNumberFormat="1" applyFont="1" applyAlignment="1">
      <alignment horizontal="right" vertical="center"/>
    </xf>
    <xf numFmtId="0" fontId="18" fillId="0" borderId="0" xfId="5" applyFont="1" applyAlignment="1">
      <alignment horizontal="right" vertical="center"/>
    </xf>
    <xf numFmtId="167" fontId="18" fillId="0" borderId="0" xfId="4" applyNumberFormat="1" applyFont="1" applyAlignment="1">
      <alignment horizontal="right" vertical="center"/>
    </xf>
    <xf numFmtId="166" fontId="18" fillId="0" borderId="1" xfId="0" applyNumberFormat="1" applyFont="1" applyBorder="1" applyAlignment="1">
      <alignment horizontal="center" vertical="center"/>
    </xf>
    <xf numFmtId="167" fontId="18" fillId="0" borderId="1" xfId="5" applyNumberFormat="1" applyFont="1" applyBorder="1" applyAlignment="1">
      <alignment horizontal="right" vertical="center" wrapText="1"/>
    </xf>
    <xf numFmtId="166" fontId="18" fillId="0" borderId="0" xfId="4" applyNumberFormat="1" applyFont="1" applyAlignment="1">
      <alignment horizontal="left" vertical="center"/>
    </xf>
    <xf numFmtId="167" fontId="17" fillId="0" borderId="0" xfId="8" applyNumberFormat="1" applyFont="1" applyAlignment="1">
      <alignment vertical="center"/>
    </xf>
    <xf numFmtId="166" fontId="17" fillId="0" borderId="0" xfId="4" applyNumberFormat="1" applyFont="1" applyAlignment="1">
      <alignment horizontal="left" vertical="center"/>
    </xf>
    <xf numFmtId="171" fontId="17" fillId="0" borderId="0" xfId="8" applyNumberFormat="1" applyFont="1" applyAlignment="1">
      <alignment horizontal="center" vertical="center"/>
    </xf>
    <xf numFmtId="167" fontId="17" fillId="0" borderId="0" xfId="8" applyNumberFormat="1" applyFont="1" applyAlignment="1">
      <alignment horizontal="center" vertical="center"/>
    </xf>
    <xf numFmtId="171" fontId="17" fillId="0" borderId="0" xfId="8" quotePrefix="1" applyNumberFormat="1" applyFont="1" applyAlignment="1">
      <alignment horizontal="center" vertical="center"/>
    </xf>
    <xf numFmtId="167" fontId="17" fillId="0" borderId="1" xfId="8" applyNumberFormat="1" applyFont="1" applyBorder="1" applyAlignment="1">
      <alignment horizontal="right" vertical="center"/>
    </xf>
    <xf numFmtId="167" fontId="17" fillId="0" borderId="1" xfId="8" applyNumberFormat="1" applyFont="1" applyBorder="1" applyAlignment="1">
      <alignment vertical="center"/>
    </xf>
    <xf numFmtId="166" fontId="17" fillId="0" borderId="0" xfId="4" applyNumberFormat="1" applyFont="1" applyAlignment="1">
      <alignment vertical="center"/>
    </xf>
    <xf numFmtId="164" fontId="17" fillId="0" borderId="0" xfId="8" applyNumberFormat="1" applyFont="1" applyAlignment="1">
      <alignment horizontal="right" vertical="center"/>
    </xf>
    <xf numFmtId="167" fontId="17" fillId="0" borderId="2" xfId="8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66" fontId="7" fillId="0" borderId="0" xfId="4" applyNumberFormat="1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left" vertical="center"/>
    </xf>
    <xf numFmtId="166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left" vertical="center"/>
    </xf>
    <xf numFmtId="166" fontId="7" fillId="0" borderId="0" xfId="4" applyNumberFormat="1" applyFont="1" applyAlignment="1">
      <alignment horizontal="center" vertical="center"/>
    </xf>
    <xf numFmtId="166" fontId="7" fillId="0" borderId="0" xfId="4" applyNumberFormat="1" applyFont="1" applyAlignment="1">
      <alignment horizontal="right" vertical="center"/>
    </xf>
    <xf numFmtId="167" fontId="7" fillId="0" borderId="1" xfId="4" applyNumberFormat="1" applyFont="1" applyBorder="1" applyAlignment="1">
      <alignment horizontal="center" vertical="center"/>
    </xf>
    <xf numFmtId="167" fontId="7" fillId="0" borderId="1" xfId="4" applyNumberFormat="1" applyFont="1" applyBorder="1" applyAlignment="1">
      <alignment horizontal="right" vertical="center"/>
    </xf>
    <xf numFmtId="167" fontId="7" fillId="0" borderId="1" xfId="4" applyNumberFormat="1" applyFont="1" applyBorder="1" applyAlignment="1">
      <alignment horizontal="left" vertical="center"/>
    </xf>
    <xf numFmtId="167" fontId="6" fillId="0" borderId="1" xfId="4" applyNumberFormat="1" applyFont="1" applyBorder="1" applyAlignment="1">
      <alignment horizontal="right" vertical="center"/>
    </xf>
    <xf numFmtId="167" fontId="7" fillId="0" borderId="0" xfId="4" applyNumberFormat="1" applyFont="1" applyAlignment="1">
      <alignment vertical="center"/>
    </xf>
    <xf numFmtId="166" fontId="7" fillId="0" borderId="0" xfId="4" applyNumberFormat="1" applyFont="1" applyAlignment="1">
      <alignment vertical="center"/>
    </xf>
    <xf numFmtId="167" fontId="7" fillId="0" borderId="0" xfId="4" applyNumberFormat="1" applyFont="1" applyAlignment="1">
      <alignment horizontal="center" vertical="center"/>
    </xf>
    <xf numFmtId="167" fontId="7" fillId="0" borderId="0" xfId="4" applyNumberFormat="1" applyFont="1" applyAlignment="1">
      <alignment horizontal="right" vertical="center"/>
    </xf>
    <xf numFmtId="167" fontId="7" fillId="0" borderId="0" xfId="4" applyNumberFormat="1" applyFont="1" applyAlignment="1">
      <alignment horizontal="left" vertical="center"/>
    </xf>
    <xf numFmtId="167" fontId="6" fillId="0" borderId="0" xfId="4" applyNumberFormat="1" applyFont="1" applyAlignment="1">
      <alignment horizontal="center" vertical="center"/>
    </xf>
    <xf numFmtId="167" fontId="6" fillId="0" borderId="0" xfId="4" applyNumberFormat="1" applyFont="1" applyAlignment="1">
      <alignment horizontal="right" vertical="center"/>
    </xf>
    <xf numFmtId="166" fontId="6" fillId="0" borderId="0" xfId="4" applyNumberFormat="1" applyFont="1" applyAlignment="1">
      <alignment horizontal="right" vertical="center"/>
    </xf>
    <xf numFmtId="166" fontId="6" fillId="0" borderId="0" xfId="4" applyNumberFormat="1" applyFont="1" applyAlignment="1">
      <alignment horizontal="left" vertical="center"/>
    </xf>
    <xf numFmtId="167" fontId="6" fillId="0" borderId="1" xfId="2" applyNumberFormat="1" applyFont="1" applyFill="1" applyBorder="1" applyAlignment="1">
      <alignment horizontal="right" vertical="center" wrapText="1"/>
    </xf>
    <xf numFmtId="167" fontId="6" fillId="0" borderId="0" xfId="4" quotePrefix="1" applyNumberFormat="1" applyFont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 wrapText="1"/>
    </xf>
    <xf numFmtId="167" fontId="6" fillId="0" borderId="1" xfId="5" applyNumberFormat="1" applyFont="1" applyBorder="1" applyAlignment="1">
      <alignment horizontal="right" vertical="center" wrapText="1"/>
    </xf>
    <xf numFmtId="167" fontId="6" fillId="0" borderId="0" xfId="2" applyNumberFormat="1" applyFont="1" applyAlignment="1">
      <alignment horizontal="right" vertical="center" wrapText="1"/>
    </xf>
    <xf numFmtId="167" fontId="6" fillId="0" borderId="1" xfId="2" applyNumberFormat="1" applyFont="1" applyBorder="1" applyAlignment="1">
      <alignment horizontal="right" vertical="center" wrapText="1"/>
    </xf>
    <xf numFmtId="0" fontId="7" fillId="0" borderId="0" xfId="8" applyFont="1" applyAlignment="1">
      <alignment vertical="center"/>
    </xf>
    <xf numFmtId="0" fontId="6" fillId="0" borderId="0" xfId="8" quotePrefix="1" applyFont="1" applyAlignment="1">
      <alignment vertical="center"/>
    </xf>
    <xf numFmtId="167" fontId="7" fillId="0" borderId="0" xfId="8" applyNumberFormat="1" applyFont="1" applyAlignment="1">
      <alignment horizontal="center" vertical="center"/>
    </xf>
    <xf numFmtId="165" fontId="7" fillId="0" borderId="0" xfId="1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166" fontId="7" fillId="0" borderId="1" xfId="4" applyNumberFormat="1" applyFont="1" applyBorder="1" applyAlignment="1">
      <alignment vertical="center"/>
    </xf>
    <xf numFmtId="167" fontId="7" fillId="0" borderId="2" xfId="4" applyNumberFormat="1" applyFont="1" applyBorder="1" applyAlignment="1">
      <alignment horizontal="right" vertical="center"/>
    </xf>
    <xf numFmtId="0" fontId="7" fillId="0" borderId="0" xfId="8" quotePrefix="1" applyFont="1" applyAlignment="1">
      <alignment vertical="center"/>
    </xf>
    <xf numFmtId="167" fontId="7" fillId="2" borderId="0" xfId="4" applyNumberFormat="1" applyFont="1" applyFill="1" applyAlignment="1">
      <alignment vertical="center"/>
    </xf>
    <xf numFmtId="167" fontId="7" fillId="2" borderId="0" xfId="4" applyNumberFormat="1" applyFont="1" applyFill="1" applyAlignment="1">
      <alignment horizontal="right" vertical="center"/>
    </xf>
    <xf numFmtId="166" fontId="7" fillId="2" borderId="0" xfId="4" applyNumberFormat="1" applyFont="1" applyFill="1" applyAlignment="1">
      <alignment vertical="center"/>
    </xf>
    <xf numFmtId="167" fontId="7" fillId="2" borderId="0" xfId="1" applyNumberFormat="1" applyFont="1" applyFill="1" applyBorder="1" applyAlignment="1">
      <alignment vertical="center"/>
    </xf>
    <xf numFmtId="167" fontId="7" fillId="2" borderId="1" xfId="4" applyNumberFormat="1" applyFont="1" applyFill="1" applyBorder="1" applyAlignment="1">
      <alignment horizontal="right" vertical="center"/>
    </xf>
    <xf numFmtId="167" fontId="7" fillId="2" borderId="1" xfId="4" applyNumberFormat="1" applyFont="1" applyFill="1" applyBorder="1" applyAlignment="1">
      <alignment vertical="center"/>
    </xf>
    <xf numFmtId="167" fontId="7" fillId="2" borderId="2" xfId="4" applyNumberFormat="1" applyFont="1" applyFill="1" applyBorder="1" applyAlignment="1">
      <alignment horizontal="right" vertical="center"/>
    </xf>
    <xf numFmtId="167" fontId="7" fillId="0" borderId="1" xfId="0" applyNumberFormat="1" applyFont="1" applyBorder="1" applyAlignment="1">
      <alignment vertical="center"/>
    </xf>
    <xf numFmtId="167" fontId="6" fillId="2" borderId="7" xfId="5" applyNumberFormat="1" applyFont="1" applyFill="1" applyBorder="1" applyAlignment="1">
      <alignment horizontal="right" vertical="center"/>
    </xf>
    <xf numFmtId="167" fontId="6" fillId="0" borderId="7" xfId="5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 shrinkToFit="1"/>
    </xf>
    <xf numFmtId="0" fontId="13" fillId="0" borderId="0" xfId="36" applyFont="1"/>
    <xf numFmtId="166" fontId="7" fillId="2" borderId="1" xfId="4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167" fontId="7" fillId="0" borderId="1" xfId="7" applyNumberFormat="1" applyFont="1" applyBorder="1" applyAlignment="1">
      <alignment horizontal="right" vertical="center"/>
    </xf>
    <xf numFmtId="169" fontId="7" fillId="0" borderId="0" xfId="5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3" fillId="0" borderId="5" xfId="36" applyNumberFormat="1" applyFont="1" applyBorder="1"/>
    <xf numFmtId="167" fontId="15" fillId="3" borderId="5" xfId="0" applyNumberFormat="1" applyFont="1" applyFill="1" applyBorder="1" applyAlignment="1">
      <alignment horizontal="right" vertical="center"/>
    </xf>
    <xf numFmtId="167" fontId="15" fillId="0" borderId="5" xfId="4" applyNumberFormat="1" applyFont="1" applyBorder="1" applyAlignment="1">
      <alignment horizontal="right" vertical="center"/>
    </xf>
    <xf numFmtId="168" fontId="15" fillId="0" borderId="0" xfId="36" quotePrefix="1" applyNumberFormat="1" applyFont="1" applyAlignment="1">
      <alignment horizontal="center" vertical="center"/>
    </xf>
    <xf numFmtId="169" fontId="13" fillId="0" borderId="0" xfId="36" applyNumberFormat="1" applyFont="1" applyAlignment="1">
      <alignment horizontal="right" vertical="center"/>
    </xf>
    <xf numFmtId="167" fontId="7" fillId="0" borderId="0" xfId="8" applyNumberFormat="1" applyFont="1" applyAlignment="1">
      <alignment horizontal="right" vertical="center"/>
    </xf>
    <xf numFmtId="164" fontId="7" fillId="0" borderId="0" xfId="8" applyNumberFormat="1" applyFont="1" applyAlignment="1">
      <alignment horizontal="right" vertical="center"/>
    </xf>
    <xf numFmtId="167" fontId="7" fillId="0" borderId="0" xfId="1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/>
    <xf numFmtId="166" fontId="7" fillId="0" borderId="0" xfId="0" applyNumberFormat="1" applyFont="1" applyAlignment="1">
      <alignment horizontal="left" vertical="center" shrinkToFit="1"/>
    </xf>
    <xf numFmtId="166" fontId="13" fillId="0" borderId="5" xfId="36" applyNumberFormat="1" applyFont="1" applyBorder="1" applyAlignment="1">
      <alignment horizontal="left" vertical="center" shrinkToFit="1"/>
    </xf>
    <xf numFmtId="0" fontId="15" fillId="0" borderId="5" xfId="36" applyFont="1" applyBorder="1"/>
    <xf numFmtId="167" fontId="6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 shrinkToFit="1"/>
    </xf>
    <xf numFmtId="167" fontId="18" fillId="0" borderId="3" xfId="8" applyNumberFormat="1" applyFont="1" applyBorder="1" applyAlignment="1">
      <alignment horizontal="center" vertical="center"/>
    </xf>
    <xf numFmtId="0" fontId="18" fillId="0" borderId="3" xfId="8" applyFont="1" applyBorder="1" applyAlignment="1">
      <alignment horizontal="center" vertical="center"/>
    </xf>
    <xf numFmtId="167" fontId="6" fillId="0" borderId="1" xfId="5" applyNumberFormat="1" applyFont="1" applyBorder="1" applyAlignment="1">
      <alignment horizontal="center" vertical="center"/>
    </xf>
    <xf numFmtId="167" fontId="6" fillId="0" borderId="3" xfId="4" applyNumberFormat="1" applyFont="1" applyBorder="1" applyAlignment="1">
      <alignment horizontal="center" vertical="center"/>
    </xf>
    <xf numFmtId="167" fontId="6" fillId="0" borderId="1" xfId="4" applyNumberFormat="1" applyFont="1" applyBorder="1" applyAlignment="1">
      <alignment horizontal="center" vertical="center"/>
    </xf>
  </cellXfs>
  <cellStyles count="38">
    <cellStyle name="Comma" xfId="1" builtinId="3"/>
    <cellStyle name="Comma 10 14 3" xfId="20" xr:uid="{35098FB4-22EA-49F8-8D14-E391D64DF1D7}"/>
    <cellStyle name="Comma 11 2 2 4" xfId="26" xr:uid="{827A4ECF-B36A-488B-BE19-0467D4D3DF8A}"/>
    <cellStyle name="Comma 12 2 2" xfId="2" xr:uid="{00000000-0005-0000-0000-000001000000}"/>
    <cellStyle name="Comma 12 2 2 2" xfId="12" xr:uid="{32ACFA68-24B5-431F-A2CD-0FFB791233D6}"/>
    <cellStyle name="Comma 13 2 3" xfId="30" xr:uid="{2BF14FB9-F6D8-4E74-9C24-A03F0D2937EC}"/>
    <cellStyle name="Comma 162" xfId="29" xr:uid="{1DFF9DAC-373A-46A8-A018-11A63A6E4D95}"/>
    <cellStyle name="Comma 175" xfId="23" xr:uid="{D76473EA-7BD2-4E64-A324-A984FA8448BC}"/>
    <cellStyle name="Comma 176" xfId="18" xr:uid="{76CEF707-FAD3-495D-BD1D-4AE1C1036166}"/>
    <cellStyle name="Comma 182" xfId="28" xr:uid="{686A010D-E92A-499F-90A5-90DB9B0D84CB}"/>
    <cellStyle name="Comma 2" xfId="10" xr:uid="{9419FF11-2429-4058-952A-884B724935A7}"/>
    <cellStyle name="Comma 2 2" xfId="27" xr:uid="{997673C8-B8C4-4CC8-ACA4-CEC803D5D48D}"/>
    <cellStyle name="Comma 2 3" xfId="13" xr:uid="{6E55CE27-680E-427D-B7A1-FE1AE67DF6C6}"/>
    <cellStyle name="Comma 3" xfId="14" xr:uid="{4B998862-5994-4394-834F-3E048B2286B2}"/>
    <cellStyle name="Comma 3 2" xfId="21" xr:uid="{2B1F9C4B-5632-4C5C-A82A-753D27AFC1AC}"/>
    <cellStyle name="Comma 3 2 2" xfId="33" xr:uid="{60D3C12E-4CF0-4497-BB2C-48501DE58EA5}"/>
    <cellStyle name="Comma 3 3" xfId="31" xr:uid="{1D25427E-15E4-4901-93BC-C7FEEB1917FD}"/>
    <cellStyle name="Comma 4" xfId="11" xr:uid="{64D3DCCC-50E3-49E8-96D1-D56CDA7982F1}"/>
    <cellStyle name="Comma 4 2 2 2 2 2" xfId="32" xr:uid="{12E48C55-BE62-4467-B030-65A6822ECE7D}"/>
    <cellStyle name="Comma 5" xfId="19" xr:uid="{5C7ED967-87AF-487D-BC95-EF62441700DF}"/>
    <cellStyle name="Comma 5 34" xfId="24" xr:uid="{871BB932-6250-48A9-8E69-47D060EAB4A9}"/>
    <cellStyle name="Explanatory Text 11" xfId="25" xr:uid="{610420F0-6EAA-42E8-8D8F-473FF6E231A1}"/>
    <cellStyle name="Explanatory Text 2" xfId="22" xr:uid="{71D9820F-5B92-4A0B-AC8F-EBBEF43A8EDF}"/>
    <cellStyle name="Hyperlink 2" xfId="35" xr:uid="{C6E6DBF8-9D79-4770-8486-BB9D20F51425}"/>
    <cellStyle name="Normal" xfId="0" builtinId="0"/>
    <cellStyle name="Normal 2" xfId="3" xr:uid="{00000000-0005-0000-0000-000003000000}"/>
    <cellStyle name="Normal 2 13" xfId="4" xr:uid="{00000000-0005-0000-0000-000004000000}"/>
    <cellStyle name="Normal 296" xfId="16" xr:uid="{FF081617-27E2-44F4-B625-385050A001EE}"/>
    <cellStyle name="Normal 3" xfId="5" xr:uid="{00000000-0005-0000-0000-000005000000}"/>
    <cellStyle name="Normal 3 2" xfId="6" xr:uid="{00000000-0005-0000-0000-000006000000}"/>
    <cellStyle name="Normal 3 3 2 3" xfId="9" xr:uid="{4BFB421E-616E-454B-B543-4A7C8416A750}"/>
    <cellStyle name="Normal 4" xfId="34" xr:uid="{5F3D5CE4-970B-4AC4-A837-8B4F071CC011}"/>
    <cellStyle name="Normal 5" xfId="36" xr:uid="{C15505A4-ABCC-48C5-B94B-94A25F53AE62}"/>
    <cellStyle name="Normal_EGCO_June10 TE" xfId="7" xr:uid="{00000000-0005-0000-0000-000007000000}"/>
    <cellStyle name="Normal_KEGCO_2002" xfId="8" xr:uid="{00000000-0005-0000-0000-000008000000}"/>
    <cellStyle name="Percent 2" xfId="15" xr:uid="{5DEDCD68-22DE-4B3B-BDFF-66AD2502FD01}"/>
    <cellStyle name="Percent 3" xfId="37" xr:uid="{BE2C7DA7-0C1F-4EA1-85E1-AB6B9F38D3A8}"/>
    <cellStyle name="ข้อความอธิบาย 9" xfId="17" xr:uid="{EECB4161-AE6B-4821-A5B6-39F5FE1B5002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6E5A-577B-434C-ABEF-7C9E1B125FBE}">
  <sheetPr>
    <tabColor rgb="FFE2EFD9"/>
  </sheetPr>
  <dimension ref="A1:L165"/>
  <sheetViews>
    <sheetView topLeftCell="A19" zoomScaleNormal="100" zoomScaleSheetLayoutView="100" zoomScalePageLayoutView="70" workbookViewId="0">
      <selection activeCell="C37" sqref="C37"/>
    </sheetView>
  </sheetViews>
  <sheetFormatPr defaultColWidth="14.44140625" defaultRowHeight="15" customHeight="1" x14ac:dyDescent="0.5"/>
  <cols>
    <col min="1" max="2" width="1.5546875" style="252" customWidth="1"/>
    <col min="3" max="3" width="42.109375" style="252" customWidth="1"/>
    <col min="4" max="4" width="9" style="252" customWidth="1"/>
    <col min="5" max="5" width="0.5546875" style="252" customWidth="1"/>
    <col min="6" max="6" width="15" style="252" customWidth="1"/>
    <col min="7" max="7" width="0.5546875" style="252" customWidth="1"/>
    <col min="8" max="8" width="12.6640625" style="252" customWidth="1"/>
    <col min="9" max="9" width="0.5546875" style="252" customWidth="1"/>
    <col min="10" max="10" width="15" style="252" customWidth="1"/>
    <col min="11" max="11" width="0.5546875" style="252" customWidth="1"/>
    <col min="12" max="12" width="12.6640625" style="252" customWidth="1"/>
    <col min="13" max="16384" width="14.44140625" style="252"/>
  </cols>
  <sheetData>
    <row r="1" spans="1:12" ht="21.75" customHeight="1" x14ac:dyDescent="0.5">
      <c r="A1" s="5" t="s">
        <v>0</v>
      </c>
      <c r="B1" s="5"/>
      <c r="C1" s="5"/>
      <c r="D1" s="6"/>
      <c r="E1" s="7"/>
      <c r="F1" s="8"/>
      <c r="G1" s="9"/>
      <c r="H1" s="10"/>
      <c r="I1" s="9"/>
      <c r="J1" s="8"/>
      <c r="K1" s="9"/>
      <c r="L1" s="10"/>
    </row>
    <row r="2" spans="1:12" ht="21.75" customHeight="1" x14ac:dyDescent="0.5">
      <c r="A2" s="5" t="s">
        <v>1</v>
      </c>
      <c r="B2" s="5"/>
      <c r="C2" s="5"/>
      <c r="D2" s="6"/>
      <c r="E2" s="7"/>
      <c r="F2" s="8"/>
      <c r="G2" s="9"/>
      <c r="H2" s="8"/>
      <c r="I2" s="9"/>
      <c r="J2" s="8"/>
      <c r="K2" s="9"/>
      <c r="L2" s="8"/>
    </row>
    <row r="3" spans="1:12" ht="21.75" customHeight="1" x14ac:dyDescent="0.5">
      <c r="A3" s="46" t="s">
        <v>2</v>
      </c>
      <c r="B3" s="11"/>
      <c r="C3" s="11"/>
      <c r="D3" s="12"/>
      <c r="E3" s="13"/>
      <c r="F3" s="14"/>
      <c r="G3" s="15"/>
      <c r="H3" s="14"/>
      <c r="I3" s="15"/>
      <c r="J3" s="14"/>
      <c r="K3" s="15"/>
      <c r="L3" s="14"/>
    </row>
    <row r="4" spans="1:12" ht="7.5" customHeight="1" x14ac:dyDescent="0.5">
      <c r="A4" s="7"/>
      <c r="B4" s="7"/>
      <c r="C4" s="7"/>
      <c r="D4" s="6"/>
      <c r="E4" s="7"/>
      <c r="F4" s="8"/>
      <c r="G4" s="9"/>
      <c r="H4" s="8"/>
      <c r="I4" s="9"/>
      <c r="J4" s="8"/>
      <c r="K4" s="9"/>
      <c r="L4" s="8"/>
    </row>
    <row r="5" spans="1:12" ht="20.100000000000001" customHeight="1" x14ac:dyDescent="0.5">
      <c r="A5" s="16"/>
      <c r="B5" s="7"/>
      <c r="C5" s="7"/>
      <c r="D5" s="17"/>
      <c r="E5" s="5"/>
      <c r="F5" s="14"/>
      <c r="G5" s="18"/>
      <c r="H5" s="19" t="s">
        <v>3</v>
      </c>
      <c r="I5" s="10"/>
      <c r="J5" s="14"/>
      <c r="K5" s="18"/>
      <c r="L5" s="19" t="s">
        <v>4</v>
      </c>
    </row>
    <row r="6" spans="1:12" ht="20.100000000000001" customHeight="1" x14ac:dyDescent="0.5">
      <c r="A6" s="16"/>
      <c r="B6" s="7"/>
      <c r="C6" s="7"/>
      <c r="D6" s="17"/>
      <c r="E6" s="5"/>
      <c r="F6" s="20" t="s">
        <v>5</v>
      </c>
      <c r="G6" s="10"/>
      <c r="H6" s="20" t="s">
        <v>6</v>
      </c>
      <c r="I6" s="10"/>
      <c r="J6" s="20" t="s">
        <v>5</v>
      </c>
      <c r="K6" s="10"/>
      <c r="L6" s="20" t="s">
        <v>6</v>
      </c>
    </row>
    <row r="7" spans="1:12" ht="20.100000000000001" customHeight="1" x14ac:dyDescent="0.5">
      <c r="A7" s="7"/>
      <c r="B7" s="7"/>
      <c r="C7" s="7"/>
      <c r="D7" s="6"/>
      <c r="E7" s="5"/>
      <c r="F7" s="41" t="s">
        <v>7</v>
      </c>
      <c r="G7" s="42"/>
      <c r="H7" s="41" t="s">
        <v>8</v>
      </c>
      <c r="I7" s="42"/>
      <c r="J7" s="41" t="s">
        <v>7</v>
      </c>
      <c r="K7" s="42"/>
      <c r="L7" s="41" t="s">
        <v>8</v>
      </c>
    </row>
    <row r="8" spans="1:12" ht="20.100000000000001" customHeight="1" x14ac:dyDescent="0.5">
      <c r="A8" s="7"/>
      <c r="B8" s="7"/>
      <c r="C8" s="7"/>
      <c r="D8" s="6"/>
      <c r="E8" s="5"/>
      <c r="F8" s="20" t="s">
        <v>9</v>
      </c>
      <c r="G8" s="10"/>
      <c r="H8" s="20" t="s">
        <v>10</v>
      </c>
      <c r="I8" s="10"/>
      <c r="J8" s="20" t="s">
        <v>9</v>
      </c>
      <c r="K8" s="10"/>
      <c r="L8" s="20" t="s">
        <v>10</v>
      </c>
    </row>
    <row r="9" spans="1:12" ht="20.100000000000001" customHeight="1" x14ac:dyDescent="0.5">
      <c r="A9" s="7"/>
      <c r="B9" s="7"/>
      <c r="C9" s="7"/>
      <c r="D9" s="21" t="s">
        <v>11</v>
      </c>
      <c r="E9" s="5"/>
      <c r="F9" s="19" t="s">
        <v>12</v>
      </c>
      <c r="G9" s="10"/>
      <c r="H9" s="19" t="s">
        <v>12</v>
      </c>
      <c r="I9" s="10"/>
      <c r="J9" s="19" t="s">
        <v>12</v>
      </c>
      <c r="K9" s="10"/>
      <c r="L9" s="19" t="s">
        <v>12</v>
      </c>
    </row>
    <row r="10" spans="1:12" ht="6" customHeight="1" x14ac:dyDescent="0.5">
      <c r="A10" s="7"/>
      <c r="B10" s="7"/>
      <c r="C10" s="7"/>
      <c r="D10" s="16"/>
      <c r="E10" s="5"/>
      <c r="F10" s="22"/>
      <c r="G10" s="9"/>
      <c r="H10" s="9"/>
      <c r="I10" s="9"/>
      <c r="J10" s="22"/>
      <c r="K10" s="9"/>
      <c r="L10" s="9"/>
    </row>
    <row r="11" spans="1:12" ht="20.100000000000001" customHeight="1" x14ac:dyDescent="0.5">
      <c r="A11" s="5" t="s">
        <v>13</v>
      </c>
      <c r="B11" s="7"/>
      <c r="C11" s="7"/>
      <c r="D11" s="6"/>
      <c r="E11" s="7"/>
      <c r="F11" s="23"/>
      <c r="G11" s="24"/>
      <c r="H11" s="60"/>
      <c r="I11" s="25"/>
      <c r="J11" s="23"/>
      <c r="K11" s="24"/>
      <c r="L11" s="60"/>
    </row>
    <row r="12" spans="1:12" ht="6" customHeight="1" x14ac:dyDescent="0.5">
      <c r="A12" s="5"/>
      <c r="B12" s="7"/>
      <c r="C12" s="7"/>
      <c r="D12" s="6"/>
      <c r="E12" s="7"/>
      <c r="F12" s="23"/>
      <c r="G12" s="24"/>
      <c r="H12" s="60"/>
      <c r="I12" s="25"/>
      <c r="J12" s="23"/>
      <c r="K12" s="24"/>
      <c r="L12" s="60"/>
    </row>
    <row r="13" spans="1:12" ht="20.100000000000001" customHeight="1" x14ac:dyDescent="0.5">
      <c r="A13" s="5" t="s">
        <v>14</v>
      </c>
      <c r="B13" s="7"/>
      <c r="C13" s="7"/>
      <c r="D13" s="6"/>
      <c r="E13" s="7"/>
      <c r="F13" s="26"/>
      <c r="G13" s="27"/>
      <c r="H13" s="28"/>
      <c r="I13" s="29"/>
      <c r="J13" s="26"/>
      <c r="K13" s="27"/>
      <c r="L13" s="28"/>
    </row>
    <row r="14" spans="1:12" ht="6" customHeight="1" x14ac:dyDescent="0.5">
      <c r="A14" s="5"/>
      <c r="B14" s="7"/>
      <c r="C14" s="7"/>
      <c r="D14" s="6"/>
      <c r="E14" s="7"/>
      <c r="F14" s="26"/>
      <c r="G14" s="27"/>
      <c r="H14" s="28"/>
      <c r="I14" s="29"/>
      <c r="J14" s="26"/>
      <c r="K14" s="27"/>
      <c r="L14" s="28"/>
    </row>
    <row r="15" spans="1:12" ht="20.100000000000001" customHeight="1" x14ac:dyDescent="0.5">
      <c r="A15" s="7" t="s">
        <v>15</v>
      </c>
      <c r="B15" s="7"/>
      <c r="C15" s="7"/>
      <c r="D15" s="6"/>
      <c r="E15" s="7"/>
      <c r="F15" s="30">
        <v>376703</v>
      </c>
      <c r="G15" s="8"/>
      <c r="H15" s="58">
        <v>2463729</v>
      </c>
      <c r="I15" s="44"/>
      <c r="J15" s="50">
        <v>301129</v>
      </c>
      <c r="K15" s="44"/>
      <c r="L15" s="58">
        <v>708019</v>
      </c>
    </row>
    <row r="16" spans="1:12" ht="20.100000000000001" customHeight="1" x14ac:dyDescent="0.5">
      <c r="A16" s="7" t="s">
        <v>16</v>
      </c>
      <c r="B16" s="7"/>
      <c r="C16" s="7"/>
      <c r="D16" s="6"/>
      <c r="E16" s="7"/>
      <c r="F16" s="30">
        <v>12000</v>
      </c>
      <c r="G16" s="8"/>
      <c r="H16" s="58">
        <v>10162</v>
      </c>
      <c r="I16" s="44"/>
      <c r="J16" s="50" t="s">
        <v>17</v>
      </c>
      <c r="K16" s="44"/>
      <c r="L16" s="58">
        <v>0</v>
      </c>
    </row>
    <row r="17" spans="1:12" ht="20.100000000000001" customHeight="1" x14ac:dyDescent="0.5">
      <c r="A17" s="7" t="s">
        <v>18</v>
      </c>
      <c r="B17" s="7"/>
      <c r="C17" s="7"/>
      <c r="D17" s="6">
        <v>9</v>
      </c>
      <c r="E17" s="7"/>
      <c r="F17" s="30">
        <v>9049996</v>
      </c>
      <c r="G17" s="31"/>
      <c r="H17" s="58">
        <v>8800177</v>
      </c>
      <c r="I17" s="52"/>
      <c r="J17" s="50">
        <v>634707</v>
      </c>
      <c r="K17" s="52"/>
      <c r="L17" s="58">
        <v>1207217</v>
      </c>
    </row>
    <row r="18" spans="1:12" ht="20.100000000000001" customHeight="1" x14ac:dyDescent="0.5">
      <c r="A18" s="7" t="s">
        <v>19</v>
      </c>
      <c r="B18" s="7"/>
      <c r="C18" s="7"/>
      <c r="D18" s="6"/>
      <c r="E18" s="7"/>
      <c r="F18" s="30"/>
      <c r="G18" s="31"/>
      <c r="H18" s="58"/>
      <c r="I18" s="52"/>
      <c r="J18" s="50"/>
      <c r="K18" s="52"/>
      <c r="L18" s="58"/>
    </row>
    <row r="19" spans="1:12" ht="20.100000000000001" customHeight="1" x14ac:dyDescent="0.5">
      <c r="A19" s="7"/>
      <c r="B19" s="7" t="s">
        <v>20</v>
      </c>
      <c r="C19" s="7"/>
      <c r="D19" s="32">
        <v>26.3</v>
      </c>
      <c r="E19" s="7"/>
      <c r="F19" s="30">
        <v>95380</v>
      </c>
      <c r="G19" s="31"/>
      <c r="H19" s="58">
        <v>72951</v>
      </c>
      <c r="I19" s="52"/>
      <c r="J19" s="50" t="s">
        <v>17</v>
      </c>
      <c r="K19" s="52"/>
      <c r="L19" s="58">
        <v>0</v>
      </c>
    </row>
    <row r="20" spans="1:12" ht="20.100000000000001" customHeight="1" x14ac:dyDescent="0.5">
      <c r="A20" s="7" t="s">
        <v>21</v>
      </c>
      <c r="B20" s="7"/>
      <c r="C20" s="7"/>
      <c r="D20" s="6"/>
      <c r="E20" s="7"/>
      <c r="F20" s="30"/>
      <c r="G20" s="31"/>
      <c r="H20" s="58"/>
      <c r="I20" s="52"/>
      <c r="J20" s="50"/>
      <c r="K20" s="52"/>
      <c r="L20" s="58"/>
    </row>
    <row r="21" spans="1:12" ht="20.100000000000001" customHeight="1" x14ac:dyDescent="0.5">
      <c r="A21" s="7"/>
      <c r="B21" s="7" t="s">
        <v>20</v>
      </c>
      <c r="C21" s="7"/>
      <c r="D21" s="6">
        <v>10</v>
      </c>
      <c r="E21" s="7"/>
      <c r="F21" s="30">
        <v>2626361</v>
      </c>
      <c r="G21" s="31"/>
      <c r="H21" s="58">
        <v>1911926</v>
      </c>
      <c r="I21" s="52"/>
      <c r="J21" s="50">
        <v>2360</v>
      </c>
      <c r="K21" s="52"/>
      <c r="L21" s="58">
        <v>2183</v>
      </c>
    </row>
    <row r="22" spans="1:12" ht="20.100000000000001" customHeight="1" x14ac:dyDescent="0.5">
      <c r="A22" s="7" t="s">
        <v>22</v>
      </c>
      <c r="B22" s="7"/>
      <c r="C22" s="7"/>
      <c r="D22" s="6">
        <v>11</v>
      </c>
      <c r="E22" s="16"/>
      <c r="F22" s="30">
        <v>3075623</v>
      </c>
      <c r="G22" s="31"/>
      <c r="H22" s="58">
        <v>3210591</v>
      </c>
      <c r="I22" s="52"/>
      <c r="J22" s="50">
        <v>2091276</v>
      </c>
      <c r="K22" s="52"/>
      <c r="L22" s="58">
        <v>1628921</v>
      </c>
    </row>
    <row r="23" spans="1:12" ht="20.100000000000001" customHeight="1" x14ac:dyDescent="0.5">
      <c r="A23" s="7" t="s">
        <v>23</v>
      </c>
      <c r="B23" s="7"/>
      <c r="C23" s="7"/>
      <c r="D23" s="32">
        <v>26.5</v>
      </c>
      <c r="E23" s="7"/>
      <c r="F23" s="33">
        <v>11200</v>
      </c>
      <c r="G23" s="31"/>
      <c r="H23" s="58">
        <v>11200</v>
      </c>
      <c r="I23" s="52"/>
      <c r="J23" s="53">
        <v>16228301</v>
      </c>
      <c r="K23" s="52"/>
      <c r="L23" s="58">
        <v>13143708</v>
      </c>
    </row>
    <row r="24" spans="1:12" ht="20.100000000000001" customHeight="1" x14ac:dyDescent="0.5">
      <c r="A24" s="7" t="s">
        <v>24</v>
      </c>
      <c r="B24" s="7"/>
      <c r="C24" s="7"/>
      <c r="D24" s="32"/>
      <c r="E24" s="7"/>
      <c r="F24" s="33"/>
      <c r="G24" s="31"/>
      <c r="H24" s="58"/>
      <c r="I24" s="52"/>
      <c r="J24" s="53"/>
      <c r="K24" s="52"/>
      <c r="L24" s="58"/>
    </row>
    <row r="25" spans="1:12" ht="20.100000000000001" customHeight="1" x14ac:dyDescent="0.5">
      <c r="A25" s="7"/>
      <c r="B25" s="7" t="s">
        <v>25</v>
      </c>
      <c r="C25" s="7"/>
      <c r="D25" s="32">
        <v>26.5</v>
      </c>
      <c r="E25" s="7"/>
      <c r="F25" s="30" t="s">
        <v>17</v>
      </c>
      <c r="G25" s="31"/>
      <c r="H25" s="58">
        <v>0</v>
      </c>
      <c r="I25" s="52"/>
      <c r="J25" s="53">
        <v>487938</v>
      </c>
      <c r="K25" s="52"/>
      <c r="L25" s="58">
        <v>97640</v>
      </c>
    </row>
    <row r="26" spans="1:12" ht="20.100000000000001" customHeight="1" x14ac:dyDescent="0.5">
      <c r="A26" s="7" t="s">
        <v>26</v>
      </c>
      <c r="B26" s="7"/>
      <c r="C26" s="7"/>
      <c r="D26" s="6">
        <v>12</v>
      </c>
      <c r="E26" s="7"/>
      <c r="F26" s="30">
        <v>7840453</v>
      </c>
      <c r="G26" s="31"/>
      <c r="H26" s="58">
        <v>7412184</v>
      </c>
      <c r="I26" s="52"/>
      <c r="J26" s="50">
        <v>327500</v>
      </c>
      <c r="K26" s="52"/>
      <c r="L26" s="58">
        <v>234110</v>
      </c>
    </row>
    <row r="27" spans="1:12" ht="20.100000000000001" customHeight="1" x14ac:dyDescent="0.5">
      <c r="A27" s="7" t="s">
        <v>27</v>
      </c>
      <c r="B27" s="7"/>
      <c r="C27" s="7"/>
      <c r="D27" s="6">
        <v>13</v>
      </c>
      <c r="E27" s="7"/>
      <c r="F27" s="34">
        <v>714204</v>
      </c>
      <c r="G27" s="31"/>
      <c r="H27" s="59">
        <v>548399</v>
      </c>
      <c r="I27" s="52"/>
      <c r="J27" s="51" t="s">
        <v>17</v>
      </c>
      <c r="K27" s="52"/>
      <c r="L27" s="59">
        <v>0</v>
      </c>
    </row>
    <row r="28" spans="1:12" ht="6" customHeight="1" x14ac:dyDescent="0.5">
      <c r="A28" s="7"/>
      <c r="B28" s="7"/>
      <c r="C28" s="7"/>
      <c r="D28" s="6"/>
      <c r="E28" s="7"/>
      <c r="F28" s="30"/>
      <c r="G28" s="31"/>
      <c r="H28" s="62"/>
      <c r="I28" s="63"/>
      <c r="J28" s="64"/>
      <c r="K28" s="63"/>
      <c r="L28" s="62"/>
    </row>
    <row r="29" spans="1:12" ht="20.100000000000001" customHeight="1" x14ac:dyDescent="0.5">
      <c r="A29" s="5" t="s">
        <v>28</v>
      </c>
      <c r="B29" s="7"/>
      <c r="C29" s="7"/>
      <c r="D29" s="6"/>
      <c r="E29" s="7"/>
      <c r="F29" s="34">
        <f>SUM(F15:F27)</f>
        <v>23801920</v>
      </c>
      <c r="G29" s="31"/>
      <c r="H29" s="65">
        <f>SUM(H15:H27)</f>
        <v>24441319</v>
      </c>
      <c r="I29" s="63"/>
      <c r="J29" s="66">
        <f>SUM(J15:J27)</f>
        <v>20073211</v>
      </c>
      <c r="K29" s="63"/>
      <c r="L29" s="65">
        <f>SUM(L15:L27)</f>
        <v>17021798</v>
      </c>
    </row>
    <row r="30" spans="1:12" ht="7.5" customHeight="1" x14ac:dyDescent="0.5">
      <c r="A30" s="7"/>
      <c r="B30" s="7"/>
      <c r="C30" s="7"/>
      <c r="D30" s="6"/>
      <c r="E30" s="7"/>
      <c r="F30" s="30"/>
      <c r="G30" s="31"/>
      <c r="H30" s="62"/>
      <c r="I30" s="63"/>
      <c r="J30" s="64"/>
      <c r="K30" s="63"/>
      <c r="L30" s="62"/>
    </row>
    <row r="31" spans="1:12" ht="20.100000000000001" customHeight="1" x14ac:dyDescent="0.5">
      <c r="A31" s="5" t="s">
        <v>29</v>
      </c>
      <c r="B31" s="7"/>
      <c r="C31" s="7"/>
      <c r="D31" s="6"/>
      <c r="E31" s="7"/>
      <c r="F31" s="30"/>
      <c r="G31" s="31"/>
      <c r="H31" s="62"/>
      <c r="I31" s="63"/>
      <c r="J31" s="64"/>
      <c r="K31" s="63"/>
      <c r="L31" s="62"/>
    </row>
    <row r="32" spans="1:12" ht="6" customHeight="1" x14ac:dyDescent="0.5">
      <c r="A32" s="7"/>
      <c r="B32" s="7"/>
      <c r="C32" s="7"/>
      <c r="D32" s="6"/>
      <c r="E32" s="7"/>
      <c r="F32" s="30"/>
      <c r="G32" s="31"/>
      <c r="H32" s="62"/>
      <c r="I32" s="63"/>
      <c r="J32" s="64"/>
      <c r="K32" s="63"/>
      <c r="L32" s="62"/>
    </row>
    <row r="33" spans="1:12" ht="20.100000000000001" customHeight="1" x14ac:dyDescent="0.5">
      <c r="A33" s="7" t="s">
        <v>30</v>
      </c>
      <c r="B33" s="7"/>
      <c r="C33" s="7"/>
      <c r="D33" s="32">
        <v>26.3</v>
      </c>
      <c r="E33" s="7"/>
      <c r="F33" s="30">
        <v>445948</v>
      </c>
      <c r="G33" s="31"/>
      <c r="H33" s="58">
        <v>364200</v>
      </c>
      <c r="I33" s="52"/>
      <c r="J33" s="48" t="s">
        <v>17</v>
      </c>
      <c r="K33" s="52"/>
      <c r="L33" s="58">
        <v>0</v>
      </c>
    </row>
    <row r="34" spans="1:12" ht="20.100000000000001" customHeight="1" x14ac:dyDescent="0.5">
      <c r="A34" s="7" t="s">
        <v>31</v>
      </c>
      <c r="B34" s="7"/>
      <c r="C34" s="7"/>
      <c r="D34" s="6">
        <v>10</v>
      </c>
      <c r="E34" s="7"/>
      <c r="F34" s="30">
        <v>7219087</v>
      </c>
      <c r="G34" s="31"/>
      <c r="H34" s="58">
        <v>7526438</v>
      </c>
      <c r="I34" s="52"/>
      <c r="J34" s="48">
        <v>16550</v>
      </c>
      <c r="K34" s="52"/>
      <c r="L34" s="58">
        <v>17543</v>
      </c>
    </row>
    <row r="35" spans="1:12" ht="20.100000000000001" customHeight="1" x14ac:dyDescent="0.5">
      <c r="A35" s="7" t="s">
        <v>16</v>
      </c>
      <c r="B35" s="7"/>
      <c r="C35" s="7"/>
      <c r="D35" s="6"/>
      <c r="E35" s="7"/>
      <c r="F35" s="30">
        <v>557663</v>
      </c>
      <c r="G35" s="31"/>
      <c r="H35" s="58">
        <v>130330</v>
      </c>
      <c r="I35" s="52"/>
      <c r="J35" s="48">
        <v>350132</v>
      </c>
      <c r="K35" s="52"/>
      <c r="L35" s="58">
        <v>15</v>
      </c>
    </row>
    <row r="36" spans="1:12" ht="20.100000000000001" customHeight="1" x14ac:dyDescent="0.5">
      <c r="A36" s="7" t="s">
        <v>32</v>
      </c>
      <c r="B36" s="7"/>
      <c r="C36" s="7"/>
      <c r="D36" s="6"/>
      <c r="E36" s="7"/>
      <c r="F36" s="30"/>
      <c r="G36" s="31"/>
      <c r="H36" s="58"/>
      <c r="I36" s="52"/>
      <c r="J36" s="48"/>
      <c r="K36" s="52"/>
      <c r="L36" s="58"/>
    </row>
    <row r="37" spans="1:12" ht="20.100000000000001" customHeight="1" x14ac:dyDescent="0.5">
      <c r="A37" s="7"/>
      <c r="B37" s="7" t="s">
        <v>33</v>
      </c>
      <c r="C37" s="7"/>
      <c r="D37" s="6">
        <v>14</v>
      </c>
      <c r="E37" s="7"/>
      <c r="F37" s="30">
        <v>5913071</v>
      </c>
      <c r="G37" s="31"/>
      <c r="H37" s="58">
        <v>9369718</v>
      </c>
      <c r="I37" s="52"/>
      <c r="J37" s="48">
        <v>4318963</v>
      </c>
      <c r="K37" s="52"/>
      <c r="L37" s="58">
        <v>4840682</v>
      </c>
    </row>
    <row r="38" spans="1:12" ht="20.100000000000001" customHeight="1" x14ac:dyDescent="0.5">
      <c r="A38" s="7" t="s">
        <v>34</v>
      </c>
      <c r="B38" s="7"/>
      <c r="C38" s="7"/>
      <c r="D38" s="6"/>
      <c r="E38" s="7"/>
      <c r="F38" s="30">
        <v>3500000</v>
      </c>
      <c r="G38" s="31"/>
      <c r="H38" s="58">
        <v>3500000</v>
      </c>
      <c r="I38" s="52"/>
      <c r="J38" s="48">
        <v>3500000</v>
      </c>
      <c r="K38" s="52"/>
      <c r="L38" s="58">
        <v>3500000</v>
      </c>
    </row>
    <row r="39" spans="1:12" ht="20.100000000000001" customHeight="1" x14ac:dyDescent="0.5">
      <c r="A39" s="7" t="s">
        <v>35</v>
      </c>
      <c r="B39" s="7"/>
      <c r="C39" s="7"/>
      <c r="D39" s="6">
        <v>15</v>
      </c>
      <c r="E39" s="7"/>
      <c r="F39" s="30">
        <v>0</v>
      </c>
      <c r="G39" s="31"/>
      <c r="H39" s="58">
        <v>0</v>
      </c>
      <c r="I39" s="52"/>
      <c r="J39" s="48">
        <v>37308728</v>
      </c>
      <c r="K39" s="52"/>
      <c r="L39" s="58">
        <v>37184728</v>
      </c>
    </row>
    <row r="40" spans="1:12" ht="20.100000000000001" customHeight="1" x14ac:dyDescent="0.5">
      <c r="A40" s="7" t="s">
        <v>36</v>
      </c>
      <c r="B40" s="7"/>
      <c r="C40" s="7"/>
      <c r="D40" s="6">
        <v>15</v>
      </c>
      <c r="E40" s="7"/>
      <c r="F40" s="30">
        <v>2168277</v>
      </c>
      <c r="G40" s="31"/>
      <c r="H40" s="58">
        <v>1868703</v>
      </c>
      <c r="I40" s="52"/>
      <c r="J40" s="48" t="s">
        <v>17</v>
      </c>
      <c r="K40" s="52"/>
      <c r="L40" s="58">
        <v>0</v>
      </c>
    </row>
    <row r="41" spans="1:12" ht="20.100000000000001" customHeight="1" x14ac:dyDescent="0.5">
      <c r="A41" s="7" t="s">
        <v>37</v>
      </c>
      <c r="B41" s="7"/>
      <c r="C41" s="7"/>
      <c r="D41" s="6">
        <v>15</v>
      </c>
      <c r="E41" s="7"/>
      <c r="F41" s="30">
        <v>535130</v>
      </c>
      <c r="G41" s="31"/>
      <c r="H41" s="58">
        <v>431007</v>
      </c>
      <c r="I41" s="52"/>
      <c r="J41" s="48">
        <v>173469</v>
      </c>
      <c r="K41" s="52"/>
      <c r="L41" s="58">
        <v>70471</v>
      </c>
    </row>
    <row r="42" spans="1:12" ht="20.100000000000001" customHeight="1" x14ac:dyDescent="0.5">
      <c r="A42" s="7" t="s">
        <v>38</v>
      </c>
      <c r="B42" s="7"/>
      <c r="C42" s="7"/>
      <c r="D42" s="32"/>
      <c r="E42" s="7"/>
      <c r="F42" s="30">
        <v>65160</v>
      </c>
      <c r="G42" s="31"/>
      <c r="H42" s="58">
        <v>65160</v>
      </c>
      <c r="I42" s="52"/>
      <c r="J42" s="48">
        <v>15279113</v>
      </c>
      <c r="K42" s="52"/>
      <c r="L42" s="58">
        <v>17307689</v>
      </c>
    </row>
    <row r="43" spans="1:12" ht="20.100000000000001" customHeight="1" x14ac:dyDescent="0.5">
      <c r="A43" s="7" t="s">
        <v>39</v>
      </c>
      <c r="B43" s="7"/>
      <c r="C43" s="7"/>
      <c r="D43" s="32"/>
      <c r="E43" s="7"/>
      <c r="F43" s="30">
        <v>60176</v>
      </c>
      <c r="G43" s="31"/>
      <c r="H43" s="58">
        <v>61812</v>
      </c>
      <c r="I43" s="52"/>
      <c r="J43" s="48">
        <v>705828</v>
      </c>
      <c r="K43" s="52"/>
      <c r="L43" s="58">
        <v>707464</v>
      </c>
    </row>
    <row r="44" spans="1:12" ht="20.100000000000001" customHeight="1" x14ac:dyDescent="0.5">
      <c r="A44" s="7" t="s">
        <v>40</v>
      </c>
      <c r="B44" s="7"/>
      <c r="C44" s="7"/>
      <c r="D44" s="6">
        <v>16</v>
      </c>
      <c r="E44" s="7"/>
      <c r="F44" s="30">
        <v>56987859</v>
      </c>
      <c r="G44" s="31"/>
      <c r="H44" s="58">
        <v>58675133</v>
      </c>
      <c r="I44" s="52"/>
      <c r="J44" s="50">
        <v>10715218</v>
      </c>
      <c r="K44" s="52"/>
      <c r="L44" s="58">
        <v>11260001</v>
      </c>
    </row>
    <row r="45" spans="1:12" ht="20.100000000000001" customHeight="1" x14ac:dyDescent="0.5">
      <c r="A45" s="7" t="s">
        <v>41</v>
      </c>
      <c r="B45" s="7"/>
      <c r="C45" s="7"/>
      <c r="D45" s="6">
        <v>17</v>
      </c>
      <c r="E45" s="7"/>
      <c r="F45" s="30">
        <v>1451759</v>
      </c>
      <c r="G45" s="31"/>
      <c r="H45" s="58">
        <v>1505279</v>
      </c>
      <c r="I45" s="52"/>
      <c r="J45" s="50">
        <v>251995</v>
      </c>
      <c r="K45" s="52"/>
      <c r="L45" s="58">
        <v>255778</v>
      </c>
    </row>
    <row r="46" spans="1:12" ht="20.100000000000001" customHeight="1" x14ac:dyDescent="0.5">
      <c r="A46" s="7" t="s">
        <v>42</v>
      </c>
      <c r="B46" s="7"/>
      <c r="C46" s="7"/>
      <c r="D46" s="6"/>
      <c r="E46" s="7"/>
      <c r="F46" s="30">
        <v>952053</v>
      </c>
      <c r="G46" s="31"/>
      <c r="H46" s="58">
        <v>1193088</v>
      </c>
      <c r="I46" s="52"/>
      <c r="J46" s="50" t="s">
        <v>17</v>
      </c>
      <c r="K46" s="52"/>
      <c r="L46" s="58">
        <v>0</v>
      </c>
    </row>
    <row r="47" spans="1:12" ht="20.100000000000001" customHeight="1" x14ac:dyDescent="0.5">
      <c r="A47" s="7" t="s">
        <v>43</v>
      </c>
      <c r="B47" s="7"/>
      <c r="C47" s="7"/>
      <c r="D47" s="6">
        <v>16</v>
      </c>
      <c r="E47" s="7"/>
      <c r="F47" s="30">
        <v>2630507</v>
      </c>
      <c r="G47" s="31"/>
      <c r="H47" s="58">
        <v>2482955</v>
      </c>
      <c r="I47" s="52"/>
      <c r="J47" s="50">
        <v>240940</v>
      </c>
      <c r="K47" s="52"/>
      <c r="L47" s="58">
        <v>250596</v>
      </c>
    </row>
    <row r="48" spans="1:12" ht="20.100000000000001" customHeight="1" x14ac:dyDescent="0.5">
      <c r="A48" s="7" t="s">
        <v>44</v>
      </c>
      <c r="B48" s="7"/>
      <c r="C48" s="7"/>
      <c r="D48" s="6"/>
      <c r="E48" s="7"/>
      <c r="F48" s="30">
        <v>337560</v>
      </c>
      <c r="G48" s="31"/>
      <c r="H48" s="58">
        <v>343880</v>
      </c>
      <c r="I48" s="52"/>
      <c r="J48" s="50">
        <v>237140</v>
      </c>
      <c r="K48" s="52"/>
      <c r="L48" s="58">
        <v>235177</v>
      </c>
    </row>
    <row r="49" spans="1:12" ht="20.100000000000001" customHeight="1" x14ac:dyDescent="0.5">
      <c r="A49" s="7" t="s">
        <v>45</v>
      </c>
      <c r="B49" s="7"/>
      <c r="C49" s="7"/>
      <c r="D49" s="6"/>
      <c r="E49" s="7"/>
      <c r="F49" s="34">
        <v>2153746</v>
      </c>
      <c r="G49" s="31"/>
      <c r="H49" s="59">
        <v>2270313</v>
      </c>
      <c r="I49" s="52"/>
      <c r="J49" s="51">
        <v>1189395</v>
      </c>
      <c r="K49" s="52"/>
      <c r="L49" s="59">
        <v>1129374</v>
      </c>
    </row>
    <row r="50" spans="1:12" ht="6" customHeight="1" x14ac:dyDescent="0.5">
      <c r="A50" s="7"/>
      <c r="B50" s="7"/>
      <c r="C50" s="7"/>
      <c r="D50" s="6"/>
      <c r="E50" s="7"/>
      <c r="F50" s="30"/>
      <c r="G50" s="31"/>
      <c r="H50" s="8"/>
      <c r="I50" s="31"/>
      <c r="J50" s="30"/>
      <c r="K50" s="35"/>
      <c r="L50" s="8"/>
    </row>
    <row r="51" spans="1:12" ht="20.100000000000001" customHeight="1" x14ac:dyDescent="0.5">
      <c r="A51" s="5" t="s">
        <v>46</v>
      </c>
      <c r="B51" s="16"/>
      <c r="C51" s="7"/>
      <c r="D51" s="6"/>
      <c r="E51" s="7"/>
      <c r="F51" s="34">
        <f>SUM(F32:F49)</f>
        <v>84977996</v>
      </c>
      <c r="G51" s="31"/>
      <c r="H51" s="14">
        <f>SUM(H32:H49)</f>
        <v>89788016</v>
      </c>
      <c r="I51" s="31"/>
      <c r="J51" s="34">
        <f>SUM(J32:J49)</f>
        <v>74287471</v>
      </c>
      <c r="K51" s="35"/>
      <c r="L51" s="14">
        <f>SUM(L32:L49)</f>
        <v>76759518</v>
      </c>
    </row>
    <row r="52" spans="1:12" ht="6" customHeight="1" x14ac:dyDescent="0.5">
      <c r="A52" s="7"/>
      <c r="B52" s="7"/>
      <c r="C52" s="7"/>
      <c r="D52" s="6"/>
      <c r="E52" s="7"/>
      <c r="F52" s="30"/>
      <c r="G52" s="31"/>
      <c r="H52" s="8"/>
      <c r="I52" s="31"/>
      <c r="J52" s="30"/>
      <c r="K52" s="35"/>
      <c r="L52" s="8"/>
    </row>
    <row r="53" spans="1:12" ht="20.100000000000001" customHeight="1" thickBot="1" x14ac:dyDescent="0.55000000000000004">
      <c r="A53" s="5" t="s">
        <v>47</v>
      </c>
      <c r="B53" s="7"/>
      <c r="C53" s="7"/>
      <c r="D53" s="6"/>
      <c r="E53" s="7"/>
      <c r="F53" s="36">
        <f>SUM(F29,F51)</f>
        <v>108779916</v>
      </c>
      <c r="G53" s="31"/>
      <c r="H53" s="61">
        <f>SUM(H29+H51)</f>
        <v>114229335</v>
      </c>
      <c r="I53" s="31"/>
      <c r="J53" s="36">
        <f>SUM(J29,J51)</f>
        <v>94360682</v>
      </c>
      <c r="K53" s="35"/>
      <c r="L53" s="61">
        <f>SUM(L29,L51)</f>
        <v>93781316</v>
      </c>
    </row>
    <row r="54" spans="1:12" ht="6.75" customHeight="1" thickTop="1" x14ac:dyDescent="0.5">
      <c r="A54" s="5"/>
      <c r="B54" s="7"/>
      <c r="C54" s="7"/>
      <c r="D54" s="6"/>
      <c r="E54" s="7"/>
      <c r="F54" s="8"/>
      <c r="G54" s="28"/>
      <c r="H54" s="263"/>
      <c r="I54" s="28"/>
      <c r="J54" s="8"/>
      <c r="K54" s="35"/>
      <c r="L54" s="8"/>
    </row>
    <row r="55" spans="1:12" ht="20.100000000000001" customHeight="1" x14ac:dyDescent="0.5">
      <c r="A55" s="7" t="s">
        <v>48</v>
      </c>
      <c r="B55" s="7"/>
      <c r="C55" s="7"/>
      <c r="D55" s="6"/>
      <c r="E55" s="7"/>
      <c r="F55" s="8"/>
      <c r="G55" s="28"/>
      <c r="H55" s="8"/>
      <c r="I55" s="28"/>
      <c r="J55" s="8"/>
      <c r="K55" s="28"/>
      <c r="L55" s="8"/>
    </row>
    <row r="56" spans="1:12" ht="3.75" customHeight="1" x14ac:dyDescent="0.5">
      <c r="A56" s="7"/>
      <c r="B56" s="7"/>
      <c r="C56" s="7"/>
      <c r="D56" s="6"/>
      <c r="E56" s="7"/>
      <c r="F56" s="8"/>
      <c r="G56" s="28"/>
      <c r="H56" s="8"/>
      <c r="I56" s="28"/>
      <c r="J56" s="8"/>
      <c r="K56" s="28"/>
      <c r="L56" s="8"/>
    </row>
    <row r="57" spans="1:12" ht="21.9" customHeight="1" x14ac:dyDescent="0.5">
      <c r="A57" s="272" t="s">
        <v>49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</row>
    <row r="58" spans="1:12" ht="21.75" customHeight="1" x14ac:dyDescent="0.5">
      <c r="A58" s="5" t="s">
        <v>0</v>
      </c>
      <c r="B58" s="5"/>
      <c r="C58" s="5"/>
      <c r="D58" s="6"/>
      <c r="E58" s="7"/>
      <c r="F58" s="8"/>
      <c r="G58" s="28"/>
      <c r="H58" s="10"/>
      <c r="I58" s="28"/>
      <c r="J58" s="8"/>
      <c r="K58" s="28"/>
      <c r="L58" s="10"/>
    </row>
    <row r="59" spans="1:12" ht="21.75" customHeight="1" x14ac:dyDescent="0.5">
      <c r="A59" s="5" t="s">
        <v>1</v>
      </c>
      <c r="B59" s="5"/>
      <c r="C59" s="5"/>
      <c r="D59" s="6"/>
      <c r="E59" s="7"/>
      <c r="F59" s="8"/>
      <c r="G59" s="28"/>
      <c r="H59" s="8"/>
      <c r="I59" s="28"/>
      <c r="J59" s="8"/>
      <c r="K59" s="28"/>
      <c r="L59" s="8"/>
    </row>
    <row r="60" spans="1:12" ht="21.75" customHeight="1" x14ac:dyDescent="0.5">
      <c r="A60" s="11" t="str">
        <f>+A3</f>
        <v>ณ วันที่ 30 กันยายน พ.ศ. 2567</v>
      </c>
      <c r="B60" s="11"/>
      <c r="C60" s="11"/>
      <c r="D60" s="12"/>
      <c r="E60" s="13"/>
      <c r="F60" s="14"/>
      <c r="G60" s="37"/>
      <c r="H60" s="14"/>
      <c r="I60" s="37"/>
      <c r="J60" s="14"/>
      <c r="K60" s="37"/>
      <c r="L60" s="14"/>
    </row>
    <row r="61" spans="1:12" ht="20.399999999999999" customHeight="1" x14ac:dyDescent="0.5">
      <c r="A61" s="7"/>
      <c r="B61" s="7"/>
      <c r="C61" s="7"/>
      <c r="D61" s="6"/>
      <c r="E61" s="7"/>
      <c r="F61" s="8"/>
      <c r="G61" s="28"/>
      <c r="H61" s="8"/>
      <c r="I61" s="28"/>
      <c r="J61" s="8"/>
      <c r="K61" s="28"/>
      <c r="L61" s="8"/>
    </row>
    <row r="62" spans="1:12" ht="20.399999999999999" customHeight="1" x14ac:dyDescent="0.5">
      <c r="A62" s="16"/>
      <c r="B62" s="7"/>
      <c r="C62" s="7"/>
      <c r="D62" s="17"/>
      <c r="E62" s="5"/>
      <c r="F62" s="14"/>
      <c r="G62" s="18"/>
      <c r="H62" s="19" t="s">
        <v>3</v>
      </c>
      <c r="I62" s="10"/>
      <c r="J62" s="14"/>
      <c r="K62" s="18"/>
      <c r="L62" s="19" t="s">
        <v>4</v>
      </c>
    </row>
    <row r="63" spans="1:12" ht="20.399999999999999" customHeight="1" x14ac:dyDescent="0.5">
      <c r="A63" s="7"/>
      <c r="B63" s="7"/>
      <c r="C63" s="7"/>
      <c r="D63" s="17"/>
      <c r="E63" s="5"/>
      <c r="F63" s="20" t="s">
        <v>5</v>
      </c>
      <c r="G63" s="10"/>
      <c r="H63" s="20" t="s">
        <v>6</v>
      </c>
      <c r="I63" s="10"/>
      <c r="J63" s="20" t="s">
        <v>5</v>
      </c>
      <c r="K63" s="10"/>
      <c r="L63" s="20" t="s">
        <v>6</v>
      </c>
    </row>
    <row r="64" spans="1:12" ht="20.399999999999999" customHeight="1" x14ac:dyDescent="0.5">
      <c r="A64" s="7"/>
      <c r="B64" s="7"/>
      <c r="C64" s="7"/>
      <c r="D64" s="6"/>
      <c r="E64" s="5"/>
      <c r="F64" s="41" t="s">
        <v>7</v>
      </c>
      <c r="G64" s="42"/>
      <c r="H64" s="41" t="s">
        <v>8</v>
      </c>
      <c r="I64" s="42"/>
      <c r="J64" s="41" t="s">
        <v>7</v>
      </c>
      <c r="K64" s="42"/>
      <c r="L64" s="41" t="s">
        <v>8</v>
      </c>
    </row>
    <row r="65" spans="1:12" ht="20.399999999999999" customHeight="1" x14ac:dyDescent="0.5">
      <c r="A65" s="7"/>
      <c r="B65" s="7"/>
      <c r="C65" s="7"/>
      <c r="D65" s="6"/>
      <c r="E65" s="5"/>
      <c r="F65" s="20" t="s">
        <v>9</v>
      </c>
      <c r="G65" s="10"/>
      <c r="H65" s="20" t="s">
        <v>10</v>
      </c>
      <c r="I65" s="10"/>
      <c r="J65" s="20" t="s">
        <v>9</v>
      </c>
      <c r="K65" s="10"/>
      <c r="L65" s="20" t="s">
        <v>10</v>
      </c>
    </row>
    <row r="66" spans="1:12" ht="20.399999999999999" customHeight="1" x14ac:dyDescent="0.5">
      <c r="A66" s="7"/>
      <c r="B66" s="7"/>
      <c r="C66" s="7"/>
      <c r="D66" s="21" t="s">
        <v>11</v>
      </c>
      <c r="E66" s="5"/>
      <c r="F66" s="19" t="s">
        <v>12</v>
      </c>
      <c r="G66" s="10"/>
      <c r="H66" s="19" t="s">
        <v>12</v>
      </c>
      <c r="I66" s="10"/>
      <c r="J66" s="19" t="s">
        <v>12</v>
      </c>
      <c r="K66" s="10"/>
      <c r="L66" s="19" t="s">
        <v>12</v>
      </c>
    </row>
    <row r="67" spans="1:12" ht="6" customHeight="1" x14ac:dyDescent="0.5">
      <c r="A67" s="5"/>
      <c r="B67" s="7"/>
      <c r="C67" s="7"/>
      <c r="D67" s="6"/>
      <c r="E67" s="7"/>
      <c r="F67" s="30"/>
      <c r="G67" s="28"/>
      <c r="H67" s="8"/>
      <c r="I67" s="28"/>
      <c r="J67" s="30"/>
      <c r="K67" s="28"/>
      <c r="L67" s="8"/>
    </row>
    <row r="68" spans="1:12" ht="20.399999999999999" customHeight="1" x14ac:dyDescent="0.5">
      <c r="A68" s="5" t="s">
        <v>50</v>
      </c>
      <c r="B68" s="7"/>
      <c r="C68" s="7"/>
      <c r="D68" s="6"/>
      <c r="E68" s="7"/>
      <c r="F68" s="23"/>
      <c r="G68" s="24"/>
      <c r="H68" s="60"/>
      <c r="I68" s="25"/>
      <c r="J68" s="23"/>
      <c r="K68" s="24"/>
      <c r="L68" s="60"/>
    </row>
    <row r="69" spans="1:12" ht="6" customHeight="1" x14ac:dyDescent="0.5">
      <c r="A69" s="5"/>
      <c r="B69" s="7"/>
      <c r="C69" s="7"/>
      <c r="D69" s="6"/>
      <c r="E69" s="7"/>
      <c r="F69" s="23"/>
      <c r="G69" s="24"/>
      <c r="H69" s="60"/>
      <c r="I69" s="25"/>
      <c r="J69" s="23"/>
      <c r="K69" s="24"/>
      <c r="L69" s="60"/>
    </row>
    <row r="70" spans="1:12" ht="20.399999999999999" customHeight="1" x14ac:dyDescent="0.5">
      <c r="A70" s="5" t="s">
        <v>51</v>
      </c>
      <c r="B70" s="7"/>
      <c r="C70" s="7"/>
      <c r="D70" s="6"/>
      <c r="E70" s="7"/>
      <c r="F70" s="23"/>
      <c r="G70" s="24"/>
      <c r="H70" s="60"/>
      <c r="I70" s="25"/>
      <c r="J70" s="23"/>
      <c r="K70" s="24"/>
      <c r="L70" s="60"/>
    </row>
    <row r="71" spans="1:12" ht="6" customHeight="1" x14ac:dyDescent="0.5">
      <c r="A71" s="5"/>
      <c r="B71" s="7"/>
      <c r="C71" s="7"/>
      <c r="D71" s="6"/>
      <c r="E71" s="7"/>
      <c r="F71" s="23"/>
      <c r="G71" s="24"/>
      <c r="H71" s="60"/>
      <c r="I71" s="25"/>
      <c r="J71" s="23"/>
      <c r="K71" s="24"/>
      <c r="L71" s="60"/>
    </row>
    <row r="72" spans="1:12" ht="20.399999999999999" customHeight="1" x14ac:dyDescent="0.5">
      <c r="A72" s="43" t="s">
        <v>52</v>
      </c>
      <c r="B72" s="43"/>
      <c r="C72" s="43"/>
      <c r="D72" s="67">
        <f>D45+1</f>
        <v>18</v>
      </c>
      <c r="E72" s="68"/>
      <c r="F72" s="64">
        <v>302667</v>
      </c>
      <c r="G72" s="62"/>
      <c r="H72" s="58">
        <v>8292418</v>
      </c>
      <c r="I72" s="44"/>
      <c r="J72" s="69">
        <v>300000</v>
      </c>
      <c r="K72" s="44"/>
      <c r="L72" s="58">
        <v>3139631</v>
      </c>
    </row>
    <row r="73" spans="1:12" ht="20.399999999999999" customHeight="1" x14ac:dyDescent="0.5">
      <c r="A73" s="43" t="s">
        <v>53</v>
      </c>
      <c r="B73" s="43"/>
      <c r="C73" s="43"/>
      <c r="D73" s="67"/>
      <c r="E73" s="68"/>
      <c r="F73" s="64">
        <v>1025288</v>
      </c>
      <c r="G73" s="62"/>
      <c r="H73" s="58">
        <v>708390</v>
      </c>
      <c r="I73" s="44"/>
      <c r="J73" s="69">
        <v>111067</v>
      </c>
      <c r="K73" s="44"/>
      <c r="L73" s="58">
        <v>174421</v>
      </c>
    </row>
    <row r="74" spans="1:12" ht="20.399999999999999" customHeight="1" x14ac:dyDescent="0.5">
      <c r="A74" s="43" t="s">
        <v>54</v>
      </c>
      <c r="B74" s="43"/>
      <c r="C74" s="43"/>
      <c r="D74" s="67"/>
      <c r="E74" s="68"/>
      <c r="F74" s="64">
        <v>1699355</v>
      </c>
      <c r="G74" s="62"/>
      <c r="H74" s="58">
        <v>1498840</v>
      </c>
      <c r="I74" s="44"/>
      <c r="J74" s="69">
        <v>10590936</v>
      </c>
      <c r="K74" s="44"/>
      <c r="L74" s="58">
        <v>10729277</v>
      </c>
    </row>
    <row r="75" spans="1:12" ht="20.399999999999999" customHeight="1" x14ac:dyDescent="0.5">
      <c r="A75" s="43" t="s">
        <v>55</v>
      </c>
      <c r="B75" s="43"/>
      <c r="C75" s="43"/>
      <c r="D75" s="67"/>
      <c r="E75" s="68"/>
      <c r="F75" s="64">
        <v>606633</v>
      </c>
      <c r="G75" s="62"/>
      <c r="H75" s="58">
        <v>726326</v>
      </c>
      <c r="I75" s="44"/>
      <c r="J75" s="69" t="s">
        <v>17</v>
      </c>
      <c r="K75" s="44"/>
      <c r="L75" s="58">
        <v>0</v>
      </c>
    </row>
    <row r="76" spans="1:12" ht="20.25" customHeight="1" x14ac:dyDescent="0.5">
      <c r="A76" s="43" t="s">
        <v>329</v>
      </c>
      <c r="B76" s="43"/>
      <c r="C76" s="43"/>
      <c r="D76" s="70"/>
      <c r="E76" s="68"/>
      <c r="F76" s="64">
        <v>1335000</v>
      </c>
      <c r="G76" s="62"/>
      <c r="H76" s="58">
        <v>435000</v>
      </c>
      <c r="I76" s="44"/>
      <c r="J76" s="69">
        <v>4163831</v>
      </c>
      <c r="K76" s="44"/>
      <c r="L76" s="58">
        <v>705710</v>
      </c>
    </row>
    <row r="77" spans="1:12" ht="20.399999999999999" customHeight="1" x14ac:dyDescent="0.5">
      <c r="A77" s="43" t="s">
        <v>56</v>
      </c>
      <c r="B77" s="43"/>
      <c r="C77" s="43"/>
      <c r="E77" s="68"/>
      <c r="F77" s="64"/>
      <c r="G77" s="62"/>
      <c r="H77" s="58"/>
      <c r="I77" s="44"/>
      <c r="J77" s="69"/>
      <c r="K77" s="44"/>
      <c r="L77" s="58"/>
    </row>
    <row r="78" spans="1:12" ht="20.399999999999999" customHeight="1" x14ac:dyDescent="0.5">
      <c r="A78" s="43"/>
      <c r="B78" s="43" t="s">
        <v>57</v>
      </c>
      <c r="C78" s="45"/>
      <c r="D78" s="67">
        <f>D72+1</f>
        <v>19</v>
      </c>
      <c r="E78" s="68"/>
      <c r="F78" s="64">
        <v>7744068</v>
      </c>
      <c r="G78" s="62"/>
      <c r="H78" s="58">
        <v>6934412</v>
      </c>
      <c r="I78" s="44"/>
      <c r="J78" s="69">
        <v>2791059</v>
      </c>
      <c r="K78" s="44"/>
      <c r="L78" s="58">
        <v>4575648</v>
      </c>
    </row>
    <row r="79" spans="1:12" ht="20.399999999999999" customHeight="1" x14ac:dyDescent="0.5">
      <c r="A79" s="43" t="s">
        <v>58</v>
      </c>
      <c r="B79" s="43"/>
      <c r="C79" s="45"/>
      <c r="D79" s="67"/>
      <c r="E79" s="68"/>
      <c r="F79" s="64">
        <v>43895</v>
      </c>
      <c r="G79" s="62"/>
      <c r="H79" s="58">
        <v>83393</v>
      </c>
      <c r="I79" s="44"/>
      <c r="J79" s="69">
        <v>2307</v>
      </c>
      <c r="K79" s="44"/>
      <c r="L79" s="58">
        <v>47321</v>
      </c>
    </row>
    <row r="80" spans="1:12" ht="20.399999999999999" customHeight="1" x14ac:dyDescent="0.5">
      <c r="A80" s="43" t="s">
        <v>59</v>
      </c>
      <c r="B80" s="43"/>
      <c r="C80" s="45"/>
      <c r="D80" s="67">
        <f>D78+1</f>
        <v>20</v>
      </c>
      <c r="E80" s="68"/>
      <c r="F80" s="64">
        <v>7445598</v>
      </c>
      <c r="G80" s="62"/>
      <c r="H80" s="58">
        <v>5492077</v>
      </c>
      <c r="I80" s="44"/>
      <c r="J80" s="69">
        <v>7445598</v>
      </c>
      <c r="K80" s="44"/>
      <c r="L80" s="58">
        <v>5492077</v>
      </c>
    </row>
    <row r="81" spans="1:12" ht="20.25" customHeight="1" x14ac:dyDescent="0.5">
      <c r="A81" s="43" t="s">
        <v>60</v>
      </c>
      <c r="B81" s="43"/>
      <c r="C81" s="45"/>
      <c r="D81" s="67"/>
      <c r="E81" s="68"/>
      <c r="F81" s="64">
        <v>72630</v>
      </c>
      <c r="G81" s="62"/>
      <c r="H81" s="58">
        <v>145232</v>
      </c>
      <c r="I81" s="44"/>
      <c r="J81" s="69">
        <v>0</v>
      </c>
      <c r="K81" s="44"/>
      <c r="L81" s="58">
        <v>0</v>
      </c>
    </row>
    <row r="82" spans="1:12" ht="20.399999999999999" customHeight="1" x14ac:dyDescent="0.5">
      <c r="A82" s="43" t="s">
        <v>61</v>
      </c>
      <c r="B82" s="49"/>
      <c r="C82" s="43"/>
      <c r="D82" s="67"/>
      <c r="E82" s="68"/>
      <c r="F82" s="64"/>
      <c r="G82" s="62"/>
      <c r="H82" s="58"/>
      <c r="I82" s="44"/>
      <c r="J82" s="69"/>
      <c r="K82" s="44"/>
      <c r="L82" s="58"/>
    </row>
    <row r="83" spans="1:12" ht="20.399999999999999" customHeight="1" x14ac:dyDescent="0.5">
      <c r="A83" s="45"/>
      <c r="B83" s="43" t="s">
        <v>62</v>
      </c>
      <c r="C83" s="43"/>
      <c r="D83" s="6">
        <f>D27</f>
        <v>13</v>
      </c>
      <c r="E83" s="68"/>
      <c r="F83" s="64">
        <v>330266</v>
      </c>
      <c r="G83" s="62"/>
      <c r="H83" s="58">
        <v>24941</v>
      </c>
      <c r="I83" s="44"/>
      <c r="J83" s="69" t="s">
        <v>17</v>
      </c>
      <c r="K83" s="44"/>
      <c r="L83" s="58">
        <v>0</v>
      </c>
    </row>
    <row r="84" spans="1:12" ht="20.399999999999999" customHeight="1" x14ac:dyDescent="0.5">
      <c r="A84" s="45" t="s">
        <v>63</v>
      </c>
      <c r="B84" s="49"/>
      <c r="C84" s="43"/>
      <c r="D84" s="67"/>
      <c r="E84" s="68"/>
      <c r="F84" s="66">
        <v>58695</v>
      </c>
      <c r="G84" s="63"/>
      <c r="H84" s="259">
        <v>45537</v>
      </c>
      <c r="I84" s="44"/>
      <c r="J84" s="260" t="s">
        <v>17</v>
      </c>
      <c r="K84" s="44"/>
      <c r="L84" s="261">
        <v>0</v>
      </c>
    </row>
    <row r="85" spans="1:12" ht="6" customHeight="1" x14ac:dyDescent="0.5">
      <c r="A85" s="72"/>
      <c r="B85" s="68"/>
      <c r="C85" s="68"/>
      <c r="D85" s="67"/>
      <c r="E85" s="68"/>
      <c r="F85" s="64"/>
      <c r="G85" s="62"/>
      <c r="H85" s="62"/>
      <c r="I85" s="62"/>
      <c r="J85" s="64"/>
      <c r="K85" s="62"/>
      <c r="L85" s="62"/>
    </row>
    <row r="86" spans="1:12" ht="20.399999999999999" customHeight="1" x14ac:dyDescent="0.5">
      <c r="A86" s="73" t="s">
        <v>64</v>
      </c>
      <c r="B86" s="72"/>
      <c r="C86" s="68"/>
      <c r="D86" s="67"/>
      <c r="E86" s="68"/>
      <c r="F86" s="66">
        <f>SUM(F72:F85)</f>
        <v>20664095</v>
      </c>
      <c r="G86" s="63"/>
      <c r="H86" s="65">
        <f>SUM(H72:H85)</f>
        <v>24386566</v>
      </c>
      <c r="I86" s="63"/>
      <c r="J86" s="66">
        <f>SUM(J72:J85)</f>
        <v>25404798</v>
      </c>
      <c r="K86" s="63"/>
      <c r="L86" s="65">
        <f>SUM(L72:L85)</f>
        <v>24864085</v>
      </c>
    </row>
    <row r="87" spans="1:12" ht="20.399999999999999" customHeight="1" x14ac:dyDescent="0.5">
      <c r="A87" s="73"/>
      <c r="B87" s="68"/>
      <c r="C87" s="68"/>
      <c r="D87" s="67"/>
      <c r="E87" s="68"/>
      <c r="F87" s="64"/>
      <c r="G87" s="63"/>
      <c r="H87" s="62"/>
      <c r="I87" s="63"/>
      <c r="J87" s="64"/>
      <c r="K87" s="63"/>
      <c r="L87" s="62"/>
    </row>
    <row r="88" spans="1:12" ht="20.399999999999999" customHeight="1" x14ac:dyDescent="0.5">
      <c r="A88" s="73" t="s">
        <v>65</v>
      </c>
      <c r="B88" s="68"/>
      <c r="C88" s="68"/>
      <c r="D88" s="67"/>
      <c r="E88" s="68"/>
      <c r="F88" s="64"/>
      <c r="G88" s="63"/>
      <c r="H88" s="62"/>
      <c r="I88" s="63"/>
      <c r="J88" s="64"/>
      <c r="K88" s="63"/>
      <c r="L88" s="62"/>
    </row>
    <row r="89" spans="1:12" ht="6" customHeight="1" x14ac:dyDescent="0.5">
      <c r="A89" s="73"/>
      <c r="B89" s="68"/>
      <c r="C89" s="68"/>
      <c r="D89" s="67"/>
      <c r="E89" s="68"/>
      <c r="F89" s="64"/>
      <c r="G89" s="63"/>
      <c r="H89" s="62"/>
      <c r="I89" s="63"/>
      <c r="J89" s="64"/>
      <c r="K89" s="63"/>
      <c r="L89" s="62"/>
    </row>
    <row r="90" spans="1:12" ht="20.399999999999999" customHeight="1" x14ac:dyDescent="0.5">
      <c r="A90" s="68" t="s">
        <v>66</v>
      </c>
      <c r="B90" s="68"/>
      <c r="C90" s="68"/>
      <c r="D90" s="67">
        <f>D78</f>
        <v>19</v>
      </c>
      <c r="E90" s="68"/>
      <c r="F90" s="64">
        <v>19754138</v>
      </c>
      <c r="G90" s="63"/>
      <c r="H90" s="58">
        <v>15939749</v>
      </c>
      <c r="I90" s="52"/>
      <c r="J90" s="74">
        <v>9476818</v>
      </c>
      <c r="K90" s="52"/>
      <c r="L90" s="58">
        <v>8807543</v>
      </c>
    </row>
    <row r="91" spans="1:12" ht="20.399999999999999" customHeight="1" x14ac:dyDescent="0.5">
      <c r="A91" s="68" t="s">
        <v>67</v>
      </c>
      <c r="B91" s="68"/>
      <c r="C91" s="68"/>
      <c r="D91" s="262">
        <v>26.6</v>
      </c>
      <c r="E91" s="68"/>
      <c r="F91" s="64">
        <v>0</v>
      </c>
      <c r="G91" s="63"/>
      <c r="H91" s="58">
        <v>0</v>
      </c>
      <c r="I91" s="52"/>
      <c r="J91" s="74">
        <v>28000</v>
      </c>
      <c r="K91" s="52"/>
      <c r="L91" s="58">
        <v>0</v>
      </c>
    </row>
    <row r="92" spans="1:12" ht="20.399999999999999" customHeight="1" x14ac:dyDescent="0.5">
      <c r="A92" s="68" t="s">
        <v>68</v>
      </c>
      <c r="B92" s="68"/>
      <c r="C92" s="68"/>
      <c r="D92" s="70"/>
      <c r="E92" s="68"/>
      <c r="F92" s="64">
        <v>248840</v>
      </c>
      <c r="G92" s="62"/>
      <c r="H92" s="58">
        <v>60387</v>
      </c>
      <c r="I92" s="44"/>
      <c r="J92" s="64">
        <v>248840</v>
      </c>
      <c r="K92" s="44"/>
      <c r="L92" s="58">
        <v>60387</v>
      </c>
    </row>
    <row r="93" spans="1:12" ht="20.399999999999999" customHeight="1" x14ac:dyDescent="0.5">
      <c r="A93" s="68" t="s">
        <v>69</v>
      </c>
      <c r="B93" s="68"/>
      <c r="C93" s="68"/>
      <c r="D93" s="67">
        <f>D80</f>
        <v>20</v>
      </c>
      <c r="E93" s="68"/>
      <c r="F93" s="64">
        <v>23705402</v>
      </c>
      <c r="G93" s="63"/>
      <c r="H93" s="58">
        <v>25652123</v>
      </c>
      <c r="I93" s="52"/>
      <c r="J93" s="74">
        <v>23705402</v>
      </c>
      <c r="K93" s="52"/>
      <c r="L93" s="58">
        <v>25652123</v>
      </c>
    </row>
    <row r="94" spans="1:12" ht="20.399999999999999" customHeight="1" x14ac:dyDescent="0.5">
      <c r="A94" s="68" t="s">
        <v>70</v>
      </c>
      <c r="B94" s="68"/>
      <c r="C94" s="68"/>
      <c r="D94" s="67"/>
      <c r="E94" s="68"/>
      <c r="F94" s="64">
        <v>71480</v>
      </c>
      <c r="G94" s="63"/>
      <c r="H94" s="58">
        <v>99927</v>
      </c>
      <c r="I94" s="52"/>
      <c r="J94" s="74">
        <v>34</v>
      </c>
      <c r="K94" s="52"/>
      <c r="L94" s="58">
        <v>34</v>
      </c>
    </row>
    <row r="95" spans="1:12" ht="20.399999999999999" customHeight="1" x14ac:dyDescent="0.5">
      <c r="A95" s="68" t="s">
        <v>71</v>
      </c>
      <c r="B95" s="68"/>
      <c r="C95" s="68"/>
      <c r="D95" s="67"/>
      <c r="E95" s="68"/>
      <c r="F95" s="64">
        <v>1500626</v>
      </c>
      <c r="G95" s="63"/>
      <c r="H95" s="58">
        <v>1546209</v>
      </c>
      <c r="I95" s="52"/>
      <c r="J95" s="74">
        <v>243416</v>
      </c>
      <c r="K95" s="52"/>
      <c r="L95" s="58">
        <v>237627</v>
      </c>
    </row>
    <row r="96" spans="1:12" ht="20.399999999999999" customHeight="1" x14ac:dyDescent="0.5">
      <c r="A96" s="68" t="s">
        <v>72</v>
      </c>
      <c r="B96" s="68"/>
      <c r="C96" s="68"/>
      <c r="D96" s="67"/>
      <c r="E96" s="68"/>
      <c r="F96" s="75">
        <v>198120</v>
      </c>
      <c r="G96" s="63"/>
      <c r="H96" s="58">
        <v>234732</v>
      </c>
      <c r="I96" s="52"/>
      <c r="J96" s="74">
        <v>0</v>
      </c>
      <c r="K96" s="52"/>
      <c r="L96" s="58">
        <v>0</v>
      </c>
    </row>
    <row r="97" spans="1:12" ht="19.5" customHeight="1" x14ac:dyDescent="0.5">
      <c r="A97" s="68" t="s">
        <v>73</v>
      </c>
      <c r="B97" s="68"/>
      <c r="C97" s="68"/>
      <c r="D97" s="67"/>
      <c r="E97" s="68"/>
      <c r="F97" s="64">
        <v>119798</v>
      </c>
      <c r="G97" s="77"/>
      <c r="H97" s="58">
        <v>116507</v>
      </c>
      <c r="I97" s="54"/>
      <c r="J97" s="74">
        <v>89559</v>
      </c>
      <c r="K97" s="54"/>
      <c r="L97" s="58">
        <v>81947</v>
      </c>
    </row>
    <row r="98" spans="1:12" ht="20.399999999999999" customHeight="1" x14ac:dyDescent="0.5">
      <c r="A98" s="68" t="s">
        <v>74</v>
      </c>
      <c r="B98" s="68"/>
      <c r="C98" s="68"/>
      <c r="D98" s="70">
        <v>26.7</v>
      </c>
      <c r="E98" s="68"/>
      <c r="F98" s="64">
        <v>0</v>
      </c>
      <c r="G98" s="63"/>
      <c r="H98" s="58">
        <v>0</v>
      </c>
      <c r="I98" s="52"/>
      <c r="J98" s="74">
        <v>593334</v>
      </c>
      <c r="K98" s="52"/>
      <c r="L98" s="58">
        <v>627505</v>
      </c>
    </row>
    <row r="99" spans="1:12" ht="20.399999999999999" customHeight="1" x14ac:dyDescent="0.5">
      <c r="A99" s="68" t="s">
        <v>75</v>
      </c>
      <c r="B99" s="68"/>
      <c r="C99" s="68"/>
      <c r="D99" s="67"/>
      <c r="E99" s="68"/>
      <c r="F99" s="64">
        <v>2209981</v>
      </c>
      <c r="G99" s="63"/>
      <c r="H99" s="58">
        <v>2162365</v>
      </c>
      <c r="I99" s="52"/>
      <c r="J99" s="74">
        <v>291142</v>
      </c>
      <c r="K99" s="52"/>
      <c r="L99" s="58">
        <v>287558</v>
      </c>
    </row>
    <row r="100" spans="1:12" ht="20.399999999999999" customHeight="1" x14ac:dyDescent="0.5">
      <c r="A100" s="68" t="s">
        <v>76</v>
      </c>
      <c r="B100" s="68"/>
      <c r="C100" s="68"/>
      <c r="D100" s="67"/>
      <c r="E100" s="68"/>
      <c r="F100" s="66">
        <v>27223</v>
      </c>
      <c r="G100" s="63"/>
      <c r="H100" s="59">
        <v>21153</v>
      </c>
      <c r="I100" s="52"/>
      <c r="J100" s="71">
        <v>1541</v>
      </c>
      <c r="K100" s="52"/>
      <c r="L100" s="59">
        <v>1540</v>
      </c>
    </row>
    <row r="101" spans="1:12" ht="6" customHeight="1" x14ac:dyDescent="0.5">
      <c r="A101" s="68"/>
      <c r="B101" s="68"/>
      <c r="C101" s="68"/>
      <c r="D101" s="67"/>
      <c r="E101" s="68"/>
      <c r="F101" s="64"/>
      <c r="G101" s="63"/>
      <c r="H101" s="62"/>
      <c r="I101" s="63"/>
      <c r="J101" s="64"/>
      <c r="K101" s="62"/>
      <c r="L101" s="62"/>
    </row>
    <row r="102" spans="1:12" ht="20.399999999999999" customHeight="1" x14ac:dyDescent="0.5">
      <c r="A102" s="73" t="s">
        <v>77</v>
      </c>
      <c r="B102" s="72"/>
      <c r="C102" s="68"/>
      <c r="D102" s="67"/>
      <c r="E102" s="68"/>
      <c r="F102" s="66">
        <f>SUM(F90:F100)</f>
        <v>47835608</v>
      </c>
      <c r="G102" s="63"/>
      <c r="H102" s="65">
        <f>SUM(H90:H100)</f>
        <v>45833152</v>
      </c>
      <c r="I102" s="63"/>
      <c r="J102" s="66">
        <f>SUM(J90:J100)</f>
        <v>34678086</v>
      </c>
      <c r="K102" s="78"/>
      <c r="L102" s="65">
        <f>SUM(L90:L100)</f>
        <v>35756264</v>
      </c>
    </row>
    <row r="103" spans="1:12" ht="6" customHeight="1" x14ac:dyDescent="0.5">
      <c r="A103" s="73"/>
      <c r="B103" s="68"/>
      <c r="C103" s="68"/>
      <c r="D103" s="67"/>
      <c r="E103" s="68"/>
      <c r="F103" s="64"/>
      <c r="G103" s="63"/>
      <c r="H103" s="62"/>
      <c r="I103" s="63"/>
      <c r="J103" s="64"/>
      <c r="K103" s="78"/>
      <c r="L103" s="62"/>
    </row>
    <row r="104" spans="1:12" ht="20.399999999999999" customHeight="1" x14ac:dyDescent="0.5">
      <c r="A104" s="5" t="s">
        <v>78</v>
      </c>
      <c r="B104" s="5"/>
      <c r="C104" s="7"/>
      <c r="D104" s="6"/>
      <c r="E104" s="7"/>
      <c r="F104" s="34">
        <f>SUM(F86,F102)</f>
        <v>68499703</v>
      </c>
      <c r="G104" s="8"/>
      <c r="H104" s="14">
        <f>SUM(H86,H102)</f>
        <v>70219718</v>
      </c>
      <c r="I104" s="8"/>
      <c r="J104" s="34">
        <f>SUM(J86,J102)</f>
        <v>60082884</v>
      </c>
      <c r="K104" s="35"/>
      <c r="L104" s="14">
        <f>SUM(L86,L102)</f>
        <v>60620349</v>
      </c>
    </row>
    <row r="105" spans="1:12" ht="20.399999999999999" customHeight="1" x14ac:dyDescent="0.5">
      <c r="A105" s="38"/>
      <c r="B105" s="38"/>
      <c r="C105" s="39"/>
      <c r="D105" s="32"/>
      <c r="E105" s="39"/>
      <c r="F105" s="40"/>
      <c r="G105" s="40"/>
      <c r="H105" s="40"/>
      <c r="I105" s="40"/>
      <c r="J105" s="40"/>
      <c r="K105" s="40"/>
      <c r="L105" s="40"/>
    </row>
    <row r="106" spans="1:12" ht="20.399999999999999" customHeight="1" x14ac:dyDescent="0.5">
      <c r="A106" s="38"/>
      <c r="B106" s="38"/>
      <c r="C106" s="39"/>
      <c r="D106" s="32"/>
      <c r="E106" s="39"/>
      <c r="F106" s="40"/>
      <c r="G106" s="40"/>
      <c r="H106" s="40"/>
      <c r="I106" s="40"/>
      <c r="J106" s="40"/>
      <c r="K106" s="40"/>
      <c r="L106" s="40"/>
    </row>
    <row r="107" spans="1:12" ht="20.399999999999999" customHeight="1" x14ac:dyDescent="0.5">
      <c r="A107" s="38"/>
      <c r="B107" s="38"/>
      <c r="C107" s="39"/>
      <c r="D107" s="32"/>
      <c r="E107" s="39"/>
      <c r="F107" s="40"/>
      <c r="G107" s="40"/>
      <c r="H107" s="40"/>
      <c r="I107" s="40"/>
      <c r="J107" s="40"/>
      <c r="K107" s="40"/>
      <c r="L107" s="40"/>
    </row>
    <row r="108" spans="1:12" ht="20.399999999999999" customHeight="1" x14ac:dyDescent="0.5">
      <c r="A108" s="38"/>
      <c r="B108" s="38"/>
      <c r="C108" s="39"/>
      <c r="D108" s="32"/>
      <c r="E108" s="39"/>
      <c r="F108" s="40"/>
      <c r="G108" s="40"/>
      <c r="H108" s="40"/>
      <c r="I108" s="40"/>
      <c r="J108" s="40"/>
      <c r="K108" s="40"/>
      <c r="L108" s="40"/>
    </row>
    <row r="109" spans="1:12" ht="20.399999999999999" customHeight="1" x14ac:dyDescent="0.5">
      <c r="A109" s="38"/>
      <c r="B109" s="38"/>
      <c r="C109" s="39"/>
      <c r="D109" s="32"/>
      <c r="E109" s="39"/>
      <c r="F109" s="40"/>
      <c r="G109" s="40"/>
      <c r="H109" s="40"/>
      <c r="I109" s="40"/>
      <c r="J109" s="40"/>
      <c r="K109" s="40"/>
      <c r="L109" s="40"/>
    </row>
    <row r="110" spans="1:12" ht="7.5" customHeight="1" x14ac:dyDescent="0.5">
      <c r="A110" s="38"/>
      <c r="B110" s="38"/>
      <c r="C110" s="39"/>
      <c r="D110" s="32"/>
      <c r="E110" s="39"/>
      <c r="F110" s="40"/>
      <c r="G110" s="40"/>
      <c r="H110" s="40"/>
      <c r="I110" s="40"/>
      <c r="J110" s="40"/>
      <c r="K110" s="40"/>
      <c r="L110" s="40"/>
    </row>
    <row r="111" spans="1:12" ht="21.9" customHeight="1" x14ac:dyDescent="0.5">
      <c r="A111" s="272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</row>
    <row r="112" spans="1:12" ht="21.75" customHeight="1" x14ac:dyDescent="0.5">
      <c r="A112" s="5" t="s">
        <v>0</v>
      </c>
      <c r="B112" s="5"/>
      <c r="C112" s="5"/>
      <c r="D112" s="6"/>
      <c r="E112" s="7"/>
      <c r="F112" s="8"/>
      <c r="G112" s="28"/>
      <c r="H112" s="8"/>
      <c r="I112" s="28"/>
      <c r="J112" s="8"/>
      <c r="K112" s="28"/>
      <c r="L112" s="8"/>
    </row>
    <row r="113" spans="1:12" ht="21.75" customHeight="1" x14ac:dyDescent="0.5">
      <c r="A113" s="5" t="s">
        <v>1</v>
      </c>
      <c r="B113" s="5"/>
      <c r="C113" s="5"/>
      <c r="D113" s="6"/>
      <c r="E113" s="7"/>
      <c r="F113" s="8"/>
      <c r="G113" s="28"/>
      <c r="H113" s="8"/>
      <c r="I113" s="28"/>
      <c r="J113" s="8"/>
      <c r="K113" s="28"/>
      <c r="L113" s="8"/>
    </row>
    <row r="114" spans="1:12" ht="21.75" customHeight="1" x14ac:dyDescent="0.5">
      <c r="A114" s="11" t="str">
        <f>+A3</f>
        <v>ณ วันที่ 30 กันยายน พ.ศ. 2567</v>
      </c>
      <c r="B114" s="11"/>
      <c r="C114" s="11"/>
      <c r="D114" s="12"/>
      <c r="E114" s="13"/>
      <c r="F114" s="14"/>
      <c r="G114" s="37"/>
      <c r="H114" s="14"/>
      <c r="I114" s="37"/>
      <c r="J114" s="14"/>
      <c r="K114" s="37"/>
      <c r="L114" s="14"/>
    </row>
    <row r="115" spans="1:12" ht="20.399999999999999" customHeight="1" x14ac:dyDescent="0.5">
      <c r="A115" s="7"/>
      <c r="B115" s="7"/>
      <c r="C115" s="7"/>
      <c r="D115" s="6"/>
      <c r="E115" s="7"/>
      <c r="F115" s="8"/>
      <c r="G115" s="28"/>
      <c r="H115" s="8"/>
      <c r="I115" s="28"/>
      <c r="J115" s="8"/>
      <c r="K115" s="28"/>
      <c r="L115" s="8"/>
    </row>
    <row r="116" spans="1:12" ht="20.399999999999999" customHeight="1" x14ac:dyDescent="0.5">
      <c r="A116" s="16"/>
      <c r="B116" s="7"/>
      <c r="C116" s="7"/>
      <c r="D116" s="17"/>
      <c r="E116" s="5"/>
      <c r="F116" s="14"/>
      <c r="G116" s="18"/>
      <c r="H116" s="19" t="s">
        <v>3</v>
      </c>
      <c r="I116" s="10"/>
      <c r="J116" s="14"/>
      <c r="K116" s="18"/>
      <c r="L116" s="19" t="s">
        <v>4</v>
      </c>
    </row>
    <row r="117" spans="1:12" ht="20.399999999999999" customHeight="1" x14ac:dyDescent="0.5">
      <c r="A117" s="7"/>
      <c r="B117" s="7"/>
      <c r="C117" s="7"/>
      <c r="D117" s="17"/>
      <c r="E117" s="5"/>
      <c r="F117" s="20" t="s">
        <v>5</v>
      </c>
      <c r="G117" s="10"/>
      <c r="H117" s="20" t="s">
        <v>6</v>
      </c>
      <c r="I117" s="10"/>
      <c r="J117" s="20" t="s">
        <v>5</v>
      </c>
      <c r="K117" s="10"/>
      <c r="L117" s="20" t="s">
        <v>6</v>
      </c>
    </row>
    <row r="118" spans="1:12" ht="20.399999999999999" customHeight="1" x14ac:dyDescent="0.5">
      <c r="A118" s="7"/>
      <c r="B118" s="7"/>
      <c r="C118" s="7"/>
      <c r="D118" s="6"/>
      <c r="E118" s="5"/>
      <c r="F118" s="41" t="s">
        <v>7</v>
      </c>
      <c r="G118" s="42"/>
      <c r="H118" s="41" t="s">
        <v>8</v>
      </c>
      <c r="I118" s="42"/>
      <c r="J118" s="41" t="s">
        <v>7</v>
      </c>
      <c r="K118" s="42"/>
      <c r="L118" s="41" t="s">
        <v>8</v>
      </c>
    </row>
    <row r="119" spans="1:12" ht="20.399999999999999" customHeight="1" x14ac:dyDescent="0.5">
      <c r="A119" s="7"/>
      <c r="B119" s="7"/>
      <c r="C119" s="7"/>
      <c r="D119" s="6"/>
      <c r="E119" s="5"/>
      <c r="F119" s="20" t="s">
        <v>9</v>
      </c>
      <c r="G119" s="10"/>
      <c r="H119" s="20" t="s">
        <v>10</v>
      </c>
      <c r="I119" s="10"/>
      <c r="J119" s="20" t="s">
        <v>9</v>
      </c>
      <c r="K119" s="10"/>
      <c r="L119" s="20" t="s">
        <v>10</v>
      </c>
    </row>
    <row r="120" spans="1:12" ht="20.399999999999999" customHeight="1" x14ac:dyDescent="0.5">
      <c r="A120" s="7"/>
      <c r="B120" s="7"/>
      <c r="C120" s="7"/>
      <c r="D120" s="21" t="s">
        <v>11</v>
      </c>
      <c r="E120" s="5"/>
      <c r="F120" s="19" t="s">
        <v>12</v>
      </c>
      <c r="G120" s="5"/>
      <c r="H120" s="19" t="s">
        <v>12</v>
      </c>
      <c r="I120" s="5"/>
      <c r="J120" s="19" t="s">
        <v>12</v>
      </c>
      <c r="K120" s="5"/>
      <c r="L120" s="19" t="s">
        <v>12</v>
      </c>
    </row>
    <row r="121" spans="1:12" ht="6" customHeight="1" x14ac:dyDescent="0.5">
      <c r="A121" s="5"/>
      <c r="B121" s="7"/>
      <c r="C121" s="7"/>
      <c r="D121" s="6"/>
      <c r="E121" s="5"/>
      <c r="F121" s="30"/>
      <c r="G121" s="5"/>
      <c r="H121" s="8"/>
      <c r="I121" s="5"/>
      <c r="J121" s="30"/>
      <c r="K121" s="5"/>
      <c r="L121" s="8"/>
    </row>
    <row r="122" spans="1:12" ht="20.399999999999999" customHeight="1" x14ac:dyDescent="0.5">
      <c r="A122" s="73" t="s">
        <v>79</v>
      </c>
      <c r="B122" s="68"/>
      <c r="C122" s="68"/>
      <c r="D122" s="6"/>
      <c r="E122" s="73"/>
      <c r="F122" s="79"/>
      <c r="G122" s="73"/>
      <c r="H122" s="80"/>
      <c r="I122" s="73"/>
      <c r="J122" s="79"/>
      <c r="K122" s="73"/>
      <c r="L122" s="80"/>
    </row>
    <row r="123" spans="1:12" ht="6" customHeight="1" x14ac:dyDescent="0.5">
      <c r="A123" s="73"/>
      <c r="B123" s="68"/>
      <c r="C123" s="68"/>
      <c r="D123" s="6"/>
      <c r="E123" s="73"/>
      <c r="F123" s="79"/>
      <c r="G123" s="73"/>
      <c r="H123" s="80"/>
      <c r="I123" s="73"/>
      <c r="J123" s="79"/>
      <c r="K123" s="73"/>
      <c r="L123" s="80"/>
    </row>
    <row r="124" spans="1:12" ht="20.399999999999999" customHeight="1" x14ac:dyDescent="0.5">
      <c r="A124" s="73" t="s">
        <v>80</v>
      </c>
      <c r="B124" s="68"/>
      <c r="C124" s="68"/>
      <c r="D124" s="6"/>
      <c r="E124" s="73"/>
      <c r="F124" s="79"/>
      <c r="G124" s="73"/>
      <c r="H124" s="80"/>
      <c r="I124" s="73"/>
      <c r="J124" s="79"/>
      <c r="K124" s="73"/>
      <c r="L124" s="80"/>
    </row>
    <row r="125" spans="1:12" ht="6" customHeight="1" x14ac:dyDescent="0.5">
      <c r="A125" s="73"/>
      <c r="B125" s="68"/>
      <c r="C125" s="68"/>
      <c r="D125" s="6"/>
      <c r="E125" s="73"/>
      <c r="F125" s="79"/>
      <c r="G125" s="73"/>
      <c r="H125" s="80"/>
      <c r="I125" s="73"/>
      <c r="J125" s="79"/>
      <c r="K125" s="73"/>
      <c r="L125" s="80"/>
    </row>
    <row r="126" spans="1:12" ht="20.399999999999999" customHeight="1" x14ac:dyDescent="0.5">
      <c r="A126" s="68" t="s">
        <v>81</v>
      </c>
      <c r="B126" s="68"/>
      <c r="C126" s="68"/>
      <c r="D126" s="67"/>
      <c r="E126" s="73"/>
      <c r="F126" s="79"/>
      <c r="G126" s="73"/>
      <c r="H126" s="80"/>
      <c r="I126" s="73"/>
      <c r="J126" s="79"/>
      <c r="K126" s="73"/>
      <c r="L126" s="80"/>
    </row>
    <row r="127" spans="1:12" ht="20.399999999999999" customHeight="1" x14ac:dyDescent="0.5">
      <c r="A127" s="68"/>
      <c r="B127" s="68" t="s">
        <v>82</v>
      </c>
      <c r="C127" s="68"/>
      <c r="D127" s="67"/>
      <c r="E127" s="73"/>
      <c r="F127" s="81"/>
      <c r="G127" s="73"/>
      <c r="H127" s="82"/>
      <c r="I127" s="73"/>
      <c r="J127" s="81"/>
      <c r="K127" s="73"/>
      <c r="L127" s="82"/>
    </row>
    <row r="128" spans="1:12" ht="20.399999999999999" customHeight="1" x14ac:dyDescent="0.5">
      <c r="A128" s="68"/>
      <c r="B128" s="68"/>
      <c r="C128" s="83" t="s">
        <v>83</v>
      </c>
      <c r="D128" s="67"/>
      <c r="E128" s="73"/>
      <c r="F128" s="81"/>
      <c r="G128" s="73"/>
      <c r="H128" s="82"/>
      <c r="I128" s="73"/>
      <c r="J128" s="81"/>
      <c r="K128" s="73"/>
      <c r="L128" s="82"/>
    </row>
    <row r="129" spans="1:12" ht="20.399999999999999" customHeight="1" thickBot="1" x14ac:dyDescent="0.55000000000000004">
      <c r="A129" s="68"/>
      <c r="B129" s="68"/>
      <c r="C129" s="68" t="s">
        <v>84</v>
      </c>
      <c r="D129" s="67"/>
      <c r="E129" s="73"/>
      <c r="F129" s="84">
        <v>402000</v>
      </c>
      <c r="G129" s="73"/>
      <c r="H129" s="55">
        <v>402000</v>
      </c>
      <c r="I129" s="52"/>
      <c r="J129" s="85">
        <v>402000</v>
      </c>
      <c r="K129" s="52"/>
      <c r="L129" s="55">
        <v>402000</v>
      </c>
    </row>
    <row r="130" spans="1:12" ht="6" customHeight="1" thickTop="1" x14ac:dyDescent="0.5">
      <c r="A130" s="73"/>
      <c r="B130" s="68"/>
      <c r="C130" s="68"/>
      <c r="D130" s="67"/>
      <c r="E130" s="73"/>
      <c r="F130" s="64"/>
      <c r="G130" s="73"/>
      <c r="H130" s="62"/>
      <c r="I130" s="73"/>
      <c r="J130" s="64"/>
      <c r="K130" s="73"/>
      <c r="L130" s="62"/>
    </row>
    <row r="131" spans="1:12" ht="20.399999999999999" customHeight="1" x14ac:dyDescent="0.5">
      <c r="A131" s="68"/>
      <c r="B131" s="68" t="s">
        <v>85</v>
      </c>
      <c r="C131" s="68"/>
      <c r="D131" s="67"/>
      <c r="E131" s="73"/>
      <c r="F131" s="75"/>
      <c r="G131" s="73"/>
      <c r="H131" s="77"/>
      <c r="I131" s="73"/>
      <c r="J131" s="75"/>
      <c r="K131" s="73"/>
      <c r="L131" s="77"/>
    </row>
    <row r="132" spans="1:12" ht="20.399999999999999" customHeight="1" x14ac:dyDescent="0.5">
      <c r="A132" s="68"/>
      <c r="B132" s="68"/>
      <c r="C132" s="83" t="s">
        <v>86</v>
      </c>
      <c r="D132" s="67"/>
      <c r="E132" s="73"/>
      <c r="F132" s="64"/>
      <c r="G132" s="73"/>
      <c r="H132" s="62"/>
      <c r="I132" s="73"/>
      <c r="J132" s="64"/>
      <c r="K132" s="73"/>
      <c r="L132" s="62"/>
    </row>
    <row r="133" spans="1:12" ht="20.399999999999999" customHeight="1" x14ac:dyDescent="0.5">
      <c r="A133" s="68"/>
      <c r="B133" s="68"/>
      <c r="C133" s="68" t="s">
        <v>87</v>
      </c>
      <c r="D133" s="67"/>
      <c r="E133" s="73"/>
      <c r="F133" s="64">
        <v>373000</v>
      </c>
      <c r="G133" s="73"/>
      <c r="H133" s="44">
        <v>373000</v>
      </c>
      <c r="I133" s="52"/>
      <c r="J133" s="69">
        <v>373000</v>
      </c>
      <c r="K133" s="52"/>
      <c r="L133" s="44">
        <v>373000</v>
      </c>
    </row>
    <row r="134" spans="1:12" ht="20.399999999999999" customHeight="1" x14ac:dyDescent="0.5">
      <c r="A134" s="43" t="s">
        <v>88</v>
      </c>
      <c r="B134" s="43"/>
      <c r="C134" s="43"/>
      <c r="D134" s="67"/>
      <c r="E134" s="73"/>
      <c r="F134" s="64">
        <v>3680616</v>
      </c>
      <c r="G134" s="73"/>
      <c r="H134" s="44">
        <v>3680616</v>
      </c>
      <c r="I134" s="54"/>
      <c r="J134" s="69">
        <v>3680616</v>
      </c>
      <c r="K134" s="54"/>
      <c r="L134" s="44">
        <v>3680616</v>
      </c>
    </row>
    <row r="135" spans="1:12" ht="20.399999999999999" customHeight="1" x14ac:dyDescent="0.5">
      <c r="A135" s="43" t="s">
        <v>89</v>
      </c>
      <c r="B135" s="43"/>
      <c r="C135" s="43"/>
      <c r="D135" s="67">
        <v>23</v>
      </c>
      <c r="E135" s="73"/>
      <c r="F135" s="64">
        <v>-733976</v>
      </c>
      <c r="G135" s="73"/>
      <c r="H135" s="44">
        <v>-655001</v>
      </c>
      <c r="I135" s="54"/>
      <c r="J135" s="76">
        <v>-733976</v>
      </c>
      <c r="K135" s="54"/>
      <c r="L135" s="44">
        <v>-655001</v>
      </c>
    </row>
    <row r="136" spans="1:12" ht="20.399999999999999" customHeight="1" x14ac:dyDescent="0.5">
      <c r="A136" s="43" t="s">
        <v>90</v>
      </c>
      <c r="B136" s="43"/>
      <c r="C136" s="43"/>
      <c r="D136" s="67"/>
      <c r="E136" s="73"/>
      <c r="F136" s="64"/>
      <c r="G136" s="73"/>
      <c r="H136" s="54"/>
      <c r="I136" s="52"/>
      <c r="J136" s="76"/>
      <c r="K136" s="52"/>
      <c r="L136" s="54"/>
    </row>
    <row r="137" spans="1:12" ht="20.399999999999999" customHeight="1" x14ac:dyDescent="0.5">
      <c r="A137" s="43"/>
      <c r="B137" s="43" t="s">
        <v>91</v>
      </c>
      <c r="C137" s="43"/>
      <c r="D137" s="67"/>
      <c r="E137" s="73"/>
      <c r="F137" s="64"/>
      <c r="G137" s="73"/>
      <c r="H137" s="54"/>
      <c r="I137" s="52"/>
      <c r="J137" s="76"/>
      <c r="K137" s="52"/>
      <c r="L137" s="54"/>
    </row>
    <row r="138" spans="1:12" ht="20.399999999999999" customHeight="1" x14ac:dyDescent="0.5">
      <c r="A138" s="43"/>
      <c r="B138" s="45"/>
      <c r="C138" s="49" t="s">
        <v>92</v>
      </c>
      <c r="D138" s="67"/>
      <c r="E138" s="73"/>
      <c r="F138" s="75">
        <v>40200</v>
      </c>
      <c r="G138" s="73"/>
      <c r="H138" s="58">
        <v>40200</v>
      </c>
      <c r="I138" s="52"/>
      <c r="J138" s="74">
        <v>40200</v>
      </c>
      <c r="K138" s="52"/>
      <c r="L138" s="58">
        <v>40200</v>
      </c>
    </row>
    <row r="139" spans="1:12" ht="20.399999999999999" customHeight="1" x14ac:dyDescent="0.5">
      <c r="A139" s="43"/>
      <c r="B139" s="43" t="s">
        <v>93</v>
      </c>
      <c r="C139" s="43"/>
      <c r="D139" s="67"/>
      <c r="E139" s="73"/>
      <c r="F139" s="75">
        <v>42837787</v>
      </c>
      <c r="G139" s="73"/>
      <c r="H139" s="54">
        <v>42099717</v>
      </c>
      <c r="I139" s="52"/>
      <c r="J139" s="76">
        <v>31563104</v>
      </c>
      <c r="K139" s="52"/>
      <c r="L139" s="58">
        <v>29949923</v>
      </c>
    </row>
    <row r="140" spans="1:12" ht="20.399999999999999" customHeight="1" x14ac:dyDescent="0.5">
      <c r="A140" s="43" t="s">
        <v>94</v>
      </c>
      <c r="B140" s="43"/>
      <c r="C140" s="43"/>
      <c r="D140" s="67"/>
      <c r="E140" s="73"/>
      <c r="F140" s="64">
        <v>0</v>
      </c>
      <c r="G140" s="73"/>
      <c r="H140" s="54">
        <v>0</v>
      </c>
      <c r="I140" s="52"/>
      <c r="J140" s="76">
        <v>23136</v>
      </c>
      <c r="K140" s="52"/>
      <c r="L140" s="58">
        <v>23136</v>
      </c>
    </row>
    <row r="141" spans="1:12" ht="20.399999999999999" customHeight="1" x14ac:dyDescent="0.5">
      <c r="A141" s="43" t="s">
        <v>95</v>
      </c>
      <c r="B141" s="68"/>
      <c r="C141" s="68"/>
      <c r="D141" s="67"/>
      <c r="E141" s="73"/>
      <c r="F141" s="86">
        <v>-7424786</v>
      </c>
      <c r="G141" s="73"/>
      <c r="H141" s="87">
        <v>-3839162</v>
      </c>
      <c r="I141" s="52"/>
      <c r="J141" s="88">
        <v>-668282</v>
      </c>
      <c r="K141" s="52"/>
      <c r="L141" s="47">
        <v>-250907</v>
      </c>
    </row>
    <row r="142" spans="1:12" ht="6" customHeight="1" x14ac:dyDescent="0.5">
      <c r="A142" s="73"/>
      <c r="B142" s="68"/>
      <c r="C142" s="68"/>
      <c r="D142" s="67"/>
      <c r="E142" s="73"/>
      <c r="F142" s="64"/>
      <c r="G142" s="73"/>
      <c r="H142" s="62"/>
      <c r="I142" s="73"/>
      <c r="J142" s="64"/>
      <c r="K142" s="73"/>
      <c r="L142" s="62"/>
    </row>
    <row r="143" spans="1:12" ht="20.399999999999999" customHeight="1" x14ac:dyDescent="0.5">
      <c r="A143" s="73" t="s">
        <v>96</v>
      </c>
      <c r="B143" s="68"/>
      <c r="C143" s="68"/>
      <c r="D143" s="67"/>
      <c r="E143" s="73"/>
      <c r="F143" s="64">
        <f>SUM(F133:F141)</f>
        <v>38772841</v>
      </c>
      <c r="G143" s="73"/>
      <c r="H143" s="62">
        <f>SUM(H133:H141)</f>
        <v>41699370</v>
      </c>
      <c r="I143" s="73"/>
      <c r="J143" s="64">
        <f>SUM(J133:J141)</f>
        <v>34277798</v>
      </c>
      <c r="K143" s="73"/>
      <c r="L143" s="62">
        <f>SUM(L133:L141)</f>
        <v>33160967</v>
      </c>
    </row>
    <row r="144" spans="1:12" ht="20.399999999999999" customHeight="1" x14ac:dyDescent="0.5">
      <c r="A144" s="68" t="s">
        <v>97</v>
      </c>
      <c r="B144" s="68"/>
      <c r="C144" s="68"/>
      <c r="D144" s="62"/>
      <c r="E144" s="73"/>
      <c r="F144" s="66">
        <v>1507372</v>
      </c>
      <c r="G144" s="73"/>
      <c r="H144" s="47">
        <v>2310247</v>
      </c>
      <c r="I144" s="52"/>
      <c r="J144" s="71" t="s">
        <v>17</v>
      </c>
      <c r="K144" s="52"/>
      <c r="L144" s="47">
        <v>0</v>
      </c>
    </row>
    <row r="145" spans="1:12" ht="6" customHeight="1" x14ac:dyDescent="0.5">
      <c r="A145" s="73"/>
      <c r="B145" s="73"/>
      <c r="C145" s="68"/>
      <c r="D145" s="67"/>
      <c r="E145" s="73"/>
      <c r="F145" s="64"/>
      <c r="G145" s="73"/>
      <c r="H145" s="62"/>
      <c r="I145" s="73"/>
      <c r="J145" s="64"/>
      <c r="K145" s="73"/>
      <c r="L145" s="62"/>
    </row>
    <row r="146" spans="1:12" ht="20.399999999999999" customHeight="1" x14ac:dyDescent="0.5">
      <c r="A146" s="73" t="s">
        <v>98</v>
      </c>
      <c r="B146" s="68"/>
      <c r="C146" s="68"/>
      <c r="D146" s="67"/>
      <c r="E146" s="73"/>
      <c r="F146" s="66">
        <f>SUM(F143:F144)</f>
        <v>40280213</v>
      </c>
      <c r="G146" s="73"/>
      <c r="H146" s="65">
        <f>SUM(H143:H144)</f>
        <v>44009617</v>
      </c>
      <c r="I146" s="73"/>
      <c r="J146" s="66">
        <f>SUM(J143:J144)</f>
        <v>34277798</v>
      </c>
      <c r="K146" s="73"/>
      <c r="L146" s="65">
        <f>SUM(L143:L144)</f>
        <v>33160967</v>
      </c>
    </row>
    <row r="147" spans="1:12" ht="6" customHeight="1" x14ac:dyDescent="0.5">
      <c r="A147" s="73"/>
      <c r="B147" s="68"/>
      <c r="C147" s="68"/>
      <c r="D147" s="67"/>
      <c r="E147" s="73"/>
      <c r="F147" s="64"/>
      <c r="G147" s="73"/>
      <c r="H147" s="62"/>
      <c r="I147" s="73"/>
      <c r="J147" s="64"/>
      <c r="K147" s="73"/>
      <c r="L147" s="62"/>
    </row>
    <row r="148" spans="1:12" ht="20.399999999999999" customHeight="1" thickBot="1" x14ac:dyDescent="0.55000000000000004">
      <c r="A148" s="73" t="s">
        <v>99</v>
      </c>
      <c r="B148" s="68"/>
      <c r="C148" s="68"/>
      <c r="D148" s="67"/>
      <c r="E148" s="73"/>
      <c r="F148" s="84">
        <f>SUM(F104+F146)</f>
        <v>108779916</v>
      </c>
      <c r="G148" s="73"/>
      <c r="H148" s="89">
        <f>SUM(H104+H146)</f>
        <v>114229335</v>
      </c>
      <c r="I148" s="73"/>
      <c r="J148" s="84">
        <f>SUM(J104+J146)</f>
        <v>94360682</v>
      </c>
      <c r="K148" s="73"/>
      <c r="L148" s="89">
        <f>SUM(L104+L146)</f>
        <v>93781316</v>
      </c>
    </row>
    <row r="149" spans="1:12" ht="20.399999999999999" customHeight="1" thickTop="1" x14ac:dyDescent="0.5">
      <c r="A149" s="73"/>
      <c r="B149" s="68"/>
      <c r="C149" s="68"/>
      <c r="D149" s="67"/>
      <c r="E149" s="73"/>
      <c r="F149" s="62"/>
      <c r="G149" s="73"/>
      <c r="H149" s="62"/>
      <c r="I149" s="73"/>
      <c r="J149" s="62"/>
      <c r="K149" s="62"/>
      <c r="L149" s="62"/>
    </row>
    <row r="150" spans="1:12" ht="20.399999999999999" customHeight="1" x14ac:dyDescent="0.5">
      <c r="A150" s="5"/>
      <c r="B150" s="7"/>
      <c r="C150" s="7"/>
      <c r="D150" s="6"/>
      <c r="E150" s="7"/>
      <c r="F150" s="8"/>
      <c r="G150" s="8"/>
      <c r="H150" s="8"/>
      <c r="I150" s="8"/>
      <c r="J150" s="8"/>
      <c r="K150" s="8"/>
      <c r="L150" s="8"/>
    </row>
    <row r="151" spans="1:12" ht="20.399999999999999" customHeight="1" x14ac:dyDescent="0.5">
      <c r="A151" s="5"/>
      <c r="B151" s="7"/>
      <c r="C151" s="7"/>
      <c r="D151" s="6"/>
      <c r="E151" s="7"/>
      <c r="F151" s="8"/>
      <c r="G151" s="8"/>
      <c r="H151" s="8"/>
      <c r="I151" s="28"/>
      <c r="J151" s="8"/>
      <c r="K151" s="8"/>
      <c r="L151" s="8"/>
    </row>
    <row r="152" spans="1:12" ht="20.399999999999999" customHeight="1" x14ac:dyDescent="0.5">
      <c r="A152" s="5"/>
      <c r="B152" s="7"/>
      <c r="C152" s="7"/>
      <c r="D152" s="6"/>
      <c r="E152" s="7"/>
      <c r="F152" s="8"/>
      <c r="G152" s="8"/>
      <c r="H152" s="8"/>
      <c r="I152" s="28"/>
      <c r="J152" s="8"/>
      <c r="K152" s="8"/>
      <c r="L152" s="8"/>
    </row>
    <row r="153" spans="1:12" ht="20.399999999999999" customHeight="1" x14ac:dyDescent="0.5">
      <c r="A153" s="5"/>
      <c r="B153" s="7"/>
      <c r="C153" s="7"/>
      <c r="D153" s="6"/>
      <c r="E153" s="7"/>
      <c r="F153" s="8"/>
      <c r="G153" s="8"/>
      <c r="H153" s="8"/>
      <c r="I153" s="28"/>
      <c r="J153" s="8"/>
      <c r="K153" s="8"/>
      <c r="L153" s="8"/>
    </row>
    <row r="154" spans="1:12" ht="20.399999999999999" customHeight="1" x14ac:dyDescent="0.5">
      <c r="A154" s="5"/>
      <c r="B154" s="7"/>
      <c r="C154" s="7"/>
      <c r="D154" s="6"/>
      <c r="E154" s="7"/>
      <c r="F154" s="8"/>
      <c r="G154" s="8"/>
      <c r="H154" s="8"/>
      <c r="I154" s="28"/>
      <c r="J154" s="8"/>
      <c r="K154" s="8"/>
      <c r="L154" s="8"/>
    </row>
    <row r="155" spans="1:12" ht="20.399999999999999" customHeight="1" x14ac:dyDescent="0.5">
      <c r="A155" s="5"/>
      <c r="B155" s="7"/>
      <c r="C155" s="7"/>
      <c r="D155" s="6"/>
      <c r="E155" s="7"/>
      <c r="F155" s="8"/>
      <c r="G155" s="8"/>
      <c r="H155" s="8"/>
      <c r="I155" s="28"/>
      <c r="J155" s="8"/>
      <c r="K155" s="8"/>
      <c r="L155" s="8"/>
    </row>
    <row r="156" spans="1:12" ht="20.399999999999999" customHeight="1" x14ac:dyDescent="0.5">
      <c r="A156" s="5"/>
      <c r="B156" s="7"/>
      <c r="C156" s="7"/>
      <c r="D156" s="6"/>
      <c r="E156" s="7"/>
      <c r="F156" s="8"/>
      <c r="G156" s="8"/>
      <c r="H156" s="8"/>
      <c r="I156" s="28"/>
      <c r="J156" s="8"/>
      <c r="K156" s="8"/>
      <c r="L156" s="8"/>
    </row>
    <row r="157" spans="1:12" ht="20.399999999999999" customHeight="1" x14ac:dyDescent="0.5">
      <c r="A157" s="5"/>
      <c r="B157" s="7"/>
      <c r="C157" s="7"/>
      <c r="D157" s="6"/>
      <c r="E157" s="7"/>
      <c r="F157" s="8"/>
      <c r="G157" s="8"/>
      <c r="H157" s="8"/>
      <c r="I157" s="28"/>
      <c r="J157" s="8"/>
      <c r="K157" s="8"/>
      <c r="L157" s="8"/>
    </row>
    <row r="158" spans="1:12" ht="20.399999999999999" customHeight="1" x14ac:dyDescent="0.5">
      <c r="A158" s="5"/>
      <c r="B158" s="7"/>
      <c r="C158" s="7"/>
      <c r="D158" s="6"/>
      <c r="E158" s="7"/>
      <c r="F158" s="8"/>
      <c r="G158" s="8"/>
      <c r="H158" s="8"/>
      <c r="I158" s="28"/>
      <c r="J158" s="8"/>
      <c r="K158" s="8"/>
      <c r="L158" s="8"/>
    </row>
    <row r="159" spans="1:12" ht="20.399999999999999" customHeight="1" x14ac:dyDescent="0.5">
      <c r="A159" s="5"/>
      <c r="B159" s="7"/>
      <c r="C159" s="7"/>
      <c r="D159" s="6"/>
      <c r="E159" s="7"/>
      <c r="F159" s="8"/>
      <c r="G159" s="8"/>
      <c r="H159" s="8"/>
      <c r="I159" s="28"/>
      <c r="J159" s="8"/>
      <c r="K159" s="8"/>
      <c r="L159" s="8"/>
    </row>
    <row r="160" spans="1:12" ht="20.399999999999999" customHeight="1" x14ac:dyDescent="0.5">
      <c r="A160" s="5"/>
      <c r="B160" s="7"/>
      <c r="C160" s="7"/>
      <c r="D160" s="6"/>
      <c r="E160" s="7"/>
      <c r="F160" s="8"/>
      <c r="G160" s="8"/>
      <c r="H160" s="8"/>
      <c r="I160" s="28"/>
      <c r="J160" s="8"/>
      <c r="K160" s="8"/>
      <c r="L160" s="8"/>
    </row>
    <row r="161" spans="1:12" ht="20.399999999999999" customHeight="1" x14ac:dyDescent="0.5">
      <c r="A161" s="5"/>
      <c r="B161" s="7"/>
      <c r="C161" s="7"/>
      <c r="D161" s="6"/>
      <c r="E161" s="7"/>
      <c r="F161" s="8"/>
      <c r="G161" s="8"/>
      <c r="H161" s="8"/>
      <c r="I161" s="28"/>
      <c r="J161" s="8"/>
      <c r="K161" s="8"/>
      <c r="L161" s="8"/>
    </row>
    <row r="162" spans="1:12" ht="20.399999999999999" customHeight="1" x14ac:dyDescent="0.5">
      <c r="A162" s="5"/>
      <c r="B162" s="7"/>
      <c r="C162" s="7"/>
      <c r="D162" s="6"/>
      <c r="E162" s="7"/>
      <c r="F162" s="8"/>
      <c r="G162" s="8"/>
      <c r="H162" s="8"/>
      <c r="I162" s="28"/>
      <c r="J162" s="8"/>
      <c r="K162" s="8"/>
      <c r="L162" s="8"/>
    </row>
    <row r="163" spans="1:12" ht="20.399999999999999" customHeight="1" x14ac:dyDescent="0.5">
      <c r="A163" s="5"/>
      <c r="B163" s="7"/>
      <c r="C163" s="7"/>
      <c r="D163" s="6"/>
      <c r="E163" s="7"/>
      <c r="F163" s="8"/>
      <c r="G163" s="8"/>
      <c r="H163" s="8"/>
      <c r="I163" s="28"/>
      <c r="J163" s="8"/>
      <c r="K163" s="8"/>
      <c r="L163" s="8"/>
    </row>
    <row r="164" spans="1:12" ht="9.75" customHeight="1" x14ac:dyDescent="0.5">
      <c r="A164" s="5"/>
      <c r="B164" s="7"/>
      <c r="C164" s="7"/>
      <c r="D164" s="6"/>
      <c r="E164" s="7"/>
      <c r="F164" s="8"/>
      <c r="G164" s="8"/>
      <c r="H164" s="8"/>
      <c r="I164" s="28"/>
      <c r="J164" s="8"/>
      <c r="K164" s="8"/>
      <c r="L164" s="8"/>
    </row>
    <row r="165" spans="1:12" ht="21.9" customHeight="1" x14ac:dyDescent="0.5">
      <c r="A165" s="272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65" s="273"/>
      <c r="C165" s="273"/>
      <c r="D165" s="273"/>
      <c r="E165" s="273"/>
      <c r="F165" s="273"/>
      <c r="G165" s="273"/>
      <c r="H165" s="273"/>
      <c r="I165" s="273"/>
      <c r="J165" s="273"/>
      <c r="K165" s="273"/>
      <c r="L165" s="273"/>
    </row>
  </sheetData>
  <mergeCells count="3">
    <mergeCell ref="A57:L57"/>
    <mergeCell ref="A111:L111"/>
    <mergeCell ref="A165:L165"/>
  </mergeCells>
  <pageMargins left="0.8" right="0.5" top="0.5" bottom="0.6" header="0.49" footer="0.4"/>
  <pageSetup paperSize="9" scale="80" firstPageNumber="3" fitToWidth="0" fitToHeight="0" orientation="portrait" useFirstPageNumber="1" horizontalDpi="1200" verticalDpi="1200" r:id="rId1"/>
  <headerFooter>
    <oddFooter>&amp;R&amp;"Browallia New,Regular"&amp;14&amp;P</oddFooter>
  </headerFooter>
  <rowBreaks count="2" manualBreakCount="2">
    <brk id="57" max="11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A507-4F81-486C-B49E-D143EBB5AE7F}">
  <sheetPr>
    <tabColor theme="9" tint="0.79998168889431442"/>
  </sheetPr>
  <dimension ref="A1:L131"/>
  <sheetViews>
    <sheetView topLeftCell="A90" zoomScaleNormal="100" zoomScaleSheetLayoutView="110" zoomScalePageLayoutView="85" workbookViewId="0">
      <selection activeCell="G124" sqref="G124"/>
    </sheetView>
  </sheetViews>
  <sheetFormatPr defaultColWidth="6.6640625" defaultRowHeight="21.75" customHeight="1" x14ac:dyDescent="0.3"/>
  <cols>
    <col min="1" max="2" width="1.6640625" style="91" customWidth="1"/>
    <col min="3" max="3" width="41.6640625" style="91" customWidth="1"/>
    <col min="4" max="4" width="7.44140625" style="90" customWidth="1"/>
    <col min="5" max="5" width="0.5546875" style="91" customWidth="1"/>
    <col min="6" max="6" width="10.6640625" style="2" customWidth="1"/>
    <col min="7" max="7" width="0.5546875" style="91" customWidth="1"/>
    <col min="8" max="8" width="10.6640625" style="2" customWidth="1"/>
    <col min="9" max="9" width="0.5546875" style="90" customWidth="1"/>
    <col min="10" max="10" width="11.6640625" style="2" customWidth="1"/>
    <col min="11" max="11" width="0.5546875" style="91" customWidth="1"/>
    <col min="12" max="12" width="11.6640625" style="2" customWidth="1"/>
    <col min="13" max="16384" width="6.6640625" style="97"/>
  </cols>
  <sheetData>
    <row r="1" spans="1:12" ht="21.75" customHeight="1" x14ac:dyDescent="0.3">
      <c r="A1" s="1" t="s">
        <v>0</v>
      </c>
      <c r="B1" s="1"/>
      <c r="C1" s="1"/>
      <c r="G1" s="94"/>
      <c r="I1" s="95"/>
      <c r="K1" s="94"/>
      <c r="L1" s="96" t="s">
        <v>5</v>
      </c>
    </row>
    <row r="2" spans="1:12" ht="21.75" customHeight="1" x14ac:dyDescent="0.3">
      <c r="A2" s="1" t="s">
        <v>100</v>
      </c>
      <c r="B2" s="1"/>
      <c r="C2" s="1"/>
      <c r="G2" s="94"/>
      <c r="I2" s="95"/>
      <c r="K2" s="94"/>
    </row>
    <row r="3" spans="1:12" ht="21.75" customHeight="1" x14ac:dyDescent="0.3">
      <c r="A3" s="3" t="s">
        <v>101</v>
      </c>
      <c r="B3" s="3"/>
      <c r="C3" s="3"/>
      <c r="D3" s="92"/>
      <c r="E3" s="93"/>
      <c r="F3" s="4"/>
      <c r="G3" s="98"/>
      <c r="H3" s="4"/>
      <c r="I3" s="99"/>
      <c r="J3" s="4"/>
      <c r="K3" s="98"/>
      <c r="L3" s="4"/>
    </row>
    <row r="4" spans="1:12" ht="21.75" customHeight="1" x14ac:dyDescent="0.3">
      <c r="G4" s="94"/>
      <c r="I4" s="95"/>
      <c r="K4" s="94"/>
    </row>
    <row r="5" spans="1:12" ht="21.75" customHeight="1" x14ac:dyDescent="0.3">
      <c r="A5" s="97"/>
      <c r="D5" s="100"/>
      <c r="E5" s="1"/>
      <c r="F5" s="274" t="s">
        <v>3</v>
      </c>
      <c r="G5" s="274"/>
      <c r="H5" s="274"/>
      <c r="I5" s="101"/>
      <c r="J5" s="274" t="s">
        <v>4</v>
      </c>
      <c r="K5" s="274"/>
      <c r="L5" s="274"/>
    </row>
    <row r="6" spans="1:12" ht="21.75" customHeight="1" x14ac:dyDescent="0.3">
      <c r="A6" s="97"/>
      <c r="D6" s="100"/>
      <c r="E6" s="1"/>
      <c r="F6" s="96"/>
      <c r="G6" s="96"/>
      <c r="H6" s="96"/>
      <c r="I6" s="101"/>
      <c r="J6" s="96"/>
      <c r="K6" s="96"/>
      <c r="L6" s="96" t="s">
        <v>102</v>
      </c>
    </row>
    <row r="7" spans="1:12" ht="21.75" customHeight="1" x14ac:dyDescent="0.3">
      <c r="E7" s="1"/>
      <c r="F7" s="96" t="s">
        <v>9</v>
      </c>
      <c r="G7" s="1"/>
      <c r="H7" s="96" t="s">
        <v>10</v>
      </c>
      <c r="I7" s="102"/>
      <c r="J7" s="96" t="s">
        <v>9</v>
      </c>
      <c r="K7" s="1"/>
      <c r="L7" s="96" t="s">
        <v>10</v>
      </c>
    </row>
    <row r="8" spans="1:12" ht="21.75" customHeight="1" x14ac:dyDescent="0.3">
      <c r="D8" s="103" t="s">
        <v>11</v>
      </c>
      <c r="E8" s="1"/>
      <c r="F8" s="104" t="s">
        <v>12</v>
      </c>
      <c r="G8" s="1"/>
      <c r="H8" s="104" t="s">
        <v>12</v>
      </c>
      <c r="I8" s="102"/>
      <c r="J8" s="104" t="s">
        <v>12</v>
      </c>
      <c r="K8" s="1"/>
      <c r="L8" s="104" t="s">
        <v>12</v>
      </c>
    </row>
    <row r="9" spans="1:12" ht="21.75" customHeight="1" x14ac:dyDescent="0.3">
      <c r="F9" s="105"/>
      <c r="G9" s="106"/>
      <c r="I9" s="106"/>
      <c r="J9" s="105"/>
      <c r="K9" s="106"/>
    </row>
    <row r="10" spans="1:12" ht="21.75" customHeight="1" x14ac:dyDescent="0.3">
      <c r="A10" s="91" t="s">
        <v>103</v>
      </c>
      <c r="F10" s="107">
        <v>2621042</v>
      </c>
      <c r="G10" s="108"/>
      <c r="H10" s="109">
        <v>5551910</v>
      </c>
      <c r="I10" s="108"/>
      <c r="J10" s="107">
        <v>1138455</v>
      </c>
      <c r="K10" s="108"/>
      <c r="L10" s="258">
        <v>1462230</v>
      </c>
    </row>
    <row r="11" spans="1:12" ht="21.75" customHeight="1" x14ac:dyDescent="0.3">
      <c r="A11" s="91" t="s">
        <v>104</v>
      </c>
      <c r="F11" s="110">
        <v>1319152</v>
      </c>
      <c r="G11" s="111"/>
      <c r="H11" s="111">
        <v>1751836</v>
      </c>
      <c r="I11" s="111"/>
      <c r="J11" s="107">
        <v>311204</v>
      </c>
      <c r="K11" s="111"/>
      <c r="L11" s="258">
        <v>643671</v>
      </c>
    </row>
    <row r="12" spans="1:12" ht="21.75" customHeight="1" x14ac:dyDescent="0.3">
      <c r="A12" s="91" t="s">
        <v>105</v>
      </c>
      <c r="D12" s="112"/>
      <c r="F12" s="107">
        <v>0</v>
      </c>
      <c r="G12" s="108"/>
      <c r="H12" s="109">
        <v>0</v>
      </c>
      <c r="I12" s="108"/>
      <c r="J12" s="107">
        <v>781866</v>
      </c>
      <c r="K12" s="108"/>
      <c r="L12" s="258">
        <v>1721478</v>
      </c>
    </row>
    <row r="13" spans="1:12" ht="21.75" customHeight="1" x14ac:dyDescent="0.3">
      <c r="A13" s="91" t="s">
        <v>106</v>
      </c>
      <c r="D13" s="112"/>
      <c r="F13" s="113">
        <v>88508</v>
      </c>
      <c r="G13" s="108"/>
      <c r="H13" s="256">
        <v>1261821</v>
      </c>
      <c r="I13" s="108"/>
      <c r="J13" s="113">
        <v>406687</v>
      </c>
      <c r="K13" s="108"/>
      <c r="L13" s="254">
        <v>323069</v>
      </c>
    </row>
    <row r="14" spans="1:12" ht="6" customHeight="1" x14ac:dyDescent="0.3">
      <c r="F14" s="105"/>
      <c r="G14" s="106"/>
      <c r="I14" s="106"/>
      <c r="J14" s="105"/>
      <c r="K14" s="106"/>
    </row>
    <row r="15" spans="1:12" ht="21.75" customHeight="1" x14ac:dyDescent="0.3">
      <c r="A15" s="1" t="s">
        <v>107</v>
      </c>
      <c r="B15" s="97"/>
      <c r="C15" s="1"/>
      <c r="F15" s="113">
        <f>SUM(F10:F13)</f>
        <v>4028702</v>
      </c>
      <c r="G15" s="108"/>
      <c r="H15" s="256">
        <f>SUM(H10:H13)</f>
        <v>8565567</v>
      </c>
      <c r="I15" s="108"/>
      <c r="J15" s="113">
        <f>SUM(J10:J13)</f>
        <v>2638212</v>
      </c>
      <c r="K15" s="108"/>
      <c r="L15" s="256">
        <f>SUM(L10:L13)</f>
        <v>4150448</v>
      </c>
    </row>
    <row r="16" spans="1:12" ht="21.75" customHeight="1" x14ac:dyDescent="0.3">
      <c r="F16" s="105"/>
      <c r="G16" s="106"/>
      <c r="I16" s="106"/>
      <c r="J16" s="105"/>
      <c r="K16" s="106"/>
    </row>
    <row r="17" spans="1:12" ht="21.75" customHeight="1" x14ac:dyDescent="0.3">
      <c r="A17" s="91" t="s">
        <v>108</v>
      </c>
      <c r="D17" s="112"/>
      <c r="F17" s="107">
        <v>-2466589</v>
      </c>
      <c r="G17" s="114"/>
      <c r="H17" s="109">
        <v>-5035617</v>
      </c>
      <c r="I17" s="114"/>
      <c r="J17" s="107">
        <v>-925408</v>
      </c>
      <c r="K17" s="114"/>
      <c r="L17" s="109">
        <v>-1278883</v>
      </c>
    </row>
    <row r="18" spans="1:12" ht="21.75" customHeight="1" x14ac:dyDescent="0.3">
      <c r="A18" s="91" t="s">
        <v>109</v>
      </c>
      <c r="D18" s="112"/>
      <c r="F18" s="107">
        <v>-8760</v>
      </c>
      <c r="G18" s="108"/>
      <c r="H18" s="109">
        <v>-19330</v>
      </c>
      <c r="I18" s="108"/>
      <c r="J18" s="107">
        <v>-8464</v>
      </c>
      <c r="K18" s="108"/>
      <c r="L18" s="109">
        <v>-8839</v>
      </c>
    </row>
    <row r="19" spans="1:12" ht="21.75" customHeight="1" x14ac:dyDescent="0.3">
      <c r="A19" s="91" t="s">
        <v>110</v>
      </c>
      <c r="F19" s="107">
        <v>-349493</v>
      </c>
      <c r="G19" s="108"/>
      <c r="H19" s="109">
        <v>-239141</v>
      </c>
      <c r="I19" s="108"/>
      <c r="J19" s="107">
        <v>-137760</v>
      </c>
      <c r="K19" s="108"/>
      <c r="L19" s="109">
        <v>-119965</v>
      </c>
    </row>
    <row r="20" spans="1:12" ht="21.75" customHeight="1" x14ac:dyDescent="0.3">
      <c r="A20" s="91" t="s">
        <v>111</v>
      </c>
      <c r="D20" s="90">
        <v>2</v>
      </c>
      <c r="F20" s="107">
        <v>-64114</v>
      </c>
      <c r="G20" s="108"/>
      <c r="H20" s="109">
        <v>-3160</v>
      </c>
      <c r="I20" s="108"/>
      <c r="J20" s="107">
        <v>0</v>
      </c>
      <c r="K20" s="108"/>
      <c r="L20" s="109">
        <v>0</v>
      </c>
    </row>
    <row r="21" spans="1:12" ht="21.75" customHeight="1" x14ac:dyDescent="0.3">
      <c r="A21" s="97" t="s">
        <v>112</v>
      </c>
      <c r="F21" s="107"/>
      <c r="G21" s="108"/>
      <c r="H21" s="109"/>
      <c r="I21" s="108"/>
      <c r="J21" s="107"/>
      <c r="K21" s="108"/>
      <c r="L21" s="109"/>
    </row>
    <row r="22" spans="1:12" ht="21.75" customHeight="1" x14ac:dyDescent="0.3">
      <c r="A22" s="97"/>
      <c r="B22" s="91" t="s">
        <v>113</v>
      </c>
      <c r="F22" s="107">
        <v>0</v>
      </c>
      <c r="G22" s="108"/>
      <c r="H22" s="109">
        <v>-671077</v>
      </c>
      <c r="I22" s="108"/>
      <c r="J22" s="107">
        <v>0</v>
      </c>
      <c r="K22" s="108"/>
      <c r="L22" s="109" t="s">
        <v>17</v>
      </c>
    </row>
    <row r="23" spans="1:12" ht="21.75" customHeight="1" x14ac:dyDescent="0.3">
      <c r="A23" s="97" t="s">
        <v>114</v>
      </c>
      <c r="F23" s="107">
        <v>-114143</v>
      </c>
      <c r="G23" s="108"/>
      <c r="H23" s="109">
        <v>17470</v>
      </c>
      <c r="I23" s="108"/>
      <c r="J23" s="107">
        <v>-114143</v>
      </c>
      <c r="K23" s="108"/>
      <c r="L23" s="109">
        <v>17470</v>
      </c>
    </row>
    <row r="24" spans="1:12" ht="21.75" customHeight="1" x14ac:dyDescent="0.3">
      <c r="A24" s="91" t="s">
        <v>115</v>
      </c>
      <c r="E24" s="106"/>
      <c r="F24" s="107">
        <v>17765</v>
      </c>
      <c r="G24" s="108"/>
      <c r="H24" s="109">
        <v>17871</v>
      </c>
      <c r="I24" s="108"/>
      <c r="J24" s="107">
        <v>-55711</v>
      </c>
      <c r="K24" s="108"/>
      <c r="L24" s="109">
        <v>5361</v>
      </c>
    </row>
    <row r="25" spans="1:12" ht="21.75" customHeight="1" x14ac:dyDescent="0.3">
      <c r="A25" s="91" t="s">
        <v>116</v>
      </c>
      <c r="E25" s="106"/>
      <c r="F25" s="113">
        <v>-715155</v>
      </c>
      <c r="G25" s="108"/>
      <c r="H25" s="256">
        <v>-594884</v>
      </c>
      <c r="I25" s="108"/>
      <c r="J25" s="113">
        <v>-489027</v>
      </c>
      <c r="K25" s="108"/>
      <c r="L25" s="256">
        <v>-402479</v>
      </c>
    </row>
    <row r="26" spans="1:12" ht="6" customHeight="1" x14ac:dyDescent="0.3">
      <c r="F26" s="105"/>
      <c r="G26" s="106"/>
      <c r="I26" s="106"/>
      <c r="J26" s="105"/>
      <c r="K26" s="106"/>
    </row>
    <row r="27" spans="1:12" ht="21.75" customHeight="1" x14ac:dyDescent="0.3">
      <c r="A27" s="1" t="s">
        <v>117</v>
      </c>
      <c r="B27" s="97"/>
      <c r="F27" s="115">
        <f>SUM(F17:F26)</f>
        <v>-3700489</v>
      </c>
      <c r="G27" s="2"/>
      <c r="H27" s="4">
        <f>SUM(H17:H26)</f>
        <v>-6527868</v>
      </c>
      <c r="I27" s="2"/>
      <c r="J27" s="115">
        <f>SUM(J17:J26)</f>
        <v>-1730513</v>
      </c>
      <c r="K27" s="2"/>
      <c r="L27" s="4">
        <f>SUM(L17:L26)</f>
        <v>-1787335</v>
      </c>
    </row>
    <row r="28" spans="1:12" ht="21.75" customHeight="1" x14ac:dyDescent="0.3">
      <c r="F28" s="105"/>
      <c r="G28" s="2"/>
      <c r="I28" s="2"/>
      <c r="J28" s="105"/>
      <c r="K28" s="2"/>
    </row>
    <row r="29" spans="1:12" ht="21.75" customHeight="1" x14ac:dyDescent="0.3">
      <c r="A29" s="91" t="s">
        <v>118</v>
      </c>
      <c r="D29" s="112"/>
      <c r="F29" s="113">
        <v>-79870</v>
      </c>
      <c r="G29" s="108"/>
      <c r="H29" s="256">
        <v>-14343</v>
      </c>
      <c r="I29" s="108"/>
      <c r="J29" s="113">
        <v>0</v>
      </c>
      <c r="K29" s="108"/>
      <c r="L29" s="256">
        <v>0</v>
      </c>
    </row>
    <row r="30" spans="1:12" ht="6" customHeight="1" x14ac:dyDescent="0.3">
      <c r="F30" s="105"/>
      <c r="G30" s="2"/>
      <c r="I30" s="2"/>
      <c r="J30" s="105"/>
      <c r="K30" s="2"/>
    </row>
    <row r="31" spans="1:12" ht="21.75" customHeight="1" x14ac:dyDescent="0.3">
      <c r="A31" s="1" t="s">
        <v>119</v>
      </c>
      <c r="F31" s="107">
        <f>SUM(F15+F27+F29)</f>
        <v>248343</v>
      </c>
      <c r="G31" s="109"/>
      <c r="H31" s="109">
        <f>SUM(H15+H27+H29)</f>
        <v>2023356</v>
      </c>
      <c r="I31" s="109"/>
      <c r="J31" s="107">
        <f>SUM(J15+J27+J29)</f>
        <v>907699</v>
      </c>
      <c r="K31" s="109"/>
      <c r="L31" s="109">
        <f>SUM(L15+L27+L29)</f>
        <v>2363113</v>
      </c>
    </row>
    <row r="32" spans="1:12" ht="21.75" customHeight="1" x14ac:dyDescent="0.3">
      <c r="A32" s="91" t="s">
        <v>120</v>
      </c>
      <c r="F32" s="113">
        <v>-100010</v>
      </c>
      <c r="G32" s="108"/>
      <c r="H32" s="256">
        <v>-150086</v>
      </c>
      <c r="I32" s="108"/>
      <c r="J32" s="113">
        <v>-19607</v>
      </c>
      <c r="K32" s="108"/>
      <c r="L32" s="256">
        <v>-77866</v>
      </c>
    </row>
    <row r="33" spans="1:12" ht="6" customHeight="1" x14ac:dyDescent="0.3">
      <c r="F33" s="105"/>
      <c r="G33" s="106"/>
      <c r="I33" s="106"/>
      <c r="J33" s="105"/>
      <c r="K33" s="106"/>
    </row>
    <row r="34" spans="1:12" ht="21.75" customHeight="1" x14ac:dyDescent="0.3">
      <c r="A34" s="1" t="s">
        <v>121</v>
      </c>
      <c r="F34" s="115">
        <f>SUM(F31:F32)</f>
        <v>148333</v>
      </c>
      <c r="G34" s="2"/>
      <c r="H34" s="4">
        <f>SUM(H31:H32)</f>
        <v>1873270</v>
      </c>
      <c r="I34" s="2"/>
      <c r="J34" s="115">
        <f>SUM(J31:J32)</f>
        <v>888092</v>
      </c>
      <c r="K34" s="2"/>
      <c r="L34" s="4">
        <f>SUM(L31:L32)</f>
        <v>2285247</v>
      </c>
    </row>
    <row r="35" spans="1:12" ht="21.75" customHeight="1" x14ac:dyDescent="0.3">
      <c r="G35" s="2"/>
      <c r="I35" s="2"/>
      <c r="K35" s="2"/>
    </row>
    <row r="36" spans="1:12" ht="21.75" customHeight="1" x14ac:dyDescent="0.3">
      <c r="G36" s="2"/>
      <c r="I36" s="2"/>
      <c r="K36" s="2"/>
    </row>
    <row r="37" spans="1:12" ht="21.75" customHeight="1" x14ac:dyDescent="0.3">
      <c r="G37" s="2"/>
      <c r="I37" s="2"/>
      <c r="K37" s="2"/>
    </row>
    <row r="38" spans="1:12" ht="21.75" customHeight="1" x14ac:dyDescent="0.3">
      <c r="G38" s="2"/>
      <c r="I38" s="2"/>
      <c r="K38" s="2"/>
    </row>
    <row r="39" spans="1:12" ht="21.75" customHeight="1" x14ac:dyDescent="0.3">
      <c r="G39" s="2"/>
      <c r="I39" s="2"/>
      <c r="K39" s="2"/>
    </row>
    <row r="40" spans="1:12" ht="21.75" customHeight="1" x14ac:dyDescent="0.3">
      <c r="G40" s="2"/>
      <c r="I40" s="2"/>
      <c r="K40" s="2"/>
    </row>
    <row r="41" spans="1:12" ht="21.75" customHeight="1" x14ac:dyDescent="0.3">
      <c r="G41" s="2"/>
      <c r="I41" s="2"/>
      <c r="K41" s="2"/>
    </row>
    <row r="42" spans="1:12" ht="17.25" customHeight="1" x14ac:dyDescent="0.3">
      <c r="G42" s="2"/>
      <c r="I42" s="2"/>
      <c r="K42" s="2"/>
    </row>
    <row r="43" spans="1:12" ht="16.5" customHeight="1" x14ac:dyDescent="0.3">
      <c r="G43" s="2"/>
      <c r="I43" s="2"/>
      <c r="K43" s="2"/>
    </row>
    <row r="44" spans="1:12" ht="21.9" customHeight="1" x14ac:dyDescent="0.3">
      <c r="A44" s="275" t="s">
        <v>49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</row>
    <row r="45" spans="1:12" ht="21.75" customHeight="1" x14ac:dyDescent="0.3">
      <c r="A45" s="1" t="s">
        <v>0</v>
      </c>
      <c r="B45" s="1"/>
      <c r="C45" s="1"/>
      <c r="G45" s="94"/>
      <c r="I45" s="95"/>
      <c r="K45" s="94"/>
      <c r="L45" s="96" t="s">
        <v>5</v>
      </c>
    </row>
    <row r="46" spans="1:12" ht="21.75" customHeight="1" x14ac:dyDescent="0.3">
      <c r="A46" s="1" t="s">
        <v>100</v>
      </c>
      <c r="B46" s="1"/>
      <c r="C46" s="1"/>
      <c r="G46" s="94"/>
      <c r="I46" s="95"/>
      <c r="K46" s="94"/>
    </row>
    <row r="47" spans="1:12" ht="21.75" customHeight="1" x14ac:dyDescent="0.3">
      <c r="A47" s="3" t="str">
        <f>A3</f>
        <v>สำหรับรอบระยะเวลาสามเดือนสิ้นสุดวันที่ 30 กันยายน พ.ศ. 2567</v>
      </c>
      <c r="B47" s="3"/>
      <c r="C47" s="3"/>
      <c r="D47" s="92"/>
      <c r="E47" s="93"/>
      <c r="F47" s="4"/>
      <c r="G47" s="98"/>
      <c r="H47" s="4"/>
      <c r="I47" s="99"/>
      <c r="J47" s="4"/>
      <c r="K47" s="98"/>
      <c r="L47" s="4"/>
    </row>
    <row r="48" spans="1:12" ht="21.75" customHeight="1" x14ac:dyDescent="0.3">
      <c r="G48" s="94"/>
      <c r="I48" s="95"/>
      <c r="K48" s="94"/>
    </row>
    <row r="49" spans="1:12" ht="21.75" customHeight="1" x14ac:dyDescent="0.3">
      <c r="A49" s="97"/>
      <c r="D49" s="100"/>
      <c r="E49" s="1"/>
      <c r="F49" s="274" t="s">
        <v>3</v>
      </c>
      <c r="G49" s="274"/>
      <c r="H49" s="274"/>
      <c r="I49" s="101"/>
      <c r="J49" s="274" t="s">
        <v>4</v>
      </c>
      <c r="K49" s="274"/>
      <c r="L49" s="274"/>
    </row>
    <row r="50" spans="1:12" ht="21.75" customHeight="1" x14ac:dyDescent="0.3">
      <c r="A50" s="97"/>
      <c r="D50" s="100"/>
      <c r="E50" s="1"/>
      <c r="F50" s="96"/>
      <c r="G50" s="96"/>
      <c r="H50" s="96"/>
      <c r="I50" s="101"/>
      <c r="J50" s="96"/>
      <c r="K50" s="96"/>
      <c r="L50" s="96" t="s">
        <v>102</v>
      </c>
    </row>
    <row r="51" spans="1:12" ht="21.75" customHeight="1" x14ac:dyDescent="0.3">
      <c r="E51" s="1"/>
      <c r="F51" s="96" t="s">
        <v>9</v>
      </c>
      <c r="G51" s="1"/>
      <c r="H51" s="96" t="s">
        <v>10</v>
      </c>
      <c r="I51" s="102"/>
      <c r="J51" s="96" t="s">
        <v>9</v>
      </c>
      <c r="K51" s="1"/>
      <c r="L51" s="96" t="s">
        <v>10</v>
      </c>
    </row>
    <row r="52" spans="1:12" ht="21.75" customHeight="1" x14ac:dyDescent="0.3">
      <c r="D52" s="102"/>
      <c r="E52" s="1"/>
      <c r="F52" s="104" t="s">
        <v>12</v>
      </c>
      <c r="G52" s="1"/>
      <c r="H52" s="104" t="s">
        <v>12</v>
      </c>
      <c r="I52" s="102"/>
      <c r="J52" s="104" t="s">
        <v>12</v>
      </c>
      <c r="K52" s="1"/>
      <c r="L52" s="104" t="s">
        <v>12</v>
      </c>
    </row>
    <row r="53" spans="1:12" ht="21.75" customHeight="1" x14ac:dyDescent="0.3">
      <c r="A53" s="1"/>
      <c r="F53" s="105"/>
      <c r="G53" s="2"/>
      <c r="I53" s="2"/>
      <c r="J53" s="105"/>
      <c r="K53" s="2"/>
    </row>
    <row r="54" spans="1:12" ht="21.75" customHeight="1" x14ac:dyDescent="0.3">
      <c r="A54" s="119" t="s">
        <v>122</v>
      </c>
      <c r="F54" s="105"/>
      <c r="G54" s="106"/>
      <c r="I54" s="106"/>
      <c r="J54" s="105"/>
      <c r="K54" s="106"/>
    </row>
    <row r="55" spans="1:12" ht="6" customHeight="1" x14ac:dyDescent="0.3">
      <c r="A55" s="1"/>
      <c r="F55" s="105"/>
      <c r="G55" s="2"/>
      <c r="I55" s="2"/>
      <c r="J55" s="105"/>
      <c r="K55" s="2"/>
    </row>
    <row r="56" spans="1:12" ht="21.75" customHeight="1" x14ac:dyDescent="0.3">
      <c r="A56" s="91" t="s">
        <v>123</v>
      </c>
      <c r="F56" s="105"/>
      <c r="G56" s="2"/>
      <c r="I56" s="2"/>
      <c r="J56" s="105"/>
      <c r="K56" s="2"/>
    </row>
    <row r="57" spans="1:12" ht="21.75" customHeight="1" x14ac:dyDescent="0.3">
      <c r="A57" s="120"/>
      <c r="B57" s="121" t="s">
        <v>124</v>
      </c>
      <c r="C57" s="121"/>
      <c r="F57" s="105"/>
      <c r="G57" s="2"/>
      <c r="I57" s="2"/>
      <c r="J57" s="105"/>
      <c r="K57" s="2"/>
    </row>
    <row r="58" spans="1:12" ht="21.75" customHeight="1" x14ac:dyDescent="0.3">
      <c r="A58" s="1"/>
      <c r="C58" s="91" t="s">
        <v>125</v>
      </c>
      <c r="F58" s="105"/>
      <c r="G58" s="2"/>
      <c r="I58" s="2"/>
      <c r="J58" s="105"/>
      <c r="K58" s="2"/>
    </row>
    <row r="59" spans="1:12" ht="21.75" customHeight="1" x14ac:dyDescent="0.3">
      <c r="A59" s="1"/>
      <c r="C59" s="122" t="s">
        <v>126</v>
      </c>
      <c r="F59" s="105">
        <v>-95766</v>
      </c>
      <c r="G59" s="2"/>
      <c r="H59" s="2">
        <v>-614147</v>
      </c>
      <c r="I59" s="2"/>
      <c r="J59" s="105">
        <v>-210060</v>
      </c>
      <c r="K59" s="2"/>
      <c r="L59" s="2">
        <v>178495</v>
      </c>
    </row>
    <row r="60" spans="1:12" ht="21.75" customHeight="1" x14ac:dyDescent="0.3">
      <c r="A60" s="1"/>
      <c r="C60" s="91" t="s">
        <v>127</v>
      </c>
      <c r="F60" s="105"/>
      <c r="G60" s="2"/>
      <c r="I60" s="2"/>
      <c r="J60" s="105"/>
      <c r="K60" s="2"/>
    </row>
    <row r="61" spans="1:12" ht="21.75" customHeight="1" x14ac:dyDescent="0.3">
      <c r="A61" s="1"/>
      <c r="C61" s="91" t="s">
        <v>128</v>
      </c>
      <c r="F61" s="115">
        <v>42041</v>
      </c>
      <c r="G61" s="2"/>
      <c r="H61" s="4">
        <v>122830</v>
      </c>
      <c r="I61" s="108"/>
      <c r="J61" s="113">
        <v>42012</v>
      </c>
      <c r="K61" s="108"/>
      <c r="L61" s="256">
        <v>-35700</v>
      </c>
    </row>
    <row r="62" spans="1:12" ht="6" customHeight="1" x14ac:dyDescent="0.3">
      <c r="A62" s="1"/>
      <c r="F62" s="105"/>
      <c r="G62" s="2"/>
      <c r="I62" s="2"/>
      <c r="J62" s="105"/>
      <c r="K62" s="2"/>
    </row>
    <row r="63" spans="1:12" ht="21.75" customHeight="1" x14ac:dyDescent="0.3">
      <c r="A63" s="1" t="s">
        <v>129</v>
      </c>
      <c r="F63" s="105"/>
      <c r="G63" s="2"/>
      <c r="I63" s="2"/>
      <c r="J63" s="105"/>
      <c r="K63" s="2"/>
    </row>
    <row r="64" spans="1:12" ht="21.75" customHeight="1" x14ac:dyDescent="0.3">
      <c r="A64" s="1"/>
      <c r="B64" s="1" t="s">
        <v>124</v>
      </c>
      <c r="F64" s="115">
        <f>SUM(F59:F61)</f>
        <v>-53725</v>
      </c>
      <c r="G64" s="2"/>
      <c r="H64" s="4">
        <f>SUM(H59:H61)</f>
        <v>-491317</v>
      </c>
      <c r="I64" s="2"/>
      <c r="J64" s="115">
        <f>SUM(J59:J61)</f>
        <v>-168048</v>
      </c>
      <c r="K64" s="2"/>
      <c r="L64" s="4">
        <f>SUM(L59:L61)</f>
        <v>142795</v>
      </c>
    </row>
    <row r="65" spans="1:12" ht="6" customHeight="1" x14ac:dyDescent="0.3">
      <c r="A65" s="1"/>
      <c r="F65" s="105"/>
      <c r="G65" s="2"/>
      <c r="I65" s="2"/>
      <c r="J65" s="105"/>
      <c r="K65" s="2"/>
    </row>
    <row r="66" spans="1:12" ht="21.75" customHeight="1" x14ac:dyDescent="0.3">
      <c r="A66" s="91" t="s">
        <v>130</v>
      </c>
      <c r="F66" s="105"/>
      <c r="G66" s="106"/>
      <c r="I66" s="106"/>
      <c r="J66" s="105"/>
      <c r="K66" s="106"/>
    </row>
    <row r="67" spans="1:12" s="111" customFormat="1" ht="21.75" customHeight="1" x14ac:dyDescent="0.3">
      <c r="A67" s="120"/>
      <c r="B67" s="121" t="s">
        <v>124</v>
      </c>
      <c r="C67" s="121"/>
      <c r="D67" s="123"/>
      <c r="E67" s="121"/>
      <c r="F67" s="107"/>
      <c r="G67" s="108"/>
      <c r="H67" s="109"/>
      <c r="I67" s="108"/>
      <c r="J67" s="107"/>
      <c r="K67" s="108"/>
      <c r="L67" s="109"/>
    </row>
    <row r="68" spans="1:12" s="111" customFormat="1" ht="21.75" customHeight="1" x14ac:dyDescent="0.3">
      <c r="A68" s="120"/>
      <c r="C68" s="124" t="s">
        <v>131</v>
      </c>
      <c r="D68" s="123"/>
      <c r="E68" s="121"/>
      <c r="F68" s="107"/>
      <c r="G68" s="108"/>
      <c r="H68" s="109"/>
      <c r="I68" s="108"/>
      <c r="J68" s="107"/>
      <c r="K68" s="108"/>
      <c r="L68" s="109"/>
    </row>
    <row r="69" spans="1:12" s="111" customFormat="1" ht="21.75" customHeight="1" x14ac:dyDescent="0.3">
      <c r="A69" s="120"/>
      <c r="B69" s="120"/>
      <c r="C69" s="121" t="s">
        <v>132</v>
      </c>
      <c r="D69" s="112"/>
      <c r="E69" s="121"/>
      <c r="F69" s="107">
        <v>-44587</v>
      </c>
      <c r="G69" s="108"/>
      <c r="H69" s="109">
        <v>13782</v>
      </c>
      <c r="I69" s="108"/>
      <c r="J69" s="107">
        <v>0</v>
      </c>
      <c r="K69" s="108"/>
      <c r="L69" s="109">
        <v>0</v>
      </c>
    </row>
    <row r="70" spans="1:12" s="111" customFormat="1" ht="21.75" customHeight="1" x14ac:dyDescent="0.3">
      <c r="A70" s="125"/>
      <c r="C70" s="126" t="s">
        <v>133</v>
      </c>
      <c r="D70" s="123"/>
      <c r="E70" s="121"/>
      <c r="F70" s="107"/>
      <c r="G70" s="108"/>
      <c r="H70" s="109"/>
      <c r="I70" s="108"/>
      <c r="J70" s="107"/>
      <c r="K70" s="108"/>
      <c r="L70" s="109"/>
    </row>
    <row r="71" spans="1:12" s="111" customFormat="1" ht="21.75" customHeight="1" x14ac:dyDescent="0.3">
      <c r="A71" s="125"/>
      <c r="C71" s="121" t="s">
        <v>134</v>
      </c>
      <c r="D71" s="123"/>
      <c r="E71" s="121"/>
      <c r="F71" s="107">
        <v>-81284</v>
      </c>
      <c r="G71" s="108"/>
      <c r="H71" s="109">
        <v>-30169</v>
      </c>
      <c r="I71" s="108"/>
      <c r="J71" s="107">
        <v>0</v>
      </c>
      <c r="K71" s="108"/>
      <c r="L71" s="109">
        <v>0</v>
      </c>
    </row>
    <row r="72" spans="1:12" s="111" customFormat="1" ht="21.75" customHeight="1" x14ac:dyDescent="0.3">
      <c r="A72" s="125"/>
      <c r="C72" s="124" t="s">
        <v>135</v>
      </c>
      <c r="D72" s="123"/>
      <c r="E72" s="121"/>
      <c r="F72" s="107"/>
      <c r="G72" s="108"/>
      <c r="H72" s="109"/>
      <c r="I72" s="108"/>
      <c r="J72" s="107"/>
      <c r="K72" s="108"/>
      <c r="L72" s="109"/>
    </row>
    <row r="73" spans="1:12" s="111" customFormat="1" ht="21.75" customHeight="1" x14ac:dyDescent="0.3">
      <c r="A73" s="125"/>
      <c r="C73" s="121" t="s">
        <v>128</v>
      </c>
      <c r="D73" s="123"/>
      <c r="E73" s="121"/>
      <c r="F73" s="113">
        <v>0</v>
      </c>
      <c r="G73" s="108"/>
      <c r="H73" s="256">
        <v>0</v>
      </c>
      <c r="I73" s="108"/>
      <c r="J73" s="113">
        <v>0</v>
      </c>
      <c r="K73" s="108"/>
      <c r="L73" s="256">
        <v>0</v>
      </c>
    </row>
    <row r="74" spans="1:12" ht="6" customHeight="1" x14ac:dyDescent="0.3">
      <c r="A74" s="1"/>
      <c r="F74" s="105"/>
      <c r="G74" s="2"/>
      <c r="I74" s="2"/>
      <c r="J74" s="105"/>
      <c r="K74" s="108"/>
    </row>
    <row r="75" spans="1:12" ht="21.75" customHeight="1" x14ac:dyDescent="0.3">
      <c r="A75" s="1" t="s">
        <v>136</v>
      </c>
      <c r="F75" s="105"/>
      <c r="G75" s="2"/>
      <c r="I75" s="2"/>
      <c r="J75" s="105"/>
      <c r="K75" s="108"/>
    </row>
    <row r="76" spans="1:12" ht="21.75" customHeight="1" x14ac:dyDescent="0.3">
      <c r="A76" s="1"/>
      <c r="B76" s="1" t="s">
        <v>124</v>
      </c>
      <c r="F76" s="115">
        <f>SUM(F67:F73)</f>
        <v>-125871</v>
      </c>
      <c r="G76" s="106"/>
      <c r="H76" s="4">
        <f>SUM(H67:H73)</f>
        <v>-16387</v>
      </c>
      <c r="I76" s="108"/>
      <c r="J76" s="115">
        <f>SUM(J67:J73)</f>
        <v>0</v>
      </c>
      <c r="K76" s="108"/>
      <c r="L76" s="4">
        <f>SUM(L67:L73)</f>
        <v>0</v>
      </c>
    </row>
    <row r="77" spans="1:12" ht="6" customHeight="1" x14ac:dyDescent="0.3">
      <c r="A77" s="1"/>
      <c r="F77" s="105"/>
      <c r="G77" s="2"/>
      <c r="I77" s="2"/>
      <c r="J77" s="105"/>
      <c r="K77" s="108"/>
    </row>
    <row r="78" spans="1:12" ht="21.75" customHeight="1" x14ac:dyDescent="0.3">
      <c r="A78" s="1" t="s">
        <v>137</v>
      </c>
      <c r="F78" s="105"/>
      <c r="G78" s="2"/>
      <c r="I78" s="2"/>
      <c r="J78" s="105"/>
      <c r="K78" s="108"/>
    </row>
    <row r="79" spans="1:12" ht="21.75" customHeight="1" x14ac:dyDescent="0.3">
      <c r="A79" s="1"/>
      <c r="B79" s="1" t="s">
        <v>138</v>
      </c>
      <c r="F79" s="115">
        <f>SUM(F64,F76)</f>
        <v>-179596</v>
      </c>
      <c r="G79" s="2"/>
      <c r="H79" s="4">
        <f>SUM(H64,H76)</f>
        <v>-507704</v>
      </c>
      <c r="I79" s="2"/>
      <c r="J79" s="115">
        <f>SUM(J64,J76)</f>
        <v>-168048</v>
      </c>
      <c r="K79" s="108"/>
      <c r="L79" s="4">
        <f>SUM(L64,L76)</f>
        <v>142795</v>
      </c>
    </row>
    <row r="80" spans="1:12" ht="6" customHeight="1" x14ac:dyDescent="0.3">
      <c r="A80" s="1"/>
      <c r="F80" s="105"/>
      <c r="G80" s="2"/>
      <c r="I80" s="2"/>
      <c r="J80" s="105"/>
      <c r="K80" s="108"/>
    </row>
    <row r="81" spans="1:12" ht="21.75" customHeight="1" thickBot="1" x14ac:dyDescent="0.35">
      <c r="A81" s="1" t="s">
        <v>139</v>
      </c>
      <c r="F81" s="127">
        <f>SUM(F34+F79)</f>
        <v>-31263</v>
      </c>
      <c r="G81" s="2"/>
      <c r="H81" s="175">
        <f>SUM(H34+H79)</f>
        <v>1365566</v>
      </c>
      <c r="I81" s="2"/>
      <c r="J81" s="127">
        <f>SUM(J34+J79)</f>
        <v>720044</v>
      </c>
      <c r="K81" s="108"/>
      <c r="L81" s="175">
        <f>SUM(L34+L79)</f>
        <v>2428042</v>
      </c>
    </row>
    <row r="82" spans="1:12" ht="21.75" customHeight="1" thickTop="1" x14ac:dyDescent="0.3">
      <c r="A82" s="1"/>
      <c r="G82" s="2"/>
      <c r="I82" s="2"/>
      <c r="K82" s="108"/>
    </row>
    <row r="83" spans="1:12" ht="21.75" customHeight="1" x14ac:dyDescent="0.3">
      <c r="A83" s="1"/>
      <c r="G83" s="2"/>
      <c r="I83" s="2"/>
      <c r="K83" s="108"/>
    </row>
    <row r="84" spans="1:12" ht="21.75" customHeight="1" x14ac:dyDescent="0.3">
      <c r="A84" s="1"/>
      <c r="G84" s="2"/>
      <c r="I84" s="2"/>
      <c r="K84" s="2"/>
    </row>
    <row r="85" spans="1:12" ht="21.75" customHeight="1" x14ac:dyDescent="0.3">
      <c r="A85" s="1"/>
      <c r="G85" s="2"/>
      <c r="I85" s="2"/>
      <c r="K85" s="2"/>
    </row>
    <row r="86" spans="1:12" ht="21.75" customHeight="1" x14ac:dyDescent="0.3">
      <c r="A86" s="1"/>
      <c r="G86" s="2"/>
      <c r="I86" s="2"/>
      <c r="K86" s="2"/>
    </row>
    <row r="87" spans="1:12" ht="24" customHeight="1" x14ac:dyDescent="0.3">
      <c r="A87" s="1"/>
      <c r="G87" s="2"/>
      <c r="I87" s="2"/>
      <c r="K87" s="2"/>
    </row>
    <row r="88" spans="1:12" ht="19.5" customHeight="1" x14ac:dyDescent="0.3">
      <c r="A88" s="1"/>
      <c r="G88" s="2"/>
      <c r="I88" s="2"/>
      <c r="K88" s="2"/>
    </row>
    <row r="89" spans="1:12" ht="21.9" customHeight="1" x14ac:dyDescent="0.3">
      <c r="A89" s="275" t="str">
        <f>A44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</row>
    <row r="90" spans="1:12" ht="21.75" customHeight="1" x14ac:dyDescent="0.3">
      <c r="A90" s="1" t="s">
        <v>0</v>
      </c>
      <c r="B90" s="1"/>
      <c r="C90" s="1"/>
      <c r="G90" s="94"/>
      <c r="I90" s="95"/>
      <c r="K90" s="94"/>
      <c r="L90" s="96" t="s">
        <v>5</v>
      </c>
    </row>
    <row r="91" spans="1:12" ht="21.75" customHeight="1" x14ac:dyDescent="0.3">
      <c r="A91" s="1" t="s">
        <v>100</v>
      </c>
      <c r="B91" s="1"/>
      <c r="C91" s="1"/>
      <c r="G91" s="94"/>
      <c r="I91" s="95"/>
      <c r="K91" s="94"/>
    </row>
    <row r="92" spans="1:12" ht="21.75" customHeight="1" x14ac:dyDescent="0.3">
      <c r="A92" s="3" t="str">
        <f>A47</f>
        <v>สำหรับรอบระยะเวลาสามเดือนสิ้นสุดวันที่ 30 กันยายน พ.ศ. 2567</v>
      </c>
      <c r="B92" s="3"/>
      <c r="C92" s="3"/>
      <c r="D92" s="92"/>
      <c r="E92" s="93"/>
      <c r="F92" s="4"/>
      <c r="G92" s="98"/>
      <c r="H92" s="4"/>
      <c r="I92" s="99"/>
      <c r="J92" s="4"/>
      <c r="K92" s="98"/>
      <c r="L92" s="4"/>
    </row>
    <row r="93" spans="1:12" ht="21.75" customHeight="1" x14ac:dyDescent="0.3">
      <c r="G93" s="94"/>
      <c r="I93" s="95"/>
      <c r="K93" s="94"/>
    </row>
    <row r="94" spans="1:12" ht="21.75" customHeight="1" x14ac:dyDescent="0.3">
      <c r="A94" s="97"/>
      <c r="D94" s="100"/>
      <c r="E94" s="1"/>
      <c r="F94" s="274" t="s">
        <v>3</v>
      </c>
      <c r="G94" s="274"/>
      <c r="H94" s="274"/>
      <c r="I94" s="101"/>
      <c r="J94" s="274" t="s">
        <v>4</v>
      </c>
      <c r="K94" s="274"/>
      <c r="L94" s="274"/>
    </row>
    <row r="95" spans="1:12" ht="21.75" customHeight="1" x14ac:dyDescent="0.3">
      <c r="A95" s="97"/>
      <c r="D95" s="100"/>
      <c r="E95" s="1"/>
      <c r="F95" s="96"/>
      <c r="G95" s="96"/>
      <c r="H95" s="96"/>
      <c r="I95" s="101"/>
      <c r="J95" s="96"/>
      <c r="K95" s="96"/>
      <c r="L95" s="96" t="s">
        <v>102</v>
      </c>
    </row>
    <row r="96" spans="1:12" ht="21.75" customHeight="1" x14ac:dyDescent="0.3">
      <c r="E96" s="1"/>
      <c r="F96" s="96" t="s">
        <v>9</v>
      </c>
      <c r="G96" s="1"/>
      <c r="H96" s="96" t="s">
        <v>10</v>
      </c>
      <c r="I96" s="102"/>
      <c r="J96" s="96" t="s">
        <v>9</v>
      </c>
      <c r="K96" s="1"/>
      <c r="L96" s="96" t="s">
        <v>10</v>
      </c>
    </row>
    <row r="97" spans="1:12" ht="21.75" customHeight="1" x14ac:dyDescent="0.3">
      <c r="D97" s="102"/>
      <c r="E97" s="1"/>
      <c r="F97" s="104" t="s">
        <v>12</v>
      </c>
      <c r="G97" s="1"/>
      <c r="H97" s="104" t="s">
        <v>12</v>
      </c>
      <c r="I97" s="102"/>
      <c r="J97" s="104" t="s">
        <v>12</v>
      </c>
      <c r="K97" s="1"/>
      <c r="L97" s="104" t="s">
        <v>12</v>
      </c>
    </row>
    <row r="98" spans="1:12" ht="21.75" customHeight="1" x14ac:dyDescent="0.3">
      <c r="A98" s="1"/>
      <c r="F98" s="105"/>
      <c r="G98" s="2"/>
      <c r="I98" s="2"/>
      <c r="J98" s="105"/>
      <c r="K98" s="2"/>
    </row>
    <row r="99" spans="1:12" ht="21.75" customHeight="1" x14ac:dyDescent="0.3">
      <c r="A99" s="1" t="s">
        <v>140</v>
      </c>
      <c r="F99" s="105"/>
      <c r="G99" s="94"/>
      <c r="I99" s="95"/>
      <c r="J99" s="105"/>
      <c r="K99" s="94"/>
    </row>
    <row r="100" spans="1:12" ht="21.75" customHeight="1" x14ac:dyDescent="0.3">
      <c r="A100" s="97"/>
      <c r="B100" s="128" t="s">
        <v>141</v>
      </c>
      <c r="F100" s="107">
        <v>421630</v>
      </c>
      <c r="G100" s="129"/>
      <c r="H100" s="109">
        <v>1962957</v>
      </c>
      <c r="I100" s="129"/>
      <c r="J100" s="107">
        <v>888092</v>
      </c>
      <c r="K100" s="129"/>
      <c r="L100" s="258">
        <v>1601358</v>
      </c>
    </row>
    <row r="101" spans="1:12" ht="21.75" customHeight="1" x14ac:dyDescent="0.3">
      <c r="A101" s="97"/>
      <c r="B101" s="128" t="s">
        <v>142</v>
      </c>
      <c r="F101" s="107"/>
      <c r="G101" s="129"/>
      <c r="H101" s="109"/>
      <c r="I101" s="129"/>
      <c r="J101" s="107"/>
      <c r="K101" s="129"/>
      <c r="L101" s="57"/>
    </row>
    <row r="102" spans="1:12" ht="21.75" customHeight="1" x14ac:dyDescent="0.3">
      <c r="A102" s="97"/>
      <c r="B102" s="128"/>
      <c r="C102" s="91" t="s">
        <v>143</v>
      </c>
      <c r="F102" s="107">
        <v>0</v>
      </c>
      <c r="G102" s="129"/>
      <c r="H102" s="109">
        <v>0</v>
      </c>
      <c r="I102" s="129"/>
      <c r="J102" s="107">
        <v>0</v>
      </c>
      <c r="K102" s="129"/>
      <c r="L102" s="258">
        <v>683889</v>
      </c>
    </row>
    <row r="103" spans="1:12" ht="21.75" customHeight="1" x14ac:dyDescent="0.3">
      <c r="A103" s="97"/>
      <c r="B103" s="128" t="s">
        <v>144</v>
      </c>
      <c r="F103" s="113">
        <v>-273297</v>
      </c>
      <c r="G103" s="129"/>
      <c r="H103" s="256">
        <v>-89687</v>
      </c>
      <c r="I103" s="129"/>
      <c r="J103" s="113">
        <v>0</v>
      </c>
      <c r="K103" s="129"/>
      <c r="L103" s="256">
        <v>0</v>
      </c>
    </row>
    <row r="104" spans="1:12" ht="6" customHeight="1" x14ac:dyDescent="0.3">
      <c r="F104" s="130"/>
      <c r="G104" s="131"/>
      <c r="H104" s="131"/>
      <c r="I104" s="131"/>
      <c r="J104" s="130"/>
      <c r="K104" s="131"/>
      <c r="L104" s="131"/>
    </row>
    <row r="105" spans="1:12" ht="21.75" customHeight="1" thickBot="1" x14ac:dyDescent="0.35">
      <c r="F105" s="127">
        <f>F34</f>
        <v>148333</v>
      </c>
      <c r="G105" s="131"/>
      <c r="H105" s="175">
        <f>H34</f>
        <v>1873270</v>
      </c>
      <c r="I105" s="131"/>
      <c r="J105" s="127">
        <f>J34</f>
        <v>888092</v>
      </c>
      <c r="K105" s="131"/>
      <c r="L105" s="175">
        <f>L34</f>
        <v>2285247</v>
      </c>
    </row>
    <row r="106" spans="1:12" ht="21.75" customHeight="1" thickTop="1" x14ac:dyDescent="0.3">
      <c r="F106" s="105"/>
      <c r="G106" s="131"/>
      <c r="I106" s="131"/>
      <c r="J106" s="105"/>
      <c r="K106" s="131"/>
    </row>
    <row r="107" spans="1:12" ht="21.75" customHeight="1" x14ac:dyDescent="0.3">
      <c r="A107" s="1" t="s">
        <v>145</v>
      </c>
      <c r="F107" s="130"/>
      <c r="G107" s="131"/>
      <c r="H107" s="131"/>
      <c r="I107" s="131"/>
      <c r="J107" s="130"/>
      <c r="K107" s="131"/>
      <c r="L107" s="131"/>
    </row>
    <row r="108" spans="1:12" ht="21.75" customHeight="1" x14ac:dyDescent="0.3">
      <c r="A108" s="97"/>
      <c r="B108" s="128" t="s">
        <v>141</v>
      </c>
      <c r="F108" s="107">
        <v>262256</v>
      </c>
      <c r="G108" s="129"/>
      <c r="H108" s="109">
        <v>1457225</v>
      </c>
      <c r="I108" s="129"/>
      <c r="J108" s="107">
        <v>720044</v>
      </c>
      <c r="K108" s="129"/>
      <c r="L108" s="258">
        <v>1744153</v>
      </c>
    </row>
    <row r="109" spans="1:12" ht="21.75" customHeight="1" x14ac:dyDescent="0.3">
      <c r="A109" s="97"/>
      <c r="B109" s="128" t="s">
        <v>142</v>
      </c>
      <c r="F109" s="107"/>
      <c r="G109" s="129"/>
      <c r="H109" s="109"/>
      <c r="I109" s="129"/>
      <c r="J109" s="107"/>
      <c r="K109" s="129"/>
      <c r="L109" s="57"/>
    </row>
    <row r="110" spans="1:12" ht="21.75" customHeight="1" x14ac:dyDescent="0.3">
      <c r="A110" s="97"/>
      <c r="B110" s="128"/>
      <c r="C110" s="91" t="s">
        <v>143</v>
      </c>
      <c r="F110" s="107">
        <v>0</v>
      </c>
      <c r="G110" s="129"/>
      <c r="H110" s="109">
        <v>0</v>
      </c>
      <c r="I110" s="129"/>
      <c r="J110" s="107">
        <v>0</v>
      </c>
      <c r="K110" s="129"/>
      <c r="L110" s="258">
        <v>683889</v>
      </c>
    </row>
    <row r="111" spans="1:12" ht="21.75" customHeight="1" x14ac:dyDescent="0.3">
      <c r="A111" s="97"/>
      <c r="B111" s="128" t="s">
        <v>144</v>
      </c>
      <c r="F111" s="113">
        <v>-293519</v>
      </c>
      <c r="G111" s="129"/>
      <c r="H111" s="256">
        <v>-91659</v>
      </c>
      <c r="I111" s="129"/>
      <c r="J111" s="113">
        <v>0</v>
      </c>
      <c r="K111" s="129"/>
      <c r="L111" s="256">
        <v>0</v>
      </c>
    </row>
    <row r="112" spans="1:12" ht="6" customHeight="1" x14ac:dyDescent="0.3">
      <c r="F112" s="105"/>
      <c r="G112" s="131"/>
      <c r="I112" s="131"/>
      <c r="J112" s="130"/>
      <c r="K112" s="131"/>
      <c r="L112" s="131"/>
    </row>
    <row r="113" spans="1:12" ht="21.75" customHeight="1" thickBot="1" x14ac:dyDescent="0.35">
      <c r="F113" s="127">
        <f>F81</f>
        <v>-31263</v>
      </c>
      <c r="G113" s="131"/>
      <c r="H113" s="175">
        <f>H81</f>
        <v>1365566</v>
      </c>
      <c r="I113" s="131"/>
      <c r="J113" s="127">
        <f>J81</f>
        <v>720044</v>
      </c>
      <c r="K113" s="131"/>
      <c r="L113" s="175">
        <f t="shared" ref="L113" si="0">L81</f>
        <v>2428042</v>
      </c>
    </row>
    <row r="114" spans="1:12" ht="21.75" customHeight="1" thickTop="1" x14ac:dyDescent="0.3">
      <c r="D114" s="102"/>
      <c r="E114" s="1"/>
      <c r="F114" s="132"/>
      <c r="G114" s="1"/>
      <c r="H114" s="96"/>
      <c r="I114" s="102"/>
      <c r="J114" s="132"/>
      <c r="K114" s="1"/>
      <c r="L114" s="96"/>
    </row>
    <row r="115" spans="1:12" ht="21.75" customHeight="1" x14ac:dyDescent="0.3">
      <c r="A115" s="1" t="s">
        <v>146</v>
      </c>
      <c r="E115" s="2"/>
      <c r="F115" s="105"/>
      <c r="G115" s="2"/>
      <c r="I115" s="2"/>
      <c r="J115" s="105"/>
      <c r="K115" s="2"/>
    </row>
    <row r="116" spans="1:12" ht="21.75" customHeight="1" x14ac:dyDescent="0.3">
      <c r="A116" s="1"/>
      <c r="B116" s="91" t="s">
        <v>147</v>
      </c>
      <c r="F116" s="133">
        <f>F100/3713666</f>
        <v>0.11353471206080461</v>
      </c>
      <c r="G116" s="134"/>
      <c r="H116" s="257">
        <f>H100/3730000</f>
        <v>0.5262619302949062</v>
      </c>
      <c r="I116" s="134"/>
      <c r="J116" s="133">
        <v>0.24</v>
      </c>
      <c r="K116" s="135"/>
      <c r="L116" s="257">
        <f>L100/3730000</f>
        <v>0.42931849865951743</v>
      </c>
    </row>
    <row r="117" spans="1:12" ht="21.75" customHeight="1" x14ac:dyDescent="0.3">
      <c r="A117" s="1"/>
      <c r="F117" s="131"/>
      <c r="G117" s="94"/>
      <c r="H117" s="131"/>
      <c r="I117" s="95"/>
      <c r="J117" s="131"/>
      <c r="K117" s="94"/>
      <c r="L117" s="131"/>
    </row>
    <row r="118" spans="1:12" ht="21.75" customHeight="1" x14ac:dyDescent="0.3">
      <c r="A118" s="1"/>
      <c r="F118" s="131"/>
      <c r="G118" s="94"/>
      <c r="H118" s="131"/>
      <c r="I118" s="95"/>
      <c r="J118" s="131"/>
      <c r="K118" s="94"/>
      <c r="L118" s="131"/>
    </row>
    <row r="119" spans="1:12" ht="21.75" customHeight="1" x14ac:dyDescent="0.3">
      <c r="A119" s="1"/>
      <c r="F119" s="131"/>
      <c r="G119" s="94"/>
      <c r="H119" s="131"/>
      <c r="I119" s="95"/>
      <c r="J119" s="131"/>
      <c r="K119" s="94"/>
      <c r="L119" s="131"/>
    </row>
    <row r="120" spans="1:12" ht="21.75" customHeight="1" x14ac:dyDescent="0.3">
      <c r="A120" s="1"/>
      <c r="F120" s="131"/>
      <c r="G120" s="94"/>
      <c r="H120" s="131"/>
      <c r="I120" s="95"/>
      <c r="J120" s="131"/>
      <c r="K120" s="94"/>
      <c r="L120" s="131"/>
    </row>
    <row r="121" spans="1:12" ht="21.75" customHeight="1" x14ac:dyDescent="0.3">
      <c r="A121" s="1"/>
      <c r="F121" s="131"/>
      <c r="G121" s="94"/>
      <c r="H121" s="131"/>
      <c r="I121" s="95"/>
      <c r="J121" s="131"/>
      <c r="K121" s="94"/>
      <c r="L121" s="131"/>
    </row>
    <row r="122" spans="1:12" ht="21.75" customHeight="1" x14ac:dyDescent="0.3">
      <c r="A122" s="1"/>
      <c r="F122" s="131"/>
      <c r="G122" s="94"/>
      <c r="H122" s="131"/>
      <c r="I122" s="95"/>
      <c r="J122" s="131"/>
      <c r="K122" s="94"/>
      <c r="L122" s="131"/>
    </row>
    <row r="123" spans="1:12" ht="21.75" customHeight="1" x14ac:dyDescent="0.3">
      <c r="A123" s="1"/>
      <c r="F123" s="131"/>
      <c r="G123" s="94"/>
      <c r="H123" s="131"/>
      <c r="I123" s="95"/>
      <c r="J123" s="131"/>
      <c r="K123" s="94"/>
      <c r="L123" s="131"/>
    </row>
    <row r="125" spans="1:12" ht="21.75" customHeight="1" x14ac:dyDescent="0.3">
      <c r="A125" s="1"/>
      <c r="F125" s="131"/>
      <c r="G125" s="94"/>
      <c r="H125" s="131"/>
      <c r="I125" s="95"/>
      <c r="J125" s="131"/>
      <c r="K125" s="94"/>
      <c r="L125" s="131"/>
    </row>
    <row r="126" spans="1:12" ht="21.75" customHeight="1" x14ac:dyDescent="0.3">
      <c r="A126" s="1"/>
      <c r="F126" s="131"/>
      <c r="G126" s="94"/>
      <c r="H126" s="131"/>
      <c r="I126" s="95"/>
      <c r="J126" s="131"/>
      <c r="K126" s="94"/>
      <c r="L126" s="131"/>
    </row>
    <row r="127" spans="1:12" ht="21.75" customHeight="1" x14ac:dyDescent="0.3">
      <c r="A127" s="1"/>
      <c r="F127" s="131"/>
      <c r="G127" s="94"/>
      <c r="H127" s="131"/>
      <c r="I127" s="95"/>
      <c r="J127" s="131"/>
      <c r="K127" s="94"/>
      <c r="L127" s="131"/>
    </row>
    <row r="128" spans="1:12" ht="21.75" customHeight="1" x14ac:dyDescent="0.3">
      <c r="A128" s="1"/>
      <c r="F128" s="131"/>
      <c r="G128" s="94"/>
      <c r="H128" s="131"/>
      <c r="I128" s="95"/>
      <c r="J128" s="131"/>
      <c r="K128" s="94"/>
      <c r="L128" s="131"/>
    </row>
    <row r="129" spans="1:12" ht="21.75" customHeight="1" x14ac:dyDescent="0.3">
      <c r="A129" s="1"/>
      <c r="F129" s="131"/>
      <c r="G129" s="94"/>
      <c r="H129" s="131"/>
      <c r="I129" s="95"/>
      <c r="J129" s="131"/>
      <c r="K129" s="94"/>
      <c r="L129" s="131"/>
    </row>
    <row r="130" spans="1:12" ht="23.25" customHeight="1" x14ac:dyDescent="0.3">
      <c r="A130" s="1"/>
      <c r="F130" s="131"/>
      <c r="G130" s="94"/>
      <c r="H130" s="131"/>
      <c r="I130" s="95"/>
      <c r="J130" s="131"/>
      <c r="K130" s="94"/>
      <c r="L130" s="131"/>
    </row>
    <row r="131" spans="1:12" ht="21.9" customHeight="1" x14ac:dyDescent="0.3">
      <c r="A131" s="275" t="str">
        <f>A89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</row>
  </sheetData>
  <mergeCells count="9">
    <mergeCell ref="F94:H94"/>
    <mergeCell ref="J94:L94"/>
    <mergeCell ref="A131:L131"/>
    <mergeCell ref="F5:H5"/>
    <mergeCell ref="J5:L5"/>
    <mergeCell ref="A44:L44"/>
    <mergeCell ref="F49:H49"/>
    <mergeCell ref="J49:L49"/>
    <mergeCell ref="A89:L89"/>
  </mergeCells>
  <pageMargins left="0.8" right="0.5" top="0.5" bottom="0.6" header="0.49" footer="0.4"/>
  <pageSetup paperSize="9" scale="90" firstPageNumber="6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44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AB40-204F-4035-AD15-AA9F95F38559}">
  <sheetPr>
    <tabColor theme="9" tint="0.79998168889431442"/>
  </sheetPr>
  <dimension ref="A1:L131"/>
  <sheetViews>
    <sheetView topLeftCell="A96" zoomScale="90" zoomScaleNormal="90" zoomScaleSheetLayoutView="100" zoomScalePageLayoutView="85" workbookViewId="0">
      <selection activeCell="C125" sqref="C125"/>
    </sheetView>
  </sheetViews>
  <sheetFormatPr defaultColWidth="6.6640625" defaultRowHeight="21.75" customHeight="1" x14ac:dyDescent="0.3"/>
  <cols>
    <col min="1" max="2" width="1.6640625" style="91" customWidth="1"/>
    <col min="3" max="3" width="39.44140625" style="91" customWidth="1"/>
    <col min="4" max="4" width="7.6640625" style="90" customWidth="1"/>
    <col min="5" max="5" width="0.5546875" style="91" customWidth="1"/>
    <col min="6" max="6" width="11.6640625" style="2" customWidth="1"/>
    <col min="7" max="7" width="0.5546875" style="91" customWidth="1"/>
    <col min="8" max="8" width="11.6640625" style="2" customWidth="1"/>
    <col min="9" max="9" width="0.5546875" style="90" customWidth="1"/>
    <col min="10" max="10" width="11.6640625" style="2" customWidth="1"/>
    <col min="11" max="11" width="0.5546875" style="91" customWidth="1"/>
    <col min="12" max="12" width="11.6640625" style="2" customWidth="1"/>
    <col min="13" max="13" width="6.6640625" style="97" customWidth="1"/>
    <col min="14" max="16384" width="6.6640625" style="97"/>
  </cols>
  <sheetData>
    <row r="1" spans="1:12" ht="21.75" customHeight="1" x14ac:dyDescent="0.3">
      <c r="A1" s="1" t="s">
        <v>0</v>
      </c>
      <c r="B1" s="1"/>
      <c r="C1" s="1"/>
      <c r="G1" s="94"/>
      <c r="I1" s="95"/>
      <c r="K1" s="94"/>
      <c r="L1" s="96" t="s">
        <v>5</v>
      </c>
    </row>
    <row r="2" spans="1:12" ht="21.75" customHeight="1" x14ac:dyDescent="0.3">
      <c r="A2" s="1" t="s">
        <v>100</v>
      </c>
      <c r="B2" s="1"/>
      <c r="C2" s="1"/>
      <c r="G2" s="94"/>
      <c r="I2" s="95"/>
      <c r="K2" s="94"/>
    </row>
    <row r="3" spans="1:12" ht="21.75" customHeight="1" x14ac:dyDescent="0.3">
      <c r="A3" s="3" t="s">
        <v>148</v>
      </c>
      <c r="B3" s="3"/>
      <c r="C3" s="3"/>
      <c r="D3" s="92"/>
      <c r="E3" s="93"/>
      <c r="F3" s="4"/>
      <c r="G3" s="98"/>
      <c r="H3" s="4"/>
      <c r="I3" s="99"/>
      <c r="J3" s="4"/>
      <c r="K3" s="98"/>
      <c r="L3" s="4"/>
    </row>
    <row r="4" spans="1:12" ht="21.75" customHeight="1" x14ac:dyDescent="0.3">
      <c r="G4" s="94"/>
      <c r="I4" s="95"/>
      <c r="K4" s="94"/>
    </row>
    <row r="5" spans="1:12" ht="21.75" customHeight="1" x14ac:dyDescent="0.3">
      <c r="A5" s="97"/>
      <c r="D5" s="100"/>
      <c r="E5" s="1"/>
      <c r="F5" s="274" t="s">
        <v>3</v>
      </c>
      <c r="G5" s="274"/>
      <c r="H5" s="274"/>
      <c r="I5" s="101"/>
      <c r="J5" s="274" t="s">
        <v>4</v>
      </c>
      <c r="K5" s="274"/>
      <c r="L5" s="274"/>
    </row>
    <row r="6" spans="1:12" ht="21.75" customHeight="1" x14ac:dyDescent="0.3">
      <c r="A6" s="97"/>
      <c r="D6" s="100"/>
      <c r="E6" s="1"/>
      <c r="F6" s="96"/>
      <c r="G6" s="96"/>
      <c r="H6" s="96"/>
      <c r="I6" s="101"/>
      <c r="J6" s="96"/>
      <c r="K6" s="96"/>
      <c r="L6" s="96" t="s">
        <v>102</v>
      </c>
    </row>
    <row r="7" spans="1:12" ht="21.75" customHeight="1" x14ac:dyDescent="0.3">
      <c r="E7" s="1"/>
      <c r="F7" s="96" t="s">
        <v>9</v>
      </c>
      <c r="G7" s="1"/>
      <c r="H7" s="96" t="s">
        <v>10</v>
      </c>
      <c r="I7" s="102"/>
      <c r="J7" s="96" t="s">
        <v>9</v>
      </c>
      <c r="K7" s="1"/>
      <c r="L7" s="96" t="s">
        <v>10</v>
      </c>
    </row>
    <row r="8" spans="1:12" ht="21.75" customHeight="1" x14ac:dyDescent="0.3">
      <c r="D8" s="103" t="s">
        <v>11</v>
      </c>
      <c r="E8" s="1"/>
      <c r="F8" s="104" t="s">
        <v>12</v>
      </c>
      <c r="G8" s="1"/>
      <c r="H8" s="104" t="s">
        <v>12</v>
      </c>
      <c r="I8" s="102"/>
      <c r="J8" s="104" t="s">
        <v>12</v>
      </c>
      <c r="K8" s="1"/>
      <c r="L8" s="104" t="s">
        <v>12</v>
      </c>
    </row>
    <row r="9" spans="1:12" ht="21.75" customHeight="1" x14ac:dyDescent="0.3">
      <c r="F9" s="105"/>
      <c r="G9" s="106"/>
      <c r="I9" s="106"/>
      <c r="J9" s="105"/>
      <c r="K9" s="106"/>
    </row>
    <row r="10" spans="1:12" ht="21.75" customHeight="1" x14ac:dyDescent="0.3">
      <c r="A10" s="91" t="s">
        <v>103</v>
      </c>
      <c r="F10" s="107">
        <v>10034720</v>
      </c>
      <c r="G10" s="108"/>
      <c r="H10" s="109">
        <v>18784223</v>
      </c>
      <c r="I10" s="108"/>
      <c r="J10" s="107">
        <v>3342763</v>
      </c>
      <c r="K10" s="108"/>
      <c r="L10" s="258">
        <v>4014020</v>
      </c>
    </row>
    <row r="11" spans="1:12" ht="21.75" customHeight="1" x14ac:dyDescent="0.3">
      <c r="A11" s="91" t="s">
        <v>104</v>
      </c>
      <c r="F11" s="110">
        <v>4111064</v>
      </c>
      <c r="G11" s="111"/>
      <c r="H11" s="111">
        <v>5294794</v>
      </c>
      <c r="I11" s="111"/>
      <c r="J11" s="107">
        <v>1069330</v>
      </c>
      <c r="K11" s="111"/>
      <c r="L11" s="258">
        <v>2097826</v>
      </c>
    </row>
    <row r="12" spans="1:12" ht="21.75" customHeight="1" x14ac:dyDescent="0.3">
      <c r="A12" s="91" t="s">
        <v>105</v>
      </c>
      <c r="D12" s="112">
        <v>26.2</v>
      </c>
      <c r="F12" s="107">
        <v>0</v>
      </c>
      <c r="G12" s="108"/>
      <c r="H12" s="109">
        <v>0</v>
      </c>
      <c r="I12" s="108"/>
      <c r="J12" s="107">
        <v>1955743</v>
      </c>
      <c r="K12" s="108"/>
      <c r="L12" s="258">
        <v>4116130</v>
      </c>
    </row>
    <row r="13" spans="1:12" ht="21.75" customHeight="1" x14ac:dyDescent="0.3">
      <c r="A13" s="91" t="s">
        <v>106</v>
      </c>
      <c r="D13" s="90">
        <v>21</v>
      </c>
      <c r="F13" s="113">
        <v>251725</v>
      </c>
      <c r="G13" s="108"/>
      <c r="H13" s="256">
        <v>1346971</v>
      </c>
      <c r="I13" s="108"/>
      <c r="J13" s="113">
        <v>1179295</v>
      </c>
      <c r="K13" s="108"/>
      <c r="L13" s="254">
        <v>785769</v>
      </c>
    </row>
    <row r="14" spans="1:12" ht="6" customHeight="1" x14ac:dyDescent="0.3">
      <c r="F14" s="105"/>
      <c r="G14" s="106"/>
      <c r="I14" s="106"/>
      <c r="J14" s="105"/>
      <c r="K14" s="106"/>
    </row>
    <row r="15" spans="1:12" ht="21.75" customHeight="1" x14ac:dyDescent="0.3">
      <c r="A15" s="1" t="s">
        <v>107</v>
      </c>
      <c r="B15" s="97"/>
      <c r="C15" s="1"/>
      <c r="F15" s="113">
        <f>SUM(F10:F13)</f>
        <v>14397509</v>
      </c>
      <c r="G15" s="108"/>
      <c r="H15" s="256">
        <f>SUM(H10:H13)</f>
        <v>25425988</v>
      </c>
      <c r="I15" s="108"/>
      <c r="J15" s="113">
        <f>SUM(J10:J13)</f>
        <v>7547131</v>
      </c>
      <c r="K15" s="108"/>
      <c r="L15" s="256">
        <f>SUM(L10:L13)</f>
        <v>11013745</v>
      </c>
    </row>
    <row r="16" spans="1:12" ht="21.75" customHeight="1" x14ac:dyDescent="0.3">
      <c r="F16" s="105"/>
      <c r="G16" s="106"/>
      <c r="I16" s="106"/>
      <c r="J16" s="105"/>
      <c r="K16" s="106"/>
    </row>
    <row r="17" spans="1:12" ht="21.75" customHeight="1" x14ac:dyDescent="0.3">
      <c r="A17" s="91" t="s">
        <v>108</v>
      </c>
      <c r="D17" s="112"/>
      <c r="F17" s="107">
        <v>-9608063</v>
      </c>
      <c r="G17" s="114"/>
      <c r="H17" s="109">
        <v>-15417563</v>
      </c>
      <c r="I17" s="114"/>
      <c r="J17" s="107">
        <v>-2720599</v>
      </c>
      <c r="K17" s="114"/>
      <c r="L17" s="109">
        <v>-3239615</v>
      </c>
    </row>
    <row r="18" spans="1:12" ht="21.75" customHeight="1" x14ac:dyDescent="0.3">
      <c r="A18" s="91" t="s">
        <v>109</v>
      </c>
      <c r="D18" s="112"/>
      <c r="F18" s="107">
        <v>-36590</v>
      </c>
      <c r="G18" s="108"/>
      <c r="H18" s="109">
        <v>-54231</v>
      </c>
      <c r="I18" s="108"/>
      <c r="J18" s="107">
        <v>-21223</v>
      </c>
      <c r="K18" s="108"/>
      <c r="L18" s="109">
        <v>-22692</v>
      </c>
    </row>
    <row r="19" spans="1:12" ht="21.75" customHeight="1" x14ac:dyDescent="0.3">
      <c r="A19" s="91" t="s">
        <v>110</v>
      </c>
      <c r="F19" s="107">
        <v>-1013658</v>
      </c>
      <c r="G19" s="108"/>
      <c r="H19" s="109">
        <v>-1008653</v>
      </c>
      <c r="I19" s="108"/>
      <c r="J19" s="107">
        <v>-484415</v>
      </c>
      <c r="K19" s="108"/>
      <c r="L19" s="109">
        <v>-479477</v>
      </c>
    </row>
    <row r="20" spans="1:12" ht="21.75" customHeight="1" x14ac:dyDescent="0.3">
      <c r="A20" s="91" t="s">
        <v>111</v>
      </c>
      <c r="D20" s="90">
        <v>2</v>
      </c>
      <c r="F20" s="107">
        <v>-233351</v>
      </c>
      <c r="G20" s="108"/>
      <c r="H20" s="109">
        <v>3160</v>
      </c>
      <c r="I20" s="108"/>
      <c r="J20" s="107">
        <v>0</v>
      </c>
      <c r="K20" s="108"/>
      <c r="L20" s="109">
        <v>585</v>
      </c>
    </row>
    <row r="21" spans="1:12" ht="21.75" customHeight="1" x14ac:dyDescent="0.3">
      <c r="A21" s="97" t="s">
        <v>112</v>
      </c>
      <c r="F21" s="107"/>
      <c r="G21" s="108"/>
      <c r="H21" s="109"/>
      <c r="I21" s="108"/>
      <c r="J21" s="107"/>
      <c r="K21" s="108"/>
      <c r="L21" s="109"/>
    </row>
    <row r="22" spans="1:12" ht="21.75" customHeight="1" x14ac:dyDescent="0.3">
      <c r="A22" s="97"/>
      <c r="B22" s="91" t="s">
        <v>113</v>
      </c>
      <c r="F22" s="107">
        <v>0</v>
      </c>
      <c r="G22" s="108"/>
      <c r="H22" s="109">
        <v>-671077</v>
      </c>
      <c r="I22" s="108"/>
      <c r="J22" s="107">
        <v>0</v>
      </c>
      <c r="K22" s="108"/>
      <c r="L22" s="109" t="s">
        <v>17</v>
      </c>
    </row>
    <row r="23" spans="1:12" ht="21.75" customHeight="1" x14ac:dyDescent="0.3">
      <c r="A23" s="97" t="s">
        <v>114</v>
      </c>
      <c r="F23" s="107">
        <v>-188453</v>
      </c>
      <c r="G23" s="108"/>
      <c r="H23" s="109">
        <v>17470</v>
      </c>
      <c r="I23" s="108"/>
      <c r="J23" s="107">
        <v>-188453</v>
      </c>
      <c r="K23" s="108"/>
      <c r="L23" s="109">
        <v>17470</v>
      </c>
    </row>
    <row r="24" spans="1:12" ht="21.75" customHeight="1" x14ac:dyDescent="0.3">
      <c r="A24" s="91" t="s">
        <v>149</v>
      </c>
      <c r="E24" s="106"/>
      <c r="F24" s="107">
        <v>116624</v>
      </c>
      <c r="G24" s="108"/>
      <c r="H24" s="109">
        <v>73438</v>
      </c>
      <c r="I24" s="108"/>
      <c r="J24" s="107">
        <v>117010</v>
      </c>
      <c r="K24" s="108"/>
      <c r="L24" s="109">
        <v>30984</v>
      </c>
    </row>
    <row r="25" spans="1:12" ht="21.75" customHeight="1" x14ac:dyDescent="0.3">
      <c r="A25" s="91" t="s">
        <v>116</v>
      </c>
      <c r="E25" s="106"/>
      <c r="F25" s="113">
        <v>-2026576</v>
      </c>
      <c r="G25" s="108"/>
      <c r="H25" s="256">
        <v>-1635303</v>
      </c>
      <c r="I25" s="108"/>
      <c r="J25" s="113">
        <v>-1419889</v>
      </c>
      <c r="K25" s="108"/>
      <c r="L25" s="256">
        <v>-1097761</v>
      </c>
    </row>
    <row r="26" spans="1:12" ht="6" customHeight="1" x14ac:dyDescent="0.3">
      <c r="F26" s="105"/>
      <c r="G26" s="106"/>
      <c r="I26" s="106"/>
      <c r="J26" s="105"/>
      <c r="K26" s="106"/>
    </row>
    <row r="27" spans="1:12" ht="21.75" customHeight="1" x14ac:dyDescent="0.3">
      <c r="A27" s="1" t="s">
        <v>117</v>
      </c>
      <c r="B27" s="97"/>
      <c r="F27" s="115">
        <f>SUM(F17:F26)</f>
        <v>-12990067</v>
      </c>
      <c r="G27" s="2"/>
      <c r="H27" s="4">
        <f>SUM(H17:H26)</f>
        <v>-18692759</v>
      </c>
      <c r="I27" s="2"/>
      <c r="J27" s="115">
        <f>SUM(J17:J26)</f>
        <v>-4717569</v>
      </c>
      <c r="K27" s="2"/>
      <c r="L27" s="4">
        <f>SUM(L17:L26)</f>
        <v>-4790506</v>
      </c>
    </row>
    <row r="28" spans="1:12" ht="21.75" customHeight="1" x14ac:dyDescent="0.3">
      <c r="F28" s="105"/>
      <c r="G28" s="2"/>
      <c r="I28" s="2"/>
      <c r="J28" s="105"/>
      <c r="K28" s="2"/>
    </row>
    <row r="29" spans="1:12" ht="21.75" customHeight="1" x14ac:dyDescent="0.3">
      <c r="A29" s="91" t="s">
        <v>150</v>
      </c>
      <c r="F29" s="116"/>
      <c r="G29" s="106"/>
      <c r="H29" s="117"/>
      <c r="I29" s="106"/>
      <c r="J29" s="116"/>
      <c r="K29" s="106"/>
      <c r="L29" s="117"/>
    </row>
    <row r="30" spans="1:12" ht="21.75" customHeight="1" x14ac:dyDescent="0.3">
      <c r="B30" s="91" t="s">
        <v>151</v>
      </c>
      <c r="D30" s="90">
        <v>15</v>
      </c>
      <c r="F30" s="113">
        <v>-90081</v>
      </c>
      <c r="G30" s="108"/>
      <c r="H30" s="256">
        <v>142402</v>
      </c>
      <c r="I30" s="108"/>
      <c r="J30" s="113">
        <v>0</v>
      </c>
      <c r="K30" s="108"/>
      <c r="L30" s="256">
        <v>0</v>
      </c>
    </row>
    <row r="31" spans="1:12" ht="6" customHeight="1" x14ac:dyDescent="0.3">
      <c r="F31" s="105"/>
      <c r="G31" s="2"/>
      <c r="I31" s="2"/>
      <c r="J31" s="105"/>
      <c r="K31" s="2"/>
    </row>
    <row r="32" spans="1:12" ht="21.75" customHeight="1" x14ac:dyDescent="0.3">
      <c r="A32" s="1" t="s">
        <v>119</v>
      </c>
      <c r="F32" s="107">
        <f>SUM(F15+F27+F30)</f>
        <v>1317361</v>
      </c>
      <c r="G32" s="109"/>
      <c r="H32" s="109">
        <f>SUM(H15+H27+H30)</f>
        <v>6875631</v>
      </c>
      <c r="I32" s="109"/>
      <c r="J32" s="107">
        <f>SUM(J15+J27+J30)</f>
        <v>2829562</v>
      </c>
      <c r="K32" s="109"/>
      <c r="L32" s="109">
        <f>SUM(L15+L27+L30)</f>
        <v>6223239</v>
      </c>
    </row>
    <row r="33" spans="1:12" ht="21.75" customHeight="1" x14ac:dyDescent="0.3">
      <c r="A33" s="91" t="s">
        <v>120</v>
      </c>
      <c r="D33" s="90">
        <v>22</v>
      </c>
      <c r="F33" s="113">
        <v>-261923</v>
      </c>
      <c r="G33" s="108"/>
      <c r="H33" s="256">
        <v>-359481</v>
      </c>
      <c r="I33" s="108"/>
      <c r="J33" s="113">
        <v>-102381</v>
      </c>
      <c r="K33" s="108"/>
      <c r="L33" s="256">
        <v>-248520</v>
      </c>
    </row>
    <row r="34" spans="1:12" ht="6" customHeight="1" x14ac:dyDescent="0.3">
      <c r="F34" s="105"/>
      <c r="G34" s="106"/>
      <c r="I34" s="106"/>
      <c r="J34" s="105"/>
      <c r="K34" s="106"/>
    </row>
    <row r="35" spans="1:12" ht="21.75" customHeight="1" x14ac:dyDescent="0.3">
      <c r="A35" s="1" t="s">
        <v>121</v>
      </c>
      <c r="F35" s="115">
        <f>SUM(F32:F33)</f>
        <v>1055438</v>
      </c>
      <c r="G35" s="2"/>
      <c r="H35" s="4">
        <f>SUM(H32:H33)</f>
        <v>6516150</v>
      </c>
      <c r="I35" s="2"/>
      <c r="J35" s="115">
        <f>SUM(J32:J33)</f>
        <v>2727181</v>
      </c>
      <c r="K35" s="2"/>
      <c r="L35" s="4">
        <f>SUM(L32:L33)</f>
        <v>5974719</v>
      </c>
    </row>
    <row r="36" spans="1:12" ht="21.75" customHeight="1" x14ac:dyDescent="0.3">
      <c r="G36" s="2"/>
      <c r="I36" s="2"/>
      <c r="J36" s="118"/>
      <c r="K36" s="2"/>
      <c r="L36" s="118"/>
    </row>
    <row r="37" spans="1:12" ht="21.75" customHeight="1" x14ac:dyDescent="0.3">
      <c r="G37" s="2"/>
      <c r="I37" s="2"/>
      <c r="K37" s="2"/>
    </row>
    <row r="38" spans="1:12" ht="21.75" customHeight="1" x14ac:dyDescent="0.3">
      <c r="G38" s="2"/>
      <c r="I38" s="2"/>
      <c r="K38" s="2"/>
    </row>
    <row r="39" spans="1:12" ht="21.75" customHeight="1" x14ac:dyDescent="0.3">
      <c r="G39" s="2"/>
      <c r="I39" s="2"/>
      <c r="K39" s="2"/>
    </row>
    <row r="40" spans="1:12" ht="21.75" customHeight="1" x14ac:dyDescent="0.3">
      <c r="G40" s="2"/>
      <c r="I40" s="2"/>
      <c r="K40" s="2"/>
    </row>
    <row r="41" spans="1:12" ht="21.75" customHeight="1" x14ac:dyDescent="0.3">
      <c r="G41" s="2"/>
      <c r="I41" s="2"/>
      <c r="K41" s="2"/>
    </row>
    <row r="42" spans="1:12" ht="21.75" customHeight="1" x14ac:dyDescent="0.3">
      <c r="G42" s="2"/>
      <c r="I42" s="2"/>
      <c r="K42" s="2"/>
    </row>
    <row r="43" spans="1:12" ht="12.75" customHeight="1" x14ac:dyDescent="0.3">
      <c r="G43" s="2"/>
      <c r="I43" s="2"/>
      <c r="K43" s="2"/>
    </row>
    <row r="44" spans="1:12" ht="21.9" customHeight="1" x14ac:dyDescent="0.3">
      <c r="A44" s="275" t="str">
        <f>'6-8 (3m)'!A131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</row>
    <row r="45" spans="1:12" ht="21.75" customHeight="1" x14ac:dyDescent="0.3">
      <c r="A45" s="1" t="s">
        <v>0</v>
      </c>
      <c r="B45" s="1"/>
      <c r="C45" s="1"/>
      <c r="G45" s="94"/>
      <c r="I45" s="95"/>
      <c r="K45" s="94"/>
      <c r="L45" s="96" t="s">
        <v>5</v>
      </c>
    </row>
    <row r="46" spans="1:12" ht="21.75" customHeight="1" x14ac:dyDescent="0.3">
      <c r="A46" s="1" t="s">
        <v>100</v>
      </c>
      <c r="B46" s="1"/>
      <c r="C46" s="1"/>
      <c r="G46" s="94"/>
      <c r="I46" s="95"/>
      <c r="K46" s="94"/>
    </row>
    <row r="47" spans="1:12" ht="21.75" customHeight="1" x14ac:dyDescent="0.3">
      <c r="A47" s="3" t="str">
        <f>A3</f>
        <v>สำหรับรอบระยะเวลาเก้าเดือนสิ้นสุดวันที่ 30 กันยายน พ.ศ. 2567</v>
      </c>
      <c r="B47" s="3"/>
      <c r="C47" s="3"/>
      <c r="D47" s="92"/>
      <c r="E47" s="93"/>
      <c r="F47" s="4"/>
      <c r="G47" s="98"/>
      <c r="H47" s="4"/>
      <c r="I47" s="99"/>
      <c r="J47" s="4"/>
      <c r="K47" s="98"/>
      <c r="L47" s="4"/>
    </row>
    <row r="48" spans="1:12" ht="21.75" customHeight="1" x14ac:dyDescent="0.3">
      <c r="G48" s="94"/>
      <c r="I48" s="95"/>
      <c r="K48" s="94"/>
    </row>
    <row r="49" spans="1:12" ht="21.75" customHeight="1" x14ac:dyDescent="0.3">
      <c r="A49" s="97"/>
      <c r="D49" s="100"/>
      <c r="E49" s="1"/>
      <c r="F49" s="274" t="s">
        <v>3</v>
      </c>
      <c r="G49" s="274"/>
      <c r="H49" s="274"/>
      <c r="I49" s="101"/>
      <c r="J49" s="274" t="s">
        <v>4</v>
      </c>
      <c r="K49" s="274"/>
      <c r="L49" s="274"/>
    </row>
    <row r="50" spans="1:12" ht="21.75" customHeight="1" x14ac:dyDescent="0.3">
      <c r="A50" s="97"/>
      <c r="D50" s="100"/>
      <c r="E50" s="1"/>
      <c r="F50" s="96"/>
      <c r="G50" s="96"/>
      <c r="H50" s="96"/>
      <c r="I50" s="101"/>
      <c r="J50" s="96"/>
      <c r="K50" s="96"/>
      <c r="L50" s="96" t="s">
        <v>102</v>
      </c>
    </row>
    <row r="51" spans="1:12" ht="21.75" customHeight="1" x14ac:dyDescent="0.3">
      <c r="E51" s="1"/>
      <c r="F51" s="96" t="s">
        <v>9</v>
      </c>
      <c r="G51" s="1"/>
      <c r="H51" s="96" t="s">
        <v>10</v>
      </c>
      <c r="I51" s="102"/>
      <c r="J51" s="96" t="s">
        <v>9</v>
      </c>
      <c r="K51" s="1"/>
      <c r="L51" s="96" t="s">
        <v>10</v>
      </c>
    </row>
    <row r="52" spans="1:12" ht="21.75" customHeight="1" x14ac:dyDescent="0.3">
      <c r="D52" s="103" t="s">
        <v>11</v>
      </c>
      <c r="E52" s="1"/>
      <c r="F52" s="104" t="s">
        <v>12</v>
      </c>
      <c r="G52" s="1"/>
      <c r="H52" s="104" t="s">
        <v>12</v>
      </c>
      <c r="I52" s="102"/>
      <c r="J52" s="104" t="s">
        <v>12</v>
      </c>
      <c r="K52" s="1"/>
      <c r="L52" s="104" t="s">
        <v>12</v>
      </c>
    </row>
    <row r="53" spans="1:12" ht="21.75" customHeight="1" x14ac:dyDescent="0.3">
      <c r="A53" s="1"/>
      <c r="F53" s="105"/>
      <c r="G53" s="2"/>
      <c r="I53" s="2"/>
      <c r="J53" s="105"/>
      <c r="K53" s="2"/>
    </row>
    <row r="54" spans="1:12" ht="21.75" customHeight="1" x14ac:dyDescent="0.3">
      <c r="A54" s="119" t="s">
        <v>122</v>
      </c>
      <c r="F54" s="105"/>
      <c r="G54" s="106"/>
      <c r="I54" s="106"/>
      <c r="J54" s="105"/>
      <c r="K54" s="106"/>
    </row>
    <row r="55" spans="1:12" ht="6" customHeight="1" x14ac:dyDescent="0.3">
      <c r="A55" s="1"/>
      <c r="F55" s="105"/>
      <c r="G55" s="2"/>
      <c r="I55" s="2"/>
      <c r="J55" s="105"/>
      <c r="K55" s="2"/>
    </row>
    <row r="56" spans="1:12" ht="21.75" customHeight="1" x14ac:dyDescent="0.3">
      <c r="A56" s="91" t="s">
        <v>123</v>
      </c>
      <c r="F56" s="105"/>
      <c r="G56" s="2"/>
      <c r="I56" s="2"/>
      <c r="J56" s="105"/>
      <c r="K56" s="2"/>
    </row>
    <row r="57" spans="1:12" ht="21.75" customHeight="1" x14ac:dyDescent="0.3">
      <c r="A57" s="120"/>
      <c r="B57" s="121" t="s">
        <v>124</v>
      </c>
      <c r="C57" s="121"/>
      <c r="F57" s="105"/>
      <c r="G57" s="2"/>
      <c r="I57" s="2"/>
      <c r="J57" s="105"/>
      <c r="K57" s="2"/>
    </row>
    <row r="58" spans="1:12" ht="21.75" customHeight="1" x14ac:dyDescent="0.3">
      <c r="A58" s="1"/>
      <c r="C58" s="91" t="s">
        <v>152</v>
      </c>
      <c r="F58" s="105"/>
      <c r="G58" s="2"/>
      <c r="I58" s="2"/>
      <c r="J58" s="105"/>
      <c r="K58" s="2"/>
    </row>
    <row r="59" spans="1:12" ht="21.75" customHeight="1" x14ac:dyDescent="0.3">
      <c r="C59" s="91" t="s">
        <v>153</v>
      </c>
      <c r="F59" s="105"/>
      <c r="J59" s="105"/>
    </row>
    <row r="60" spans="1:12" ht="21.75" customHeight="1" x14ac:dyDescent="0.3">
      <c r="A60" s="1"/>
      <c r="C60" s="122" t="s">
        <v>154</v>
      </c>
      <c r="D60" s="90">
        <v>14</v>
      </c>
      <c r="F60" s="105">
        <v>-3575873</v>
      </c>
      <c r="G60" s="2"/>
      <c r="H60" s="2">
        <v>-648199</v>
      </c>
      <c r="I60" s="2"/>
      <c r="J60" s="105">
        <v>-521719</v>
      </c>
      <c r="K60" s="2"/>
      <c r="L60" s="2">
        <v>143313</v>
      </c>
    </row>
    <row r="61" spans="1:12" ht="21.75" customHeight="1" x14ac:dyDescent="0.3">
      <c r="A61" s="1"/>
      <c r="C61" s="91" t="s">
        <v>127</v>
      </c>
      <c r="F61" s="105"/>
      <c r="G61" s="2"/>
      <c r="I61" s="2"/>
      <c r="J61" s="105"/>
      <c r="K61" s="2"/>
    </row>
    <row r="62" spans="1:12" ht="21.75" customHeight="1" x14ac:dyDescent="0.3">
      <c r="A62" s="1"/>
      <c r="C62" s="91" t="s">
        <v>128</v>
      </c>
      <c r="F62" s="115">
        <v>102662</v>
      </c>
      <c r="G62" s="2"/>
      <c r="H62" s="4">
        <v>129640</v>
      </c>
      <c r="I62" s="108"/>
      <c r="J62" s="113">
        <v>104344</v>
      </c>
      <c r="K62" s="108"/>
      <c r="L62" s="256">
        <v>-28663</v>
      </c>
    </row>
    <row r="63" spans="1:12" ht="6" customHeight="1" x14ac:dyDescent="0.3">
      <c r="A63" s="1"/>
      <c r="F63" s="105"/>
      <c r="G63" s="2"/>
      <c r="I63" s="2"/>
      <c r="J63" s="105"/>
      <c r="K63" s="2"/>
    </row>
    <row r="64" spans="1:12" ht="21.75" customHeight="1" x14ac:dyDescent="0.3">
      <c r="A64" s="1" t="s">
        <v>129</v>
      </c>
      <c r="F64" s="105"/>
      <c r="G64" s="2"/>
      <c r="I64" s="2"/>
      <c r="J64" s="105"/>
      <c r="K64" s="2"/>
    </row>
    <row r="65" spans="1:12" ht="21.75" customHeight="1" x14ac:dyDescent="0.3">
      <c r="A65" s="1"/>
      <c r="B65" s="1" t="s">
        <v>124</v>
      </c>
      <c r="F65" s="115">
        <f>SUM(F60:F62)</f>
        <v>-3473211</v>
      </c>
      <c r="G65" s="2"/>
      <c r="H65" s="4">
        <f>SUM(H60:H62)</f>
        <v>-518559</v>
      </c>
      <c r="I65" s="2"/>
      <c r="J65" s="115">
        <f>SUM(J60:J62)</f>
        <v>-417375</v>
      </c>
      <c r="K65" s="2"/>
      <c r="L65" s="4">
        <f>SUM(L60:L62)</f>
        <v>114650</v>
      </c>
    </row>
    <row r="66" spans="1:12" ht="6" customHeight="1" x14ac:dyDescent="0.3">
      <c r="A66" s="1"/>
      <c r="F66" s="105"/>
      <c r="G66" s="2"/>
      <c r="I66" s="2"/>
      <c r="J66" s="105"/>
      <c r="K66" s="2"/>
    </row>
    <row r="67" spans="1:12" ht="21.75" customHeight="1" x14ac:dyDescent="0.3">
      <c r="A67" s="91" t="s">
        <v>130</v>
      </c>
      <c r="F67" s="105"/>
      <c r="G67" s="106"/>
      <c r="I67" s="106"/>
      <c r="J67" s="105"/>
      <c r="K67" s="106"/>
    </row>
    <row r="68" spans="1:12" s="111" customFormat="1" ht="21.75" customHeight="1" x14ac:dyDescent="0.3">
      <c r="A68" s="120"/>
      <c r="B68" s="121" t="s">
        <v>124</v>
      </c>
      <c r="C68" s="121"/>
      <c r="D68" s="123"/>
      <c r="E68" s="121"/>
      <c r="F68" s="107"/>
      <c r="G68" s="108"/>
      <c r="H68" s="109"/>
      <c r="I68" s="108"/>
      <c r="J68" s="107"/>
      <c r="K68" s="108"/>
      <c r="L68" s="109"/>
    </row>
    <row r="69" spans="1:12" s="111" customFormat="1" ht="21.75" customHeight="1" x14ac:dyDescent="0.3">
      <c r="A69" s="120"/>
      <c r="C69" s="124" t="s">
        <v>131</v>
      </c>
      <c r="D69" s="123"/>
      <c r="E69" s="121"/>
      <c r="F69" s="107"/>
      <c r="G69" s="108"/>
      <c r="H69" s="109"/>
      <c r="I69" s="108"/>
      <c r="J69" s="107"/>
      <c r="K69" s="108"/>
      <c r="L69" s="109"/>
    </row>
    <row r="70" spans="1:12" s="111" customFormat="1" ht="21.75" customHeight="1" x14ac:dyDescent="0.3">
      <c r="A70" s="120"/>
      <c r="B70" s="120"/>
      <c r="C70" s="121" t="s">
        <v>132</v>
      </c>
      <c r="D70" s="90">
        <v>15</v>
      </c>
      <c r="E70" s="121"/>
      <c r="F70" s="107">
        <v>-13869</v>
      </c>
      <c r="G70" s="108"/>
      <c r="H70" s="109">
        <v>10429</v>
      </c>
      <c r="I70" s="108"/>
      <c r="J70" s="107">
        <v>0</v>
      </c>
      <c r="K70" s="108"/>
      <c r="L70" s="109">
        <v>0</v>
      </c>
    </row>
    <row r="71" spans="1:12" s="111" customFormat="1" ht="21.75" customHeight="1" x14ac:dyDescent="0.3">
      <c r="A71" s="125"/>
      <c r="C71" s="126" t="s">
        <v>133</v>
      </c>
      <c r="D71" s="123"/>
      <c r="E71" s="121"/>
      <c r="F71" s="107"/>
      <c r="G71" s="108"/>
      <c r="H71" s="109"/>
      <c r="I71" s="108"/>
      <c r="J71" s="107"/>
      <c r="K71" s="108"/>
      <c r="L71" s="109"/>
    </row>
    <row r="72" spans="1:12" s="111" customFormat="1" ht="21.75" customHeight="1" x14ac:dyDescent="0.3">
      <c r="A72" s="125"/>
      <c r="C72" s="121" t="s">
        <v>134</v>
      </c>
      <c r="D72" s="123"/>
      <c r="E72" s="121"/>
      <c r="F72" s="107">
        <v>-119787</v>
      </c>
      <c r="G72" s="108"/>
      <c r="H72" s="109">
        <v>-27838</v>
      </c>
      <c r="I72" s="108"/>
      <c r="J72" s="107">
        <v>0</v>
      </c>
      <c r="K72" s="108"/>
      <c r="L72" s="109">
        <v>0</v>
      </c>
    </row>
    <row r="73" spans="1:12" s="111" customFormat="1" ht="21.75" customHeight="1" x14ac:dyDescent="0.3">
      <c r="A73" s="125"/>
      <c r="C73" s="124" t="s">
        <v>135</v>
      </c>
      <c r="D73" s="123"/>
      <c r="E73" s="121"/>
      <c r="F73" s="107"/>
      <c r="G73" s="108"/>
      <c r="H73" s="109"/>
      <c r="I73" s="108"/>
      <c r="J73" s="107"/>
      <c r="K73" s="108"/>
      <c r="L73" s="109"/>
    </row>
    <row r="74" spans="1:12" s="111" customFormat="1" ht="21.75" customHeight="1" x14ac:dyDescent="0.3">
      <c r="A74" s="125"/>
      <c r="C74" s="121" t="s">
        <v>128</v>
      </c>
      <c r="D74" s="123"/>
      <c r="E74" s="121"/>
      <c r="F74" s="113">
        <v>0</v>
      </c>
      <c r="G74" s="108"/>
      <c r="H74" s="256">
        <v>0</v>
      </c>
      <c r="I74" s="108"/>
      <c r="J74" s="113">
        <v>0</v>
      </c>
      <c r="K74" s="108"/>
      <c r="L74" s="256">
        <v>0</v>
      </c>
    </row>
    <row r="75" spans="1:12" ht="6" customHeight="1" x14ac:dyDescent="0.3">
      <c r="A75" s="1"/>
      <c r="F75" s="105"/>
      <c r="G75" s="2"/>
      <c r="I75" s="2"/>
      <c r="J75" s="105"/>
      <c r="K75" s="2"/>
    </row>
    <row r="76" spans="1:12" ht="21.75" customHeight="1" x14ac:dyDescent="0.3">
      <c r="A76" s="1" t="s">
        <v>136</v>
      </c>
      <c r="F76" s="105"/>
      <c r="G76" s="2"/>
      <c r="I76" s="2"/>
      <c r="J76" s="105"/>
      <c r="K76" s="2"/>
    </row>
    <row r="77" spans="1:12" ht="21.75" customHeight="1" x14ac:dyDescent="0.3">
      <c r="A77" s="1"/>
      <c r="B77" s="1" t="s">
        <v>124</v>
      </c>
      <c r="F77" s="115">
        <f>SUM(F68:F74)</f>
        <v>-133656</v>
      </c>
      <c r="G77" s="106"/>
      <c r="H77" s="4">
        <f>SUM(H68:H74)</f>
        <v>-17409</v>
      </c>
      <c r="I77" s="108"/>
      <c r="J77" s="115">
        <f>SUM(J68:J74)</f>
        <v>0</v>
      </c>
      <c r="K77" s="108"/>
      <c r="L77" s="4">
        <f>SUM(L68:L74)</f>
        <v>0</v>
      </c>
    </row>
    <row r="78" spans="1:12" ht="6" customHeight="1" x14ac:dyDescent="0.3">
      <c r="A78" s="1"/>
      <c r="F78" s="105"/>
      <c r="G78" s="2"/>
      <c r="I78" s="2"/>
      <c r="J78" s="105"/>
      <c r="K78" s="2"/>
    </row>
    <row r="79" spans="1:12" ht="21.75" customHeight="1" x14ac:dyDescent="0.3">
      <c r="A79" s="1" t="s">
        <v>137</v>
      </c>
      <c r="F79" s="105"/>
      <c r="G79" s="2"/>
      <c r="I79" s="2"/>
      <c r="J79" s="105"/>
      <c r="K79" s="2"/>
    </row>
    <row r="80" spans="1:12" ht="21.75" customHeight="1" x14ac:dyDescent="0.3">
      <c r="A80" s="97"/>
      <c r="B80" s="1" t="s">
        <v>138</v>
      </c>
      <c r="C80" s="97"/>
      <c r="F80" s="115">
        <f>SUM(F65,F77)</f>
        <v>-3606867</v>
      </c>
      <c r="G80" s="2"/>
      <c r="H80" s="4">
        <f>SUM(H65,H77)</f>
        <v>-535968</v>
      </c>
      <c r="I80" s="2"/>
      <c r="J80" s="115">
        <f>SUM(J65,J77)</f>
        <v>-417375</v>
      </c>
      <c r="K80" s="2"/>
      <c r="L80" s="4">
        <f>SUM(L65,L77)</f>
        <v>114650</v>
      </c>
    </row>
    <row r="81" spans="1:12" ht="6" customHeight="1" x14ac:dyDescent="0.3">
      <c r="A81" s="1"/>
      <c r="F81" s="105"/>
      <c r="G81" s="2"/>
      <c r="I81" s="2"/>
      <c r="J81" s="105"/>
      <c r="K81" s="2"/>
    </row>
    <row r="82" spans="1:12" ht="21.75" customHeight="1" thickBot="1" x14ac:dyDescent="0.35">
      <c r="A82" s="1" t="s">
        <v>139</v>
      </c>
      <c r="F82" s="127">
        <f>SUM(F35+F80)</f>
        <v>-2551429</v>
      </c>
      <c r="G82" s="2"/>
      <c r="H82" s="175">
        <f>SUM(H35+H80)</f>
        <v>5980182</v>
      </c>
      <c r="I82" s="2"/>
      <c r="J82" s="127">
        <f>SUM(J35+J80)</f>
        <v>2309806</v>
      </c>
      <c r="K82" s="2"/>
      <c r="L82" s="175">
        <f>SUM(L35+L80)</f>
        <v>6089369</v>
      </c>
    </row>
    <row r="83" spans="1:12" ht="21.75" customHeight="1" thickTop="1" x14ac:dyDescent="0.3">
      <c r="A83" s="1"/>
      <c r="G83" s="2"/>
      <c r="I83" s="2"/>
      <c r="K83" s="2"/>
    </row>
    <row r="84" spans="1:12" ht="21.75" customHeight="1" x14ac:dyDescent="0.3">
      <c r="A84" s="1"/>
      <c r="G84" s="2"/>
      <c r="I84" s="2"/>
      <c r="K84" s="2"/>
    </row>
    <row r="85" spans="1:12" ht="21.75" customHeight="1" x14ac:dyDescent="0.3">
      <c r="A85" s="1"/>
      <c r="G85" s="2"/>
      <c r="I85" s="2"/>
      <c r="K85" s="2"/>
    </row>
    <row r="86" spans="1:12" ht="21.75" customHeight="1" x14ac:dyDescent="0.3">
      <c r="A86" s="1"/>
      <c r="G86" s="2"/>
      <c r="I86" s="2"/>
      <c r="K86" s="2"/>
    </row>
    <row r="87" spans="1:12" ht="21.75" customHeight="1" x14ac:dyDescent="0.3">
      <c r="A87" s="1"/>
      <c r="G87" s="2"/>
      <c r="I87" s="2"/>
      <c r="K87" s="2"/>
    </row>
    <row r="88" spans="1:12" ht="22.5" customHeight="1" x14ac:dyDescent="0.3">
      <c r="A88" s="1"/>
      <c r="G88" s="2"/>
      <c r="I88" s="2"/>
      <c r="K88" s="2"/>
    </row>
    <row r="89" spans="1:12" ht="21.9" customHeight="1" x14ac:dyDescent="0.3">
      <c r="A89" s="275" t="str">
        <f>A44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</row>
    <row r="90" spans="1:12" ht="21.75" customHeight="1" x14ac:dyDescent="0.3">
      <c r="A90" s="1" t="s">
        <v>0</v>
      </c>
      <c r="B90" s="1"/>
      <c r="C90" s="1"/>
      <c r="G90" s="94"/>
      <c r="I90" s="95"/>
      <c r="K90" s="94"/>
      <c r="L90" s="96" t="s">
        <v>5</v>
      </c>
    </row>
    <row r="91" spans="1:12" ht="21.75" customHeight="1" x14ac:dyDescent="0.3">
      <c r="A91" s="1" t="s">
        <v>100</v>
      </c>
      <c r="B91" s="1"/>
      <c r="C91" s="1"/>
      <c r="G91" s="94"/>
      <c r="I91" s="95"/>
      <c r="K91" s="94"/>
    </row>
    <row r="92" spans="1:12" ht="21.75" customHeight="1" x14ac:dyDescent="0.3">
      <c r="A92" s="3" t="str">
        <f>A47</f>
        <v>สำหรับรอบระยะเวลาเก้าเดือนสิ้นสุดวันที่ 30 กันยายน พ.ศ. 2567</v>
      </c>
      <c r="B92" s="3"/>
      <c r="C92" s="3"/>
      <c r="D92" s="92"/>
      <c r="E92" s="93"/>
      <c r="F92" s="4"/>
      <c r="G92" s="98"/>
      <c r="H92" s="4"/>
      <c r="I92" s="99"/>
      <c r="J92" s="4"/>
      <c r="K92" s="98"/>
      <c r="L92" s="4"/>
    </row>
    <row r="93" spans="1:12" ht="21.75" customHeight="1" x14ac:dyDescent="0.3">
      <c r="G93" s="94"/>
      <c r="I93" s="95"/>
      <c r="K93" s="94"/>
    </row>
    <row r="94" spans="1:12" ht="21.75" customHeight="1" x14ac:dyDescent="0.3">
      <c r="A94" s="97"/>
      <c r="D94" s="100"/>
      <c r="E94" s="1"/>
      <c r="F94" s="274" t="s">
        <v>3</v>
      </c>
      <c r="G94" s="274"/>
      <c r="H94" s="274"/>
      <c r="I94" s="101"/>
      <c r="J94" s="274" t="s">
        <v>4</v>
      </c>
      <c r="K94" s="274"/>
      <c r="L94" s="274"/>
    </row>
    <row r="95" spans="1:12" ht="21.75" customHeight="1" x14ac:dyDescent="0.3">
      <c r="A95" s="97"/>
      <c r="E95" s="1"/>
      <c r="F95" s="96"/>
      <c r="G95" s="96"/>
      <c r="H95" s="96"/>
      <c r="I95" s="101"/>
      <c r="J95" s="96"/>
      <c r="K95" s="96"/>
      <c r="L95" s="96" t="s">
        <v>102</v>
      </c>
    </row>
    <row r="96" spans="1:12" ht="21.75" customHeight="1" x14ac:dyDescent="0.3">
      <c r="E96" s="1"/>
      <c r="F96" s="96" t="s">
        <v>9</v>
      </c>
      <c r="G96" s="1"/>
      <c r="H96" s="96" t="s">
        <v>10</v>
      </c>
      <c r="I96" s="102"/>
      <c r="J96" s="96" t="s">
        <v>9</v>
      </c>
      <c r="K96" s="1"/>
      <c r="L96" s="96" t="s">
        <v>10</v>
      </c>
    </row>
    <row r="97" spans="1:12" ht="21.75" customHeight="1" x14ac:dyDescent="0.3">
      <c r="D97" s="103" t="s">
        <v>11</v>
      </c>
      <c r="E97" s="1"/>
      <c r="F97" s="104" t="s">
        <v>12</v>
      </c>
      <c r="G97" s="1"/>
      <c r="H97" s="104" t="s">
        <v>12</v>
      </c>
      <c r="I97" s="102"/>
      <c r="J97" s="104" t="s">
        <v>12</v>
      </c>
      <c r="K97" s="1"/>
      <c r="L97" s="104" t="s">
        <v>12</v>
      </c>
    </row>
    <row r="98" spans="1:12" ht="21.75" customHeight="1" x14ac:dyDescent="0.3">
      <c r="A98" s="1"/>
      <c r="F98" s="105"/>
      <c r="G98" s="2"/>
      <c r="I98" s="2"/>
      <c r="J98" s="105"/>
      <c r="K98" s="2"/>
    </row>
    <row r="99" spans="1:12" ht="21.75" customHeight="1" x14ac:dyDescent="0.3">
      <c r="A99" s="1" t="s">
        <v>140</v>
      </c>
      <c r="F99" s="105"/>
      <c r="G99" s="94"/>
      <c r="I99" s="95"/>
      <c r="J99" s="105"/>
      <c r="K99" s="94"/>
    </row>
    <row r="100" spans="1:12" ht="21.75" customHeight="1" x14ac:dyDescent="0.3">
      <c r="A100" s="97"/>
      <c r="B100" s="128" t="s">
        <v>141</v>
      </c>
      <c r="F100" s="107">
        <v>1852070</v>
      </c>
      <c r="G100" s="129"/>
      <c r="H100" s="109">
        <v>6442973</v>
      </c>
      <c r="I100" s="129"/>
      <c r="J100" s="107">
        <v>2727181</v>
      </c>
      <c r="K100" s="129"/>
      <c r="L100" s="258">
        <v>3533361</v>
      </c>
    </row>
    <row r="101" spans="1:12" ht="21.75" customHeight="1" x14ac:dyDescent="0.3">
      <c r="A101" s="97"/>
      <c r="B101" s="128" t="s">
        <v>142</v>
      </c>
      <c r="F101" s="107"/>
      <c r="G101" s="129"/>
      <c r="H101" s="109"/>
      <c r="I101" s="129"/>
      <c r="J101" s="107"/>
      <c r="K101" s="129"/>
      <c r="L101" s="57"/>
    </row>
    <row r="102" spans="1:12" ht="21.75" customHeight="1" x14ac:dyDescent="0.3">
      <c r="A102" s="97"/>
      <c r="B102" s="128"/>
      <c r="C102" s="91" t="s">
        <v>143</v>
      </c>
      <c r="F102" s="107">
        <v>0</v>
      </c>
      <c r="G102" s="129"/>
      <c r="H102" s="109">
        <v>0</v>
      </c>
      <c r="I102" s="129"/>
      <c r="J102" s="107">
        <v>0</v>
      </c>
      <c r="K102" s="129"/>
      <c r="L102" s="258">
        <v>2441358</v>
      </c>
    </row>
    <row r="103" spans="1:12" ht="21.75" customHeight="1" x14ac:dyDescent="0.3">
      <c r="A103" s="97"/>
      <c r="B103" s="128" t="s">
        <v>144</v>
      </c>
      <c r="F103" s="113">
        <v>-796632</v>
      </c>
      <c r="G103" s="129"/>
      <c r="H103" s="256">
        <v>73177</v>
      </c>
      <c r="I103" s="129"/>
      <c r="J103" s="113">
        <v>0</v>
      </c>
      <c r="K103" s="129"/>
      <c r="L103" s="256">
        <v>0</v>
      </c>
    </row>
    <row r="104" spans="1:12" ht="6" customHeight="1" x14ac:dyDescent="0.3">
      <c r="F104" s="130"/>
      <c r="G104" s="131"/>
      <c r="H104" s="131"/>
      <c r="I104" s="131"/>
      <c r="J104" s="130"/>
      <c r="K104" s="131"/>
      <c r="L104" s="131"/>
    </row>
    <row r="105" spans="1:12" ht="21.75" customHeight="1" thickBot="1" x14ac:dyDescent="0.35">
      <c r="F105" s="127">
        <f>F35</f>
        <v>1055438</v>
      </c>
      <c r="G105" s="131"/>
      <c r="H105" s="175">
        <f>H35</f>
        <v>6516150</v>
      </c>
      <c r="I105" s="131"/>
      <c r="J105" s="127">
        <f>J35</f>
        <v>2727181</v>
      </c>
      <c r="K105" s="131"/>
      <c r="L105" s="175">
        <f>L35</f>
        <v>5974719</v>
      </c>
    </row>
    <row r="106" spans="1:12" ht="21.75" customHeight="1" thickTop="1" x14ac:dyDescent="0.3">
      <c r="F106" s="105"/>
      <c r="G106" s="131"/>
      <c r="I106" s="131"/>
      <c r="J106" s="105"/>
      <c r="K106" s="131"/>
    </row>
    <row r="107" spans="1:12" ht="21.75" customHeight="1" x14ac:dyDescent="0.3">
      <c r="A107" s="1" t="s">
        <v>145</v>
      </c>
      <c r="F107" s="130"/>
      <c r="G107" s="131"/>
      <c r="H107" s="131"/>
      <c r="I107" s="131"/>
      <c r="J107" s="130"/>
      <c r="K107" s="131"/>
      <c r="L107" s="131"/>
    </row>
    <row r="108" spans="1:12" ht="21.75" customHeight="1" x14ac:dyDescent="0.3">
      <c r="A108" s="97"/>
      <c r="B108" s="128" t="s">
        <v>141</v>
      </c>
      <c r="F108" s="107">
        <v>-1733554</v>
      </c>
      <c r="G108" s="129"/>
      <c r="H108" s="109">
        <v>5907079</v>
      </c>
      <c r="I108" s="129"/>
      <c r="J108" s="107">
        <v>2309806</v>
      </c>
      <c r="K108" s="129"/>
      <c r="L108" s="258">
        <v>3648011</v>
      </c>
    </row>
    <row r="109" spans="1:12" ht="21.75" customHeight="1" x14ac:dyDescent="0.3">
      <c r="A109" s="97"/>
      <c r="B109" s="128" t="s">
        <v>142</v>
      </c>
      <c r="F109" s="107"/>
      <c r="G109" s="129"/>
      <c r="H109" s="109"/>
      <c r="I109" s="129"/>
      <c r="J109" s="107"/>
      <c r="K109" s="129"/>
      <c r="L109" s="57"/>
    </row>
    <row r="110" spans="1:12" ht="21.75" customHeight="1" x14ac:dyDescent="0.3">
      <c r="A110" s="97"/>
      <c r="B110" s="128"/>
      <c r="C110" s="91" t="s">
        <v>143</v>
      </c>
      <c r="F110" s="107">
        <v>0</v>
      </c>
      <c r="G110" s="129"/>
      <c r="H110" s="109">
        <v>0</v>
      </c>
      <c r="I110" s="129"/>
      <c r="J110" s="107">
        <v>0</v>
      </c>
      <c r="K110" s="129"/>
      <c r="L110" s="258">
        <v>2441358</v>
      </c>
    </row>
    <row r="111" spans="1:12" ht="21.75" customHeight="1" x14ac:dyDescent="0.3">
      <c r="A111" s="97"/>
      <c r="B111" s="128" t="s">
        <v>144</v>
      </c>
      <c r="F111" s="113">
        <v>-817875</v>
      </c>
      <c r="G111" s="129"/>
      <c r="H111" s="256">
        <v>73103</v>
      </c>
      <c r="I111" s="129"/>
      <c r="J111" s="113">
        <v>0</v>
      </c>
      <c r="K111" s="129"/>
      <c r="L111" s="256">
        <v>0</v>
      </c>
    </row>
    <row r="112" spans="1:12" ht="6" customHeight="1" x14ac:dyDescent="0.3">
      <c r="F112" s="105"/>
      <c r="G112" s="131"/>
      <c r="I112" s="131"/>
      <c r="J112" s="130"/>
      <c r="K112" s="131"/>
      <c r="L112" s="131"/>
    </row>
    <row r="113" spans="1:12" ht="21.75" customHeight="1" thickBot="1" x14ac:dyDescent="0.35">
      <c r="F113" s="127">
        <f>F82</f>
        <v>-2551429</v>
      </c>
      <c r="G113" s="131"/>
      <c r="H113" s="175">
        <f>H82</f>
        <v>5980182</v>
      </c>
      <c r="I113" s="131"/>
      <c r="J113" s="127">
        <f>J82</f>
        <v>2309806</v>
      </c>
      <c r="K113" s="131"/>
      <c r="L113" s="175">
        <f>L82</f>
        <v>6089369</v>
      </c>
    </row>
    <row r="114" spans="1:12" ht="21.75" customHeight="1" thickTop="1" x14ac:dyDescent="0.3">
      <c r="D114" s="102"/>
      <c r="E114" s="1"/>
      <c r="F114" s="132"/>
      <c r="G114" s="1"/>
      <c r="H114" s="96"/>
      <c r="I114" s="102"/>
      <c r="J114" s="132"/>
      <c r="K114" s="1"/>
      <c r="L114" s="96"/>
    </row>
    <row r="115" spans="1:12" ht="21.75" customHeight="1" x14ac:dyDescent="0.3">
      <c r="A115" s="1" t="s">
        <v>146</v>
      </c>
      <c r="E115" s="2"/>
      <c r="F115" s="105"/>
      <c r="G115" s="2"/>
      <c r="I115" s="2"/>
      <c r="J115" s="105"/>
      <c r="K115" s="2"/>
    </row>
    <row r="116" spans="1:12" ht="21.75" customHeight="1" x14ac:dyDescent="0.3">
      <c r="A116" s="1"/>
      <c r="B116" s="91" t="s">
        <v>147</v>
      </c>
      <c r="D116" s="90">
        <v>24</v>
      </c>
      <c r="F116" s="133">
        <f>F100/3713666</f>
        <v>0.49871743985592676</v>
      </c>
      <c r="G116" s="134"/>
      <c r="H116" s="257">
        <f>H100/3730000</f>
        <v>1.7273386058981233</v>
      </c>
      <c r="I116" s="134"/>
      <c r="J116" s="133">
        <f>J100/3713666</f>
        <v>0.73436356419774962</v>
      </c>
      <c r="K116" s="135"/>
      <c r="L116" s="257">
        <f>L100/3730000</f>
        <v>0.94728176943699727</v>
      </c>
    </row>
    <row r="117" spans="1:12" ht="21.75" customHeight="1" x14ac:dyDescent="0.3">
      <c r="A117" s="1"/>
      <c r="F117" s="131"/>
      <c r="G117" s="94"/>
      <c r="H117" s="131"/>
      <c r="I117" s="95"/>
      <c r="J117" s="131"/>
      <c r="K117" s="94"/>
      <c r="L117" s="131"/>
    </row>
    <row r="118" spans="1:12" ht="21.75" customHeight="1" x14ac:dyDescent="0.3">
      <c r="A118" s="1"/>
      <c r="F118" s="131"/>
      <c r="G118" s="94"/>
      <c r="H118" s="131"/>
      <c r="I118" s="95"/>
      <c r="J118" s="131"/>
      <c r="K118" s="94"/>
      <c r="L118" s="131"/>
    </row>
    <row r="119" spans="1:12" ht="21.75" customHeight="1" x14ac:dyDescent="0.3">
      <c r="A119" s="1"/>
      <c r="F119" s="131"/>
      <c r="G119" s="94"/>
      <c r="H119" s="131"/>
      <c r="I119" s="95"/>
      <c r="J119" s="131"/>
      <c r="K119" s="94"/>
      <c r="L119" s="131"/>
    </row>
    <row r="120" spans="1:12" ht="21.75" customHeight="1" x14ac:dyDescent="0.3">
      <c r="A120" s="1"/>
      <c r="F120" s="131"/>
      <c r="G120" s="94"/>
      <c r="H120" s="131"/>
      <c r="I120" s="95"/>
      <c r="J120" s="131"/>
      <c r="K120" s="94"/>
      <c r="L120" s="131"/>
    </row>
    <row r="121" spans="1:12" ht="21.75" customHeight="1" x14ac:dyDescent="0.3">
      <c r="A121" s="1"/>
      <c r="F121" s="131"/>
      <c r="G121" s="94"/>
      <c r="H121" s="131"/>
      <c r="I121" s="95"/>
      <c r="J121" s="131"/>
      <c r="K121" s="94"/>
      <c r="L121" s="131"/>
    </row>
    <row r="122" spans="1:12" ht="21.75" customHeight="1" x14ac:dyDescent="0.3">
      <c r="A122" s="1"/>
      <c r="F122" s="131"/>
      <c r="G122" s="94"/>
      <c r="H122" s="131"/>
      <c r="I122" s="95"/>
      <c r="J122" s="131"/>
      <c r="K122" s="94"/>
      <c r="L122" s="131"/>
    </row>
    <row r="123" spans="1:12" ht="21.75" customHeight="1" x14ac:dyDescent="0.3">
      <c r="A123" s="1"/>
      <c r="F123" s="131"/>
      <c r="G123" s="94"/>
      <c r="H123" s="131"/>
      <c r="I123" s="95"/>
      <c r="J123" s="131"/>
      <c r="K123" s="94"/>
      <c r="L123" s="131"/>
    </row>
    <row r="124" spans="1:12" ht="21.75" customHeight="1" x14ac:dyDescent="0.3">
      <c r="A124" s="1"/>
      <c r="F124" s="131"/>
      <c r="G124" s="94"/>
      <c r="H124" s="131"/>
      <c r="I124" s="95"/>
      <c r="J124" s="131"/>
      <c r="K124" s="94"/>
      <c r="L124" s="131"/>
    </row>
    <row r="125" spans="1:12" ht="21.75" customHeight="1" x14ac:dyDescent="0.3">
      <c r="A125" s="1"/>
      <c r="F125" s="131"/>
      <c r="G125" s="94"/>
      <c r="H125" s="131"/>
      <c r="I125" s="95"/>
      <c r="J125" s="131"/>
      <c r="K125" s="94"/>
      <c r="L125" s="131"/>
    </row>
    <row r="126" spans="1:12" ht="21.75" customHeight="1" x14ac:dyDescent="0.3">
      <c r="A126" s="1"/>
      <c r="F126" s="131"/>
      <c r="G126" s="94"/>
      <c r="H126" s="131"/>
      <c r="I126" s="95"/>
      <c r="J126" s="131"/>
      <c r="K126" s="94"/>
      <c r="L126" s="131"/>
    </row>
    <row r="127" spans="1:12" ht="21.75" customHeight="1" x14ac:dyDescent="0.3">
      <c r="A127" s="1"/>
      <c r="F127" s="131"/>
      <c r="G127" s="94"/>
      <c r="H127" s="131"/>
      <c r="I127" s="95"/>
      <c r="J127" s="131"/>
      <c r="K127" s="94"/>
      <c r="L127" s="131"/>
    </row>
    <row r="128" spans="1:12" ht="21.75" customHeight="1" x14ac:dyDescent="0.3">
      <c r="A128" s="1"/>
      <c r="F128" s="131"/>
      <c r="G128" s="94"/>
      <c r="H128" s="131"/>
      <c r="I128" s="95"/>
      <c r="J128" s="131"/>
      <c r="K128" s="94"/>
      <c r="L128" s="131"/>
    </row>
    <row r="129" spans="1:12" ht="21.75" customHeight="1" x14ac:dyDescent="0.3">
      <c r="A129" s="1"/>
      <c r="F129" s="131"/>
      <c r="G129" s="94"/>
      <c r="H129" s="131"/>
      <c r="I129" s="95"/>
      <c r="J129" s="131"/>
      <c r="K129" s="94"/>
      <c r="L129" s="131"/>
    </row>
    <row r="130" spans="1:12" ht="24" customHeight="1" x14ac:dyDescent="0.3">
      <c r="A130" s="1"/>
      <c r="F130" s="131"/>
      <c r="G130" s="94"/>
      <c r="H130" s="131"/>
      <c r="I130" s="95"/>
      <c r="J130" s="131"/>
      <c r="K130" s="94"/>
      <c r="L130" s="131"/>
    </row>
    <row r="131" spans="1:12" ht="21.9" customHeight="1" x14ac:dyDescent="0.3">
      <c r="A131" s="275" t="str">
        <f>A89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</row>
  </sheetData>
  <mergeCells count="9">
    <mergeCell ref="F94:H94"/>
    <mergeCell ref="J94:L94"/>
    <mergeCell ref="A131:L131"/>
    <mergeCell ref="F5:H5"/>
    <mergeCell ref="J5:L5"/>
    <mergeCell ref="A44:L44"/>
    <mergeCell ref="F49:H49"/>
    <mergeCell ref="J49:L49"/>
    <mergeCell ref="A89:L89"/>
  </mergeCells>
  <pageMargins left="0.8" right="0.5" top="0.5" bottom="0.6" header="0.49" footer="0.4"/>
  <pageSetup paperSize="9" scale="90" firstPageNumber="9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44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F81E-F60D-422C-81F8-6CD84F0C461B}">
  <sheetPr>
    <tabColor theme="9" tint="0.79998168889431442"/>
  </sheetPr>
  <dimension ref="A1:AF43"/>
  <sheetViews>
    <sheetView view="pageBreakPreview" topLeftCell="A10" zoomScale="90" zoomScaleNormal="85" zoomScaleSheetLayoutView="90" zoomScalePageLayoutView="61" workbookViewId="0">
      <selection activeCell="J31" sqref="J31"/>
    </sheetView>
  </sheetViews>
  <sheetFormatPr defaultColWidth="9.33203125" defaultRowHeight="20.100000000000001" customHeight="1" x14ac:dyDescent="0.3"/>
  <cols>
    <col min="1" max="1" width="1.33203125" style="56" customWidth="1"/>
    <col min="2" max="2" width="1.44140625" style="56" customWidth="1"/>
    <col min="3" max="3" width="35" style="56" customWidth="1"/>
    <col min="4" max="4" width="6.88671875" style="2" customWidth="1"/>
    <col min="5" max="5" width="0.5546875" style="57" customWidth="1"/>
    <col min="6" max="6" width="10.109375" style="2" customWidth="1"/>
    <col min="7" max="7" width="0.5546875" style="57" customWidth="1"/>
    <col min="8" max="8" width="10" style="2" customWidth="1"/>
    <col min="9" max="9" width="0.5546875" style="57" customWidth="1"/>
    <col min="10" max="10" width="9.109375" style="2" customWidth="1"/>
    <col min="11" max="11" width="0.5546875" style="57" customWidth="1"/>
    <col min="12" max="12" width="10.109375" style="2" customWidth="1"/>
    <col min="13" max="13" width="0.5546875" style="57" customWidth="1"/>
    <col min="14" max="14" width="9.33203125" style="2" customWidth="1"/>
    <col min="15" max="15" width="0.5546875" style="2" customWidth="1"/>
    <col min="16" max="16" width="13.33203125" style="2" bestFit="1" customWidth="1"/>
    <col min="17" max="17" width="0.5546875" style="2" customWidth="1"/>
    <col min="18" max="18" width="11.88671875" style="2" customWidth="1"/>
    <col min="19" max="19" width="0.5546875" style="2" customWidth="1"/>
    <col min="20" max="20" width="12" style="2" customWidth="1"/>
    <col min="21" max="21" width="0.5546875" style="2" customWidth="1"/>
    <col min="22" max="22" width="13.109375" style="2" customWidth="1"/>
    <col min="23" max="23" width="0.5546875" style="2" customWidth="1"/>
    <col min="24" max="24" width="11.6640625" style="2" customWidth="1"/>
    <col min="25" max="25" width="0.5546875" style="2" customWidth="1"/>
    <col min="26" max="26" width="11.88671875" style="2" customWidth="1"/>
    <col min="27" max="27" width="0.5546875" style="57" customWidth="1"/>
    <col min="28" max="28" width="10.5546875" style="2" customWidth="1"/>
    <col min="29" max="29" width="0.5546875" style="57" customWidth="1"/>
    <col min="30" max="30" width="11.6640625" style="57" customWidth="1"/>
    <col min="31" max="31" width="0.5546875" style="57" customWidth="1"/>
    <col min="32" max="32" width="12.6640625" style="2" customWidth="1"/>
    <col min="33" max="16384" width="9.33203125" style="56"/>
  </cols>
  <sheetData>
    <row r="1" spans="1:32" ht="20.100000000000001" customHeight="1" x14ac:dyDescent="0.3">
      <c r="A1" s="1" t="s">
        <v>0</v>
      </c>
      <c r="B1" s="176"/>
      <c r="C1" s="176"/>
      <c r="AF1" s="177" t="s">
        <v>5</v>
      </c>
    </row>
    <row r="2" spans="1:32" ht="20.100000000000001" customHeight="1" x14ac:dyDescent="0.3">
      <c r="A2" s="1" t="s">
        <v>155</v>
      </c>
      <c r="B2" s="176"/>
      <c r="C2" s="176"/>
    </row>
    <row r="3" spans="1:32" ht="20.100000000000001" customHeight="1" x14ac:dyDescent="0.3">
      <c r="A3" s="3" t="str">
        <f>'9-11 (9m)'!A3</f>
        <v>สำหรับรอบระยะเวลาเก้าเดือนสิ้นสุดวันที่ 30 กันยายน พ.ศ. 2567</v>
      </c>
      <c r="B3" s="178"/>
      <c r="C3" s="178"/>
      <c r="D3" s="4"/>
      <c r="E3" s="179"/>
      <c r="F3" s="4"/>
      <c r="G3" s="179"/>
      <c r="H3" s="4"/>
      <c r="I3" s="179"/>
      <c r="J3" s="4"/>
      <c r="K3" s="179"/>
      <c r="L3" s="4"/>
      <c r="M3" s="17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79"/>
      <c r="AB3" s="4"/>
      <c r="AC3" s="179"/>
      <c r="AD3" s="179"/>
      <c r="AE3" s="179"/>
      <c r="AF3" s="4"/>
    </row>
    <row r="4" spans="1:32" s="267" customFormat="1" ht="20.100000000000001" customHeight="1" x14ac:dyDescent="0.3">
      <c r="D4" s="268"/>
      <c r="E4" s="269"/>
      <c r="F4" s="268"/>
      <c r="G4" s="269"/>
      <c r="H4" s="268"/>
      <c r="I4" s="269"/>
      <c r="J4" s="268"/>
      <c r="K4" s="269"/>
      <c r="L4" s="268"/>
      <c r="M4" s="269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9"/>
      <c r="AB4" s="268"/>
      <c r="AC4" s="269"/>
      <c r="AD4" s="269"/>
      <c r="AE4" s="269"/>
      <c r="AF4" s="268"/>
    </row>
    <row r="5" spans="1:32" s="180" customFormat="1" ht="20.100000000000001" customHeight="1" x14ac:dyDescent="0.3">
      <c r="B5" s="181"/>
      <c r="C5" s="181"/>
      <c r="D5" s="182"/>
      <c r="E5" s="181"/>
      <c r="F5" s="183"/>
      <c r="G5" s="184"/>
      <c r="H5" s="183"/>
      <c r="I5" s="184"/>
      <c r="J5" s="183"/>
      <c r="K5" s="184"/>
      <c r="L5" s="183"/>
      <c r="M5" s="184"/>
      <c r="N5" s="183"/>
      <c r="O5" s="183"/>
      <c r="P5" s="183"/>
      <c r="Q5" s="183"/>
      <c r="R5" s="183"/>
      <c r="S5" s="183"/>
      <c r="T5" s="183"/>
      <c r="U5" s="183"/>
      <c r="V5" s="183"/>
      <c r="W5" s="184"/>
      <c r="X5" s="183"/>
      <c r="Y5" s="184"/>
      <c r="Z5" s="183"/>
      <c r="AA5" s="184"/>
      <c r="AB5" s="184"/>
      <c r="AC5" s="184"/>
      <c r="AD5" s="183"/>
      <c r="AE5" s="184"/>
      <c r="AF5" s="184" t="s">
        <v>156</v>
      </c>
    </row>
    <row r="6" spans="1:32" s="180" customFormat="1" ht="20.100000000000001" customHeight="1" x14ac:dyDescent="0.3">
      <c r="B6" s="181"/>
      <c r="C6" s="181"/>
      <c r="D6" s="182"/>
      <c r="E6" s="181"/>
      <c r="F6" s="276" t="s">
        <v>141</v>
      </c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185"/>
      <c r="AD6" s="185"/>
      <c r="AE6" s="181"/>
      <c r="AF6" s="186"/>
    </row>
    <row r="7" spans="1:32" s="180" customFormat="1" ht="20.100000000000001" customHeight="1" x14ac:dyDescent="0.3">
      <c r="E7" s="136"/>
      <c r="G7" s="136"/>
      <c r="H7" s="137"/>
      <c r="I7" s="136"/>
      <c r="J7" s="137"/>
      <c r="K7" s="136"/>
      <c r="P7" s="277" t="s">
        <v>95</v>
      </c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187"/>
      <c r="AB7" s="187"/>
      <c r="AC7" s="136"/>
      <c r="AD7" s="137"/>
      <c r="AE7" s="136"/>
      <c r="AF7" s="137"/>
    </row>
    <row r="8" spans="1:32" s="180" customFormat="1" ht="20.100000000000001" customHeight="1" x14ac:dyDescent="0.3">
      <c r="E8" s="136"/>
      <c r="G8" s="136"/>
      <c r="H8" s="137"/>
      <c r="I8" s="136"/>
      <c r="J8" s="137"/>
      <c r="K8" s="136"/>
      <c r="P8" s="188"/>
      <c r="Q8" s="182"/>
      <c r="R8" s="277" t="s">
        <v>122</v>
      </c>
      <c r="S8" s="277"/>
      <c r="T8" s="277"/>
      <c r="U8" s="277"/>
      <c r="V8" s="277"/>
      <c r="W8" s="277"/>
      <c r="X8" s="277"/>
      <c r="Y8" s="187"/>
      <c r="Z8" s="187"/>
      <c r="AA8" s="137"/>
      <c r="AB8" s="137"/>
      <c r="AC8" s="137"/>
      <c r="AD8" s="137"/>
      <c r="AE8" s="136"/>
      <c r="AF8" s="137"/>
    </row>
    <row r="9" spans="1:32" s="180" customFormat="1" ht="20.100000000000001" customHeight="1" x14ac:dyDescent="0.3">
      <c r="E9" s="136"/>
      <c r="S9" s="182"/>
      <c r="U9" s="182"/>
      <c r="V9" s="182"/>
      <c r="W9" s="182"/>
      <c r="X9" s="181" t="s">
        <v>157</v>
      </c>
      <c r="Y9" s="187"/>
      <c r="Z9" s="187"/>
      <c r="AA9" s="137"/>
      <c r="AB9" s="137"/>
      <c r="AC9" s="137"/>
      <c r="AD9" s="137"/>
      <c r="AE9" s="136"/>
      <c r="AF9" s="137"/>
    </row>
    <row r="10" spans="1:32" s="180" customFormat="1" ht="20.100000000000001" customHeight="1" x14ac:dyDescent="0.3">
      <c r="D10" s="137"/>
      <c r="E10" s="136"/>
      <c r="G10" s="136"/>
      <c r="H10" s="137"/>
      <c r="I10" s="136"/>
      <c r="J10" s="137"/>
      <c r="K10" s="136"/>
      <c r="L10" s="138"/>
      <c r="M10" s="138"/>
      <c r="N10" s="138"/>
      <c r="P10" s="181" t="s">
        <v>158</v>
      </c>
      <c r="Q10" s="182"/>
      <c r="R10" s="189" t="s">
        <v>159</v>
      </c>
      <c r="T10" s="181" t="s">
        <v>160</v>
      </c>
      <c r="V10" s="181" t="s">
        <v>161</v>
      </c>
      <c r="W10" s="182"/>
      <c r="X10" s="181" t="s">
        <v>162</v>
      </c>
      <c r="Y10" s="182"/>
      <c r="Z10" s="182"/>
      <c r="AA10" s="137"/>
      <c r="AB10" s="137"/>
      <c r="AC10" s="137"/>
      <c r="AD10" s="137"/>
      <c r="AE10" s="136"/>
      <c r="AF10" s="137"/>
    </row>
    <row r="11" spans="1:32" s="180" customFormat="1" ht="20.100000000000001" customHeight="1" x14ac:dyDescent="0.3">
      <c r="D11" s="190"/>
      <c r="E11" s="136"/>
      <c r="F11" s="137"/>
      <c r="G11" s="136"/>
      <c r="H11" s="137"/>
      <c r="I11" s="136"/>
      <c r="J11" s="137"/>
      <c r="K11" s="136"/>
      <c r="L11" s="139" t="s">
        <v>90</v>
      </c>
      <c r="M11" s="139"/>
      <c r="N11" s="139"/>
      <c r="P11" s="137" t="s">
        <v>160</v>
      </c>
      <c r="R11" s="189" t="s">
        <v>163</v>
      </c>
      <c r="T11" s="189" t="s">
        <v>164</v>
      </c>
      <c r="V11" s="137" t="s">
        <v>165</v>
      </c>
      <c r="W11" s="136"/>
      <c r="X11" s="181" t="s">
        <v>166</v>
      </c>
      <c r="Y11" s="136"/>
      <c r="Z11" s="181" t="s">
        <v>167</v>
      </c>
      <c r="AA11" s="136"/>
      <c r="AB11" s="137" t="s">
        <v>168</v>
      </c>
      <c r="AC11" s="136"/>
      <c r="AD11" s="137"/>
      <c r="AE11" s="136"/>
      <c r="AF11" s="137"/>
    </row>
    <row r="12" spans="1:32" s="180" customFormat="1" ht="20.100000000000001" customHeight="1" x14ac:dyDescent="0.3">
      <c r="D12" s="190"/>
      <c r="E12" s="136"/>
      <c r="F12" s="190" t="s">
        <v>169</v>
      </c>
      <c r="G12" s="136"/>
      <c r="H12" s="190" t="s">
        <v>170</v>
      </c>
      <c r="I12" s="136"/>
      <c r="J12" s="190" t="s">
        <v>171</v>
      </c>
      <c r="K12" s="136"/>
      <c r="L12" s="190" t="s">
        <v>172</v>
      </c>
      <c r="M12" s="136"/>
      <c r="N12" s="137" t="s">
        <v>173</v>
      </c>
      <c r="O12" s="137"/>
      <c r="P12" s="137" t="s">
        <v>174</v>
      </c>
      <c r="R12" s="189" t="s">
        <v>175</v>
      </c>
      <c r="T12" s="189" t="s">
        <v>176</v>
      </c>
      <c r="V12" s="137" t="s">
        <v>177</v>
      </c>
      <c r="W12" s="136"/>
      <c r="X12" s="137" t="s">
        <v>178</v>
      </c>
      <c r="Y12" s="136"/>
      <c r="Z12" s="137" t="s">
        <v>179</v>
      </c>
      <c r="AA12" s="136"/>
      <c r="AB12" s="137" t="s">
        <v>180</v>
      </c>
      <c r="AC12" s="136"/>
      <c r="AD12" s="137" t="s">
        <v>181</v>
      </c>
      <c r="AE12" s="136"/>
      <c r="AF12" s="137" t="s">
        <v>182</v>
      </c>
    </row>
    <row r="13" spans="1:32" s="180" customFormat="1" ht="20.100000000000001" customHeight="1" x14ac:dyDescent="0.3">
      <c r="D13" s="190"/>
      <c r="E13" s="136"/>
      <c r="F13" s="190" t="s">
        <v>183</v>
      </c>
      <c r="G13" s="136"/>
      <c r="H13" s="190" t="s">
        <v>184</v>
      </c>
      <c r="I13" s="136"/>
      <c r="J13" s="190" t="s">
        <v>185</v>
      </c>
      <c r="K13" s="136"/>
      <c r="L13" s="190" t="s">
        <v>186</v>
      </c>
      <c r="M13" s="136"/>
      <c r="N13" s="137" t="s">
        <v>187</v>
      </c>
      <c r="O13" s="137"/>
      <c r="P13" s="137" t="s">
        <v>188</v>
      </c>
      <c r="R13" s="189" t="s">
        <v>189</v>
      </c>
      <c r="T13" s="189" t="s">
        <v>190</v>
      </c>
      <c r="V13" s="137" t="s">
        <v>191</v>
      </c>
      <c r="W13" s="136"/>
      <c r="X13" s="137" t="s">
        <v>192</v>
      </c>
      <c r="Y13" s="136"/>
      <c r="Z13" s="137" t="s">
        <v>193</v>
      </c>
      <c r="AA13" s="136"/>
      <c r="AB13" s="137" t="s">
        <v>194</v>
      </c>
      <c r="AC13" s="136"/>
      <c r="AD13" s="137" t="s">
        <v>195</v>
      </c>
      <c r="AE13" s="136"/>
      <c r="AF13" s="137" t="s">
        <v>80</v>
      </c>
    </row>
    <row r="14" spans="1:32" s="180" customFormat="1" ht="20.100000000000001" customHeight="1" x14ac:dyDescent="0.3">
      <c r="D14" s="191" t="s">
        <v>11</v>
      </c>
      <c r="E14" s="136"/>
      <c r="F14" s="140" t="s">
        <v>12</v>
      </c>
      <c r="G14" s="141"/>
      <c r="H14" s="140" t="s">
        <v>12</v>
      </c>
      <c r="I14" s="136"/>
      <c r="J14" s="140" t="s">
        <v>12</v>
      </c>
      <c r="K14" s="136"/>
      <c r="L14" s="140" t="s">
        <v>12</v>
      </c>
      <c r="M14" s="141"/>
      <c r="N14" s="140" t="s">
        <v>12</v>
      </c>
      <c r="O14" s="142"/>
      <c r="P14" s="140" t="s">
        <v>12</v>
      </c>
      <c r="R14" s="192" t="s">
        <v>12</v>
      </c>
      <c r="T14" s="192" t="s">
        <v>12</v>
      </c>
      <c r="V14" s="140" t="s">
        <v>12</v>
      </c>
      <c r="W14" s="136"/>
      <c r="X14" s="140" t="s">
        <v>12</v>
      </c>
      <c r="Y14" s="136"/>
      <c r="Z14" s="140" t="s">
        <v>12</v>
      </c>
      <c r="AA14" s="136"/>
      <c r="AB14" s="140" t="s">
        <v>12</v>
      </c>
      <c r="AC14" s="136"/>
      <c r="AD14" s="140" t="s">
        <v>12</v>
      </c>
      <c r="AE14" s="136"/>
      <c r="AF14" s="140" t="s">
        <v>12</v>
      </c>
    </row>
    <row r="15" spans="1:32" s="180" customFormat="1" ht="6" customHeight="1" x14ac:dyDescent="0.3">
      <c r="D15" s="142"/>
      <c r="E15" s="136"/>
      <c r="F15" s="142"/>
      <c r="G15" s="141"/>
      <c r="H15" s="142"/>
      <c r="I15" s="136"/>
      <c r="J15" s="142"/>
      <c r="K15" s="136"/>
      <c r="L15" s="142"/>
      <c r="M15" s="141"/>
      <c r="N15" s="142"/>
      <c r="O15" s="142"/>
      <c r="P15" s="142"/>
      <c r="V15" s="142"/>
      <c r="W15" s="136"/>
      <c r="X15" s="142"/>
      <c r="Y15" s="136"/>
      <c r="Z15" s="142"/>
      <c r="AA15" s="136"/>
      <c r="AB15" s="136"/>
      <c r="AC15" s="136"/>
      <c r="AD15" s="142"/>
      <c r="AE15" s="136"/>
      <c r="AF15" s="142"/>
    </row>
    <row r="16" spans="1:32" s="180" customFormat="1" ht="20.100000000000001" customHeight="1" x14ac:dyDescent="0.3">
      <c r="A16" s="193" t="s">
        <v>196</v>
      </c>
      <c r="B16" s="193"/>
      <c r="D16" s="188"/>
      <c r="E16" s="188"/>
      <c r="F16" s="188">
        <v>373000</v>
      </c>
      <c r="G16" s="188"/>
      <c r="H16" s="188">
        <v>3680616</v>
      </c>
      <c r="I16" s="188"/>
      <c r="J16" s="188">
        <v>0</v>
      </c>
      <c r="K16" s="188"/>
      <c r="L16" s="188">
        <v>40200</v>
      </c>
      <c r="M16" s="188"/>
      <c r="N16" s="188">
        <v>35612545</v>
      </c>
      <c r="O16" s="188"/>
      <c r="P16" s="188">
        <v>-765013</v>
      </c>
      <c r="R16" s="188">
        <v>-12757</v>
      </c>
      <c r="T16" s="188">
        <v>2475</v>
      </c>
      <c r="V16" s="188">
        <v>5675</v>
      </c>
      <c r="W16" s="188"/>
      <c r="X16" s="188">
        <v>-7774</v>
      </c>
      <c r="Y16" s="188"/>
      <c r="Z16" s="194">
        <f>SUM(P16:X16)</f>
        <v>-777394</v>
      </c>
      <c r="AA16" s="188"/>
      <c r="AB16" s="194">
        <f>SUM(F16,H16,L16,N16,Z16)</f>
        <v>38928967</v>
      </c>
      <c r="AC16" s="188"/>
      <c r="AD16" s="188">
        <v>2375390</v>
      </c>
      <c r="AE16" s="188"/>
      <c r="AF16" s="143">
        <f>SUM(AB16:AD16)</f>
        <v>41304357</v>
      </c>
    </row>
    <row r="17" spans="1:32" s="180" customFormat="1" ht="6" customHeight="1" x14ac:dyDescent="0.3">
      <c r="A17" s="193"/>
      <c r="B17" s="195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R17" s="188"/>
      <c r="T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</row>
    <row r="18" spans="1:32" s="180" customFormat="1" ht="20.100000000000001" customHeight="1" x14ac:dyDescent="0.3">
      <c r="A18" s="193" t="s">
        <v>197</v>
      </c>
      <c r="B18" s="195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R18" s="188"/>
      <c r="T18" s="188"/>
      <c r="V18" s="188"/>
      <c r="W18" s="188"/>
      <c r="X18" s="188"/>
      <c r="Y18" s="188"/>
      <c r="Z18" s="188"/>
      <c r="AA18" s="188"/>
      <c r="AB18" s="194"/>
      <c r="AC18" s="188"/>
      <c r="AD18" s="188"/>
      <c r="AE18" s="188"/>
      <c r="AF18" s="188"/>
    </row>
    <row r="19" spans="1:32" s="180" customFormat="1" ht="20.100000000000001" customHeight="1" x14ac:dyDescent="0.3">
      <c r="A19" s="195" t="s">
        <v>198</v>
      </c>
      <c r="B19" s="195"/>
      <c r="D19" s="196"/>
      <c r="E19" s="188"/>
      <c r="F19" s="188">
        <v>0</v>
      </c>
      <c r="G19" s="188"/>
      <c r="H19" s="188">
        <v>0</v>
      </c>
      <c r="I19" s="188"/>
      <c r="J19" s="188">
        <v>0</v>
      </c>
      <c r="K19" s="188"/>
      <c r="L19" s="188">
        <v>0</v>
      </c>
      <c r="M19" s="188"/>
      <c r="N19" s="188">
        <v>0</v>
      </c>
      <c r="O19" s="188"/>
      <c r="P19" s="188">
        <v>0</v>
      </c>
      <c r="R19" s="188">
        <v>0</v>
      </c>
      <c r="T19" s="188">
        <v>0</v>
      </c>
      <c r="V19" s="188">
        <v>0</v>
      </c>
      <c r="W19" s="188"/>
      <c r="X19" s="188">
        <v>0</v>
      </c>
      <c r="Y19" s="188"/>
      <c r="Z19" s="194">
        <f t="shared" ref="Z19" si="0">SUM(P19:X19)</f>
        <v>0</v>
      </c>
      <c r="AA19" s="188"/>
      <c r="AB19" s="194">
        <f t="shared" ref="AB19" si="1">SUM(F19,H19,L19,N19,Z19)</f>
        <v>0</v>
      </c>
      <c r="AC19" s="188"/>
      <c r="AD19" s="188">
        <v>3000</v>
      </c>
      <c r="AE19" s="188"/>
      <c r="AF19" s="143">
        <f t="shared" ref="AF19:AF21" si="2">SUM(AB19:AD19)</f>
        <v>3000</v>
      </c>
    </row>
    <row r="20" spans="1:32" s="180" customFormat="1" ht="20.100000000000001" customHeight="1" x14ac:dyDescent="0.3">
      <c r="A20" s="180" t="s">
        <v>199</v>
      </c>
      <c r="B20" s="195"/>
      <c r="D20" s="196"/>
      <c r="E20" s="188"/>
      <c r="F20" s="188">
        <v>0</v>
      </c>
      <c r="G20" s="188"/>
      <c r="H20" s="188">
        <v>0</v>
      </c>
      <c r="I20" s="188"/>
      <c r="J20" s="188">
        <v>0</v>
      </c>
      <c r="K20" s="188"/>
      <c r="L20" s="188">
        <v>0</v>
      </c>
      <c r="M20" s="188"/>
      <c r="N20" s="188">
        <v>-1119000</v>
      </c>
      <c r="O20" s="188"/>
      <c r="P20" s="188">
        <v>0</v>
      </c>
      <c r="R20" s="188">
        <v>0</v>
      </c>
      <c r="T20" s="188">
        <v>0</v>
      </c>
      <c r="V20" s="188">
        <v>0</v>
      </c>
      <c r="W20" s="188"/>
      <c r="X20" s="188">
        <v>0</v>
      </c>
      <c r="Y20" s="188"/>
      <c r="Z20" s="194">
        <f>SUM(P20:X20)</f>
        <v>0</v>
      </c>
      <c r="AA20" s="188"/>
      <c r="AB20" s="194">
        <f>SUM(F20,H20,L20,N20,Z20)</f>
        <v>-1119000</v>
      </c>
      <c r="AC20" s="188"/>
      <c r="AD20" s="194">
        <v>0</v>
      </c>
      <c r="AE20" s="188"/>
      <c r="AF20" s="143">
        <f t="shared" si="2"/>
        <v>-1119000</v>
      </c>
    </row>
    <row r="21" spans="1:32" s="270" customFormat="1" ht="20.100000000000001" customHeight="1" x14ac:dyDescent="0.45">
      <c r="A21" s="180" t="s">
        <v>200</v>
      </c>
      <c r="B21" s="195"/>
      <c r="C21" s="180"/>
      <c r="D21" s="197"/>
      <c r="E21" s="188"/>
      <c r="F21" s="188">
        <v>0</v>
      </c>
      <c r="G21" s="188"/>
      <c r="H21" s="188">
        <v>0</v>
      </c>
      <c r="I21" s="188"/>
      <c r="J21" s="188">
        <v>0</v>
      </c>
      <c r="K21" s="188"/>
      <c r="L21" s="188">
        <v>0</v>
      </c>
      <c r="M21" s="188"/>
      <c r="N21" s="188">
        <v>0</v>
      </c>
      <c r="O21" s="188"/>
      <c r="P21" s="188">
        <v>0</v>
      </c>
      <c r="Q21" s="180"/>
      <c r="R21" s="188">
        <v>0</v>
      </c>
      <c r="S21" s="180"/>
      <c r="T21" s="188">
        <v>0</v>
      </c>
      <c r="U21" s="180"/>
      <c r="V21" s="188">
        <v>0</v>
      </c>
      <c r="W21" s="188"/>
      <c r="X21" s="188">
        <v>0</v>
      </c>
      <c r="Y21" s="188"/>
      <c r="Z21" s="194">
        <f t="shared" ref="Z21" si="3">SUM(P21:X21)</f>
        <v>0</v>
      </c>
      <c r="AA21" s="188"/>
      <c r="AB21" s="194">
        <f t="shared" ref="AB21" si="4">SUM(F21,H21,L21,N21,Z21)</f>
        <v>0</v>
      </c>
      <c r="AC21" s="188"/>
      <c r="AD21" s="194">
        <v>-166</v>
      </c>
      <c r="AE21" s="188"/>
      <c r="AF21" s="143">
        <f t="shared" si="2"/>
        <v>-166</v>
      </c>
    </row>
    <row r="22" spans="1:32" s="180" customFormat="1" ht="20.100000000000001" customHeight="1" x14ac:dyDescent="0.3">
      <c r="A22" s="180" t="s">
        <v>139</v>
      </c>
      <c r="B22" s="195"/>
      <c r="D22" s="198"/>
      <c r="E22" s="188"/>
      <c r="F22" s="199">
        <v>0</v>
      </c>
      <c r="G22" s="188"/>
      <c r="H22" s="199">
        <v>0</v>
      </c>
      <c r="I22" s="188"/>
      <c r="J22" s="199">
        <v>0</v>
      </c>
      <c r="K22" s="188"/>
      <c r="L22" s="199">
        <v>0</v>
      </c>
      <c r="M22" s="188"/>
      <c r="N22" s="199">
        <v>4480016</v>
      </c>
      <c r="O22" s="188"/>
      <c r="P22" s="199">
        <v>0</v>
      </c>
      <c r="R22" s="199">
        <v>0</v>
      </c>
      <c r="T22" s="199">
        <v>-27502</v>
      </c>
      <c r="V22" s="199">
        <v>693</v>
      </c>
      <c r="W22" s="188"/>
      <c r="X22" s="200">
        <v>-3353</v>
      </c>
      <c r="Y22" s="188"/>
      <c r="Z22" s="200">
        <f>SUM(P22:X22)</f>
        <v>-30162</v>
      </c>
      <c r="AA22" s="188"/>
      <c r="AB22" s="200">
        <f>SUM(F22,H22,J22,L22,N22,Z22)</f>
        <v>4449854</v>
      </c>
      <c r="AC22" s="188"/>
      <c r="AD22" s="199">
        <v>164762</v>
      </c>
      <c r="AE22" s="188"/>
      <c r="AF22" s="144">
        <f>SUM(AB22:AD22)</f>
        <v>4614616</v>
      </c>
    </row>
    <row r="23" spans="1:32" s="180" customFormat="1" ht="6" customHeight="1" x14ac:dyDescent="0.3">
      <c r="A23" s="201"/>
      <c r="D23" s="188"/>
      <c r="E23" s="202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R23" s="188"/>
      <c r="T23" s="188"/>
      <c r="V23" s="188"/>
      <c r="W23" s="188"/>
      <c r="X23" s="188"/>
      <c r="Y23" s="188"/>
      <c r="Z23" s="188"/>
      <c r="AA23" s="188"/>
      <c r="AB23" s="188"/>
      <c r="AC23" s="188"/>
      <c r="AD23" s="145"/>
      <c r="AE23" s="145"/>
      <c r="AF23" s="145"/>
    </row>
    <row r="24" spans="1:32" s="180" customFormat="1" ht="18.75" customHeight="1" x14ac:dyDescent="0.3">
      <c r="A24" s="193" t="s">
        <v>201</v>
      </c>
      <c r="B24" s="195"/>
      <c r="C24" s="195"/>
      <c r="D24" s="188"/>
      <c r="E24" s="202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R24" s="188"/>
      <c r="T24" s="188"/>
      <c r="V24" s="188"/>
      <c r="W24" s="188"/>
      <c r="X24" s="188"/>
      <c r="Y24" s="188"/>
      <c r="Z24" s="188"/>
      <c r="AA24" s="188"/>
      <c r="AB24" s="188"/>
      <c r="AC24" s="188"/>
      <c r="AD24" s="145"/>
      <c r="AE24" s="145"/>
      <c r="AF24" s="145"/>
    </row>
    <row r="25" spans="1:32" s="180" customFormat="1" ht="18.75" customHeight="1" thickBot="1" x14ac:dyDescent="0.35">
      <c r="A25" s="201"/>
      <c r="B25" s="193" t="s">
        <v>202</v>
      </c>
      <c r="C25" s="195"/>
      <c r="D25" s="188"/>
      <c r="E25" s="202"/>
      <c r="F25" s="203">
        <f>SUM(F16:F22)</f>
        <v>373000</v>
      </c>
      <c r="G25" s="188"/>
      <c r="H25" s="203">
        <f>SUM(H16:H22)</f>
        <v>3680616</v>
      </c>
      <c r="I25" s="188"/>
      <c r="J25" s="203">
        <f>SUM(J16:J22)</f>
        <v>0</v>
      </c>
      <c r="K25" s="188"/>
      <c r="L25" s="203">
        <f>SUM(L16:L22)</f>
        <v>40200</v>
      </c>
      <c r="M25" s="188"/>
      <c r="N25" s="203">
        <f>SUM(N16:N22)</f>
        <v>38973561</v>
      </c>
      <c r="O25" s="188"/>
      <c r="P25" s="203">
        <f>SUM(P16:P22)</f>
        <v>-765013</v>
      </c>
      <c r="R25" s="203">
        <f>SUM(R16:R22)</f>
        <v>-12757</v>
      </c>
      <c r="T25" s="203">
        <f>SUM(T16:T22)</f>
        <v>-25027</v>
      </c>
      <c r="V25" s="203">
        <f>SUM(V16:V22)</f>
        <v>6368</v>
      </c>
      <c r="W25" s="188"/>
      <c r="X25" s="203">
        <f>SUM(X16:X22)</f>
        <v>-11127</v>
      </c>
      <c r="Y25" s="188"/>
      <c r="Z25" s="203">
        <f>SUM(Z16:Z22)</f>
        <v>-807556</v>
      </c>
      <c r="AA25" s="188"/>
      <c r="AB25" s="203">
        <f>SUM(AB16:AB22)</f>
        <v>42259821</v>
      </c>
      <c r="AC25" s="188"/>
      <c r="AD25" s="203">
        <f>SUM(AD16:AD22)</f>
        <v>2542986</v>
      </c>
      <c r="AE25" s="146"/>
      <c r="AF25" s="203">
        <f>SUM(AF16:AF22)</f>
        <v>44802807</v>
      </c>
    </row>
    <row r="26" spans="1:32" s="180" customFormat="1" ht="20.100000000000001" customHeight="1" thickTop="1" x14ac:dyDescent="0.3">
      <c r="A26" s="193"/>
      <c r="D26" s="188"/>
      <c r="E26" s="202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46"/>
      <c r="AF26" s="188"/>
    </row>
    <row r="27" spans="1:32" s="180" customFormat="1" ht="20.100000000000001" customHeight="1" x14ac:dyDescent="0.3">
      <c r="A27" s="193" t="s">
        <v>203</v>
      </c>
      <c r="B27" s="193"/>
      <c r="D27" s="188"/>
      <c r="E27" s="188"/>
      <c r="F27" s="147">
        <v>373000</v>
      </c>
      <c r="G27" s="188"/>
      <c r="H27" s="147">
        <v>3680616</v>
      </c>
      <c r="I27" s="188"/>
      <c r="J27" s="147">
        <v>-655001</v>
      </c>
      <c r="K27" s="188"/>
      <c r="L27" s="147">
        <v>40200</v>
      </c>
      <c r="M27" s="188"/>
      <c r="N27" s="147">
        <v>42099717</v>
      </c>
      <c r="O27" s="188"/>
      <c r="P27" s="147">
        <v>-765013</v>
      </c>
      <c r="R27" s="147">
        <v>-12757</v>
      </c>
      <c r="T27" s="147">
        <v>-3018658</v>
      </c>
      <c r="V27" s="147">
        <v>-8604</v>
      </c>
      <c r="W27" s="188"/>
      <c r="X27" s="147">
        <v>-34130</v>
      </c>
      <c r="Y27" s="188"/>
      <c r="Z27" s="148">
        <f>SUM(P27:X27)</f>
        <v>-3839162</v>
      </c>
      <c r="AA27" s="188"/>
      <c r="AB27" s="148">
        <f>SUM(F27,H27,J27,L27,N27,Z27)</f>
        <v>41699370</v>
      </c>
      <c r="AC27" s="188"/>
      <c r="AD27" s="147">
        <v>2310247</v>
      </c>
      <c r="AE27" s="188"/>
      <c r="AF27" s="149">
        <f>SUM(AB27:AD27)</f>
        <v>44009617</v>
      </c>
    </row>
    <row r="28" spans="1:32" s="180" customFormat="1" ht="6" customHeight="1" x14ac:dyDescent="0.3">
      <c r="A28" s="193"/>
      <c r="B28" s="195"/>
      <c r="D28" s="188"/>
      <c r="E28" s="188"/>
      <c r="F28" s="147"/>
      <c r="G28" s="188"/>
      <c r="H28" s="147"/>
      <c r="I28" s="188"/>
      <c r="J28" s="147"/>
      <c r="K28" s="188"/>
      <c r="L28" s="147"/>
      <c r="M28" s="188"/>
      <c r="N28" s="147"/>
      <c r="O28" s="188"/>
      <c r="P28" s="147"/>
      <c r="R28" s="147"/>
      <c r="T28" s="147"/>
      <c r="V28" s="147"/>
      <c r="W28" s="188"/>
      <c r="X28" s="147"/>
      <c r="Y28" s="188"/>
      <c r="Z28" s="147"/>
      <c r="AA28" s="188"/>
      <c r="AB28" s="147"/>
      <c r="AC28" s="188"/>
      <c r="AD28" s="147"/>
      <c r="AE28" s="188"/>
      <c r="AF28" s="147"/>
    </row>
    <row r="29" spans="1:32" s="180" customFormat="1" ht="20.100000000000001" customHeight="1" x14ac:dyDescent="0.3">
      <c r="A29" s="193" t="s">
        <v>197</v>
      </c>
      <c r="B29" s="195"/>
      <c r="D29" s="188"/>
      <c r="E29" s="188"/>
      <c r="F29" s="147"/>
      <c r="G29" s="188"/>
      <c r="H29" s="147"/>
      <c r="I29" s="188"/>
      <c r="J29" s="147"/>
      <c r="K29" s="188"/>
      <c r="L29" s="147"/>
      <c r="M29" s="188"/>
      <c r="N29" s="147"/>
      <c r="O29" s="188"/>
      <c r="P29" s="147"/>
      <c r="R29" s="147"/>
      <c r="T29" s="147"/>
      <c r="V29" s="147"/>
      <c r="W29" s="188"/>
      <c r="X29" s="147"/>
      <c r="Y29" s="188"/>
      <c r="Z29" s="147"/>
      <c r="AA29" s="188"/>
      <c r="AB29" s="148"/>
      <c r="AC29" s="188"/>
      <c r="AD29" s="147"/>
      <c r="AE29" s="188"/>
      <c r="AF29" s="147"/>
    </row>
    <row r="30" spans="1:32" s="180" customFormat="1" ht="20.100000000000001" customHeight="1" x14ac:dyDescent="0.3">
      <c r="A30" s="195" t="s">
        <v>204</v>
      </c>
      <c r="B30" s="195"/>
      <c r="D30" s="188"/>
      <c r="E30" s="188"/>
      <c r="F30" s="147">
        <v>0</v>
      </c>
      <c r="G30" s="188"/>
      <c r="H30" s="147">
        <v>0</v>
      </c>
      <c r="I30" s="188"/>
      <c r="J30" s="147">
        <v>0</v>
      </c>
      <c r="K30" s="188"/>
      <c r="L30" s="147">
        <v>0</v>
      </c>
      <c r="M30" s="188"/>
      <c r="N30" s="147">
        <v>0</v>
      </c>
      <c r="O30" s="188"/>
      <c r="P30" s="147">
        <v>0</v>
      </c>
      <c r="R30" s="147">
        <v>0</v>
      </c>
      <c r="T30" s="147">
        <v>0</v>
      </c>
      <c r="V30" s="147">
        <v>0</v>
      </c>
      <c r="W30" s="188"/>
      <c r="X30" s="147">
        <v>0</v>
      </c>
      <c r="Y30" s="188"/>
      <c r="Z30" s="148">
        <f t="shared" ref="Z30:Z31" si="5">SUM(P30:X30)</f>
        <v>0</v>
      </c>
      <c r="AA30" s="188"/>
      <c r="AB30" s="148">
        <f t="shared" ref="AB30:AB31" si="6">SUM(F30,H30,J30,L30,N30,Z30)</f>
        <v>0</v>
      </c>
      <c r="AC30" s="188"/>
      <c r="AD30" s="147">
        <v>15000</v>
      </c>
      <c r="AE30" s="188"/>
      <c r="AF30" s="149">
        <f>SUM(AB30:AD30)</f>
        <v>15000</v>
      </c>
    </row>
    <row r="31" spans="1:32" s="180" customFormat="1" ht="20.100000000000001" customHeight="1" x14ac:dyDescent="0.3">
      <c r="A31" s="195" t="s">
        <v>89</v>
      </c>
      <c r="B31" s="195"/>
      <c r="D31" s="197">
        <v>23</v>
      </c>
      <c r="E31" s="188"/>
      <c r="F31" s="147">
        <v>0</v>
      </c>
      <c r="G31" s="188"/>
      <c r="H31" s="147">
        <v>0</v>
      </c>
      <c r="I31" s="188"/>
      <c r="J31" s="147">
        <v>-78975</v>
      </c>
      <c r="K31" s="188"/>
      <c r="L31" s="147">
        <v>0</v>
      </c>
      <c r="M31" s="188"/>
      <c r="N31" s="147">
        <v>0</v>
      </c>
      <c r="O31" s="188"/>
      <c r="P31" s="147">
        <v>0</v>
      </c>
      <c r="R31" s="147">
        <v>0</v>
      </c>
      <c r="T31" s="147">
        <v>0</v>
      </c>
      <c r="V31" s="147">
        <v>0</v>
      </c>
      <c r="W31" s="188"/>
      <c r="X31" s="147">
        <v>0</v>
      </c>
      <c r="Y31" s="188"/>
      <c r="Z31" s="148">
        <f t="shared" si="5"/>
        <v>0</v>
      </c>
      <c r="AA31" s="188"/>
      <c r="AB31" s="148">
        <f t="shared" si="6"/>
        <v>-78975</v>
      </c>
      <c r="AC31" s="188"/>
      <c r="AD31" s="147">
        <v>0</v>
      </c>
      <c r="AE31" s="188"/>
      <c r="AF31" s="149">
        <f t="shared" ref="AF31:AF32" si="7">SUM(AB31:AD31)</f>
        <v>-78975</v>
      </c>
    </row>
    <row r="32" spans="1:32" s="270" customFormat="1" ht="20.100000000000001" customHeight="1" x14ac:dyDescent="0.45">
      <c r="A32" s="180" t="s">
        <v>199</v>
      </c>
      <c r="B32" s="195"/>
      <c r="C32" s="180"/>
      <c r="D32" s="197">
        <v>25</v>
      </c>
      <c r="E32" s="188"/>
      <c r="F32" s="147">
        <v>0</v>
      </c>
      <c r="G32" s="188"/>
      <c r="H32" s="147">
        <v>0</v>
      </c>
      <c r="I32" s="188"/>
      <c r="J32" s="147">
        <v>0</v>
      </c>
      <c r="K32" s="188"/>
      <c r="L32" s="147">
        <v>0</v>
      </c>
      <c r="M32" s="188"/>
      <c r="N32" s="147">
        <v>-1114000</v>
      </c>
      <c r="O32" s="188"/>
      <c r="P32" s="147">
        <v>0</v>
      </c>
      <c r="Q32" s="180"/>
      <c r="R32" s="147">
        <v>0</v>
      </c>
      <c r="S32" s="180"/>
      <c r="T32" s="147">
        <v>0</v>
      </c>
      <c r="U32" s="180"/>
      <c r="V32" s="147">
        <v>0</v>
      </c>
      <c r="W32" s="188"/>
      <c r="X32" s="147">
        <v>0</v>
      </c>
      <c r="Y32" s="188"/>
      <c r="Z32" s="148">
        <f>SUM(P32:X32)</f>
        <v>0</v>
      </c>
      <c r="AA32" s="188"/>
      <c r="AB32" s="148">
        <f>SUM(F32,H32,J32,L32,N32,Z32)</f>
        <v>-1114000</v>
      </c>
      <c r="AC32" s="188"/>
      <c r="AD32" s="147">
        <v>0</v>
      </c>
      <c r="AE32" s="188"/>
      <c r="AF32" s="149">
        <f t="shared" si="7"/>
        <v>-1114000</v>
      </c>
    </row>
    <row r="33" spans="1:32" s="180" customFormat="1" ht="20.100000000000001" customHeight="1" x14ac:dyDescent="0.3">
      <c r="A33" s="180" t="s">
        <v>139</v>
      </c>
      <c r="B33" s="195"/>
      <c r="D33" s="198"/>
      <c r="E33" s="188"/>
      <c r="F33" s="150">
        <v>0</v>
      </c>
      <c r="G33" s="188"/>
      <c r="H33" s="150">
        <v>0</v>
      </c>
      <c r="I33" s="188"/>
      <c r="J33" s="150">
        <v>0</v>
      </c>
      <c r="K33" s="188"/>
      <c r="L33" s="150">
        <v>0</v>
      </c>
      <c r="M33" s="188"/>
      <c r="N33" s="150">
        <v>1852070</v>
      </c>
      <c r="O33" s="188"/>
      <c r="P33" s="150">
        <v>0</v>
      </c>
      <c r="R33" s="150">
        <v>0</v>
      </c>
      <c r="T33" s="150">
        <v>-3475148</v>
      </c>
      <c r="V33" s="150">
        <v>-96607</v>
      </c>
      <c r="W33" s="188"/>
      <c r="X33" s="151">
        <v>-13869</v>
      </c>
      <c r="Y33" s="188"/>
      <c r="Z33" s="151">
        <f t="shared" ref="Z33" si="8">SUM(P33:X33)</f>
        <v>-3585624</v>
      </c>
      <c r="AA33" s="188"/>
      <c r="AB33" s="151">
        <f>SUM(F33,H33,J33,L33,N33,Z33)</f>
        <v>-1733554</v>
      </c>
      <c r="AC33" s="188"/>
      <c r="AD33" s="150">
        <v>-817875</v>
      </c>
      <c r="AE33" s="188"/>
      <c r="AF33" s="152">
        <f>SUM(AB33:AD33)</f>
        <v>-2551429</v>
      </c>
    </row>
    <row r="34" spans="1:32" s="180" customFormat="1" ht="6" customHeight="1" x14ac:dyDescent="0.3">
      <c r="A34" s="201"/>
      <c r="D34" s="188"/>
      <c r="E34" s="202"/>
      <c r="F34" s="147"/>
      <c r="G34" s="188"/>
      <c r="H34" s="147"/>
      <c r="I34" s="188"/>
      <c r="J34" s="147"/>
      <c r="K34" s="188"/>
      <c r="L34" s="147"/>
      <c r="M34" s="188"/>
      <c r="N34" s="147"/>
      <c r="O34" s="188"/>
      <c r="P34" s="147"/>
      <c r="R34" s="147"/>
      <c r="T34" s="147"/>
      <c r="V34" s="147"/>
      <c r="W34" s="188"/>
      <c r="X34" s="147"/>
      <c r="Y34" s="188"/>
      <c r="Z34" s="147"/>
      <c r="AA34" s="188"/>
      <c r="AB34" s="147"/>
      <c r="AC34" s="188"/>
      <c r="AD34" s="153"/>
      <c r="AE34" s="145"/>
      <c r="AF34" s="153"/>
    </row>
    <row r="35" spans="1:32" s="180" customFormat="1" ht="20.25" customHeight="1" x14ac:dyDescent="0.3">
      <c r="A35" s="193" t="s">
        <v>201</v>
      </c>
      <c r="B35" s="195"/>
      <c r="D35" s="188"/>
      <c r="E35" s="202"/>
      <c r="F35" s="147"/>
      <c r="G35" s="188"/>
      <c r="H35" s="147"/>
      <c r="I35" s="188"/>
      <c r="J35" s="147"/>
      <c r="K35" s="188"/>
      <c r="L35" s="147"/>
      <c r="M35" s="188"/>
      <c r="N35" s="147"/>
      <c r="O35" s="188"/>
      <c r="P35" s="147"/>
      <c r="R35" s="147"/>
      <c r="T35" s="147"/>
      <c r="V35" s="147"/>
      <c r="W35" s="188"/>
      <c r="X35" s="147"/>
      <c r="Y35" s="188"/>
      <c r="Z35" s="147"/>
      <c r="AA35" s="188"/>
      <c r="AB35" s="147"/>
      <c r="AC35" s="188"/>
      <c r="AD35" s="153"/>
      <c r="AE35" s="145"/>
      <c r="AF35" s="153"/>
    </row>
    <row r="36" spans="1:32" s="180" customFormat="1" ht="20.25" customHeight="1" thickBot="1" x14ac:dyDescent="0.35">
      <c r="A36" s="193"/>
      <c r="B36" s="193" t="s">
        <v>205</v>
      </c>
      <c r="D36" s="188"/>
      <c r="E36" s="202"/>
      <c r="F36" s="154">
        <f>SUM(F27:F33)</f>
        <v>373000</v>
      </c>
      <c r="G36" s="188"/>
      <c r="H36" s="154">
        <f>SUM(H27:H33)</f>
        <v>3680616</v>
      </c>
      <c r="I36" s="188"/>
      <c r="J36" s="154">
        <f>SUM(J27:J33)</f>
        <v>-733976</v>
      </c>
      <c r="K36" s="188"/>
      <c r="L36" s="154">
        <f>SUM(L27:L33)</f>
        <v>40200</v>
      </c>
      <c r="M36" s="188"/>
      <c r="N36" s="154">
        <f>SUM(N27:N33)</f>
        <v>42837787</v>
      </c>
      <c r="O36" s="188"/>
      <c r="P36" s="154">
        <f>SUM(P27:P33)</f>
        <v>-765013</v>
      </c>
      <c r="R36" s="154">
        <f>SUM(R27:R33)</f>
        <v>-12757</v>
      </c>
      <c r="T36" s="154">
        <f>SUM(T27:T33)</f>
        <v>-6493806</v>
      </c>
      <c r="V36" s="154">
        <f>SUM(V27:V33)</f>
        <v>-105211</v>
      </c>
      <c r="W36" s="188"/>
      <c r="X36" s="154">
        <f>SUM(X27:X33)</f>
        <v>-47999</v>
      </c>
      <c r="Y36" s="188"/>
      <c r="Z36" s="154">
        <f>SUM(Z27:Z33)</f>
        <v>-7424786</v>
      </c>
      <c r="AA36" s="188"/>
      <c r="AB36" s="154">
        <f>SUM(AB27:AB33)</f>
        <v>38772841</v>
      </c>
      <c r="AC36" s="188"/>
      <c r="AD36" s="154">
        <f>SUM(AD27:AD33)</f>
        <v>1507372</v>
      </c>
      <c r="AE36" s="146"/>
      <c r="AF36" s="154">
        <f>SUM(AF27:AF33)</f>
        <v>40280213</v>
      </c>
    </row>
    <row r="37" spans="1:32" s="180" customFormat="1" ht="20.100000000000001" customHeight="1" thickTop="1" x14ac:dyDescent="0.3">
      <c r="A37" s="193"/>
      <c r="D37" s="188"/>
      <c r="E37" s="202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46"/>
      <c r="AF37" s="188"/>
    </row>
    <row r="38" spans="1:32" s="180" customFormat="1" ht="20.100000000000001" customHeight="1" x14ac:dyDescent="0.3">
      <c r="A38" s="193"/>
      <c r="D38" s="188"/>
      <c r="E38" s="202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46"/>
      <c r="AF38" s="188"/>
    </row>
    <row r="39" spans="1:32" s="180" customFormat="1" ht="20.100000000000001" customHeight="1" x14ac:dyDescent="0.3">
      <c r="A39" s="193"/>
      <c r="D39" s="188"/>
      <c r="E39" s="202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46"/>
      <c r="AF39" s="188"/>
    </row>
    <row r="40" spans="1:32" s="233" customFormat="1" ht="20.100000000000001" customHeight="1" x14ac:dyDescent="0.3">
      <c r="A40" s="226"/>
      <c r="D40" s="264"/>
      <c r="E40" s="265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6"/>
      <c r="AF40" s="264"/>
    </row>
    <row r="41" spans="1:32" s="233" customFormat="1" ht="19.95" customHeight="1" x14ac:dyDescent="0.3">
      <c r="A41" s="226"/>
      <c r="D41" s="264"/>
      <c r="E41" s="265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6"/>
      <c r="AF41" s="264"/>
    </row>
    <row r="42" spans="1:32" s="233" customFormat="1" ht="21.75" customHeight="1" x14ac:dyDescent="0.3">
      <c r="A42" s="226"/>
      <c r="D42" s="264"/>
      <c r="E42" s="265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6"/>
      <c r="AF42" s="264"/>
    </row>
    <row r="43" spans="1:32" s="204" customFormat="1" ht="21.9" customHeight="1" x14ac:dyDescent="0.3">
      <c r="A43" s="275" t="str">
        <f>'9-11 (9m)'!A131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179"/>
      <c r="AB43" s="4"/>
      <c r="AC43" s="179"/>
      <c r="AD43" s="179"/>
      <c r="AE43" s="179"/>
      <c r="AF43" s="4"/>
    </row>
  </sheetData>
  <mergeCells count="4">
    <mergeCell ref="F6:AB6"/>
    <mergeCell ref="P7:Z7"/>
    <mergeCell ref="R8:X8"/>
    <mergeCell ref="A43:N43"/>
  </mergeCells>
  <pageMargins left="0.3" right="0.3" top="0.5" bottom="0.6" header="0.49" footer="0.4"/>
  <pageSetup paperSize="9" scale="68" firstPageNumber="12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01C1-5C4F-421A-BACA-0459F16531F2}">
  <sheetPr>
    <tabColor theme="9" tint="0.79998168889431442"/>
  </sheetPr>
  <dimension ref="A1:AB40"/>
  <sheetViews>
    <sheetView view="pageBreakPreview" topLeftCell="A38" zoomScale="84" zoomScaleNormal="85" zoomScaleSheetLayoutView="84" zoomScalePageLayoutView="70" workbookViewId="0">
      <selection activeCell="C39" sqref="C39"/>
    </sheetView>
  </sheetViews>
  <sheetFormatPr defaultColWidth="9.33203125" defaultRowHeight="16.350000000000001" customHeight="1" x14ac:dyDescent="0.3"/>
  <cols>
    <col min="1" max="2" width="1.5546875" style="91" customWidth="1"/>
    <col min="3" max="3" width="40.109375" style="91" customWidth="1"/>
    <col min="4" max="4" width="8.5546875" style="206" customWidth="1"/>
    <col min="5" max="5" width="0.6640625" style="90" customWidth="1"/>
    <col min="6" max="6" width="10.88671875" style="157" bestFit="1" customWidth="1"/>
    <col min="7" max="7" width="0.6640625" style="2" customWidth="1"/>
    <col min="8" max="8" width="11.44140625" style="158" customWidth="1"/>
    <col min="9" max="9" width="0.6640625" style="158" customWidth="1"/>
    <col min="10" max="10" width="7.6640625" style="158" bestFit="1" customWidth="1"/>
    <col min="11" max="11" width="0.6640625" style="158" customWidth="1"/>
    <col min="12" max="12" width="9.44140625" style="2" bestFit="1" customWidth="1"/>
    <col min="13" max="13" width="0.6640625" style="2" customWidth="1"/>
    <col min="14" max="14" width="9" style="2" bestFit="1" customWidth="1"/>
    <col min="15" max="15" width="0.6640625" style="158" customWidth="1"/>
    <col min="16" max="16" width="12.6640625" style="158" bestFit="1" customWidth="1"/>
    <col min="17" max="17" width="0.6640625" style="2" customWidth="1"/>
    <col min="18" max="18" width="14.44140625" style="2" customWidth="1"/>
    <col min="19" max="19" width="0.6640625" style="2" customWidth="1"/>
    <col min="20" max="20" width="14.5546875" style="2" bestFit="1" customWidth="1"/>
    <col min="21" max="21" width="0.6640625" style="2" customWidth="1"/>
    <col min="22" max="22" width="12.6640625" style="2" bestFit="1" customWidth="1"/>
    <col min="23" max="23" width="0.6640625" style="2" customWidth="1"/>
    <col min="24" max="24" width="11.88671875" style="2" bestFit="1" customWidth="1"/>
    <col min="25" max="25" width="0.6640625" style="2" customWidth="1"/>
    <col min="26" max="26" width="16.109375" style="2" bestFit="1" customWidth="1"/>
    <col min="27" max="27" width="0.6640625" style="2" customWidth="1"/>
    <col min="28" max="28" width="13" style="2" customWidth="1"/>
    <col min="29" max="16384" width="9.33203125" style="97"/>
  </cols>
  <sheetData>
    <row r="1" spans="1:28" ht="20.100000000000001" customHeight="1" x14ac:dyDescent="0.3">
      <c r="A1" s="1" t="s">
        <v>0</v>
      </c>
      <c r="B1" s="1"/>
      <c r="C1" s="1"/>
      <c r="H1" s="207"/>
      <c r="I1" s="207"/>
      <c r="J1" s="207"/>
      <c r="K1" s="207"/>
      <c r="L1" s="207"/>
      <c r="M1" s="207"/>
      <c r="N1" s="158"/>
      <c r="O1" s="207"/>
      <c r="P1" s="207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96" t="s">
        <v>5</v>
      </c>
    </row>
    <row r="2" spans="1:28" ht="20.100000000000001" customHeight="1" x14ac:dyDescent="0.3">
      <c r="A2" s="1" t="s">
        <v>155</v>
      </c>
      <c r="B2" s="1"/>
      <c r="C2" s="1"/>
      <c r="H2" s="207"/>
      <c r="I2" s="207"/>
      <c r="J2" s="207"/>
      <c r="K2" s="207"/>
      <c r="L2" s="207"/>
      <c r="M2" s="207"/>
      <c r="N2" s="158"/>
      <c r="O2" s="207"/>
      <c r="P2" s="207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</row>
    <row r="3" spans="1:28" ht="20.100000000000001" customHeight="1" x14ac:dyDescent="0.3">
      <c r="A3" s="3" t="str">
        <f>'12'!A3</f>
        <v>สำหรับรอบระยะเวลาเก้าเดือนสิ้นสุดวันที่ 30 กันยายน พ.ศ. 2567</v>
      </c>
      <c r="B3" s="3"/>
      <c r="C3" s="3"/>
      <c r="D3" s="208"/>
      <c r="E3" s="92"/>
      <c r="F3" s="209"/>
      <c r="G3" s="4"/>
      <c r="H3" s="210"/>
      <c r="I3" s="210"/>
      <c r="J3" s="210"/>
      <c r="K3" s="210"/>
      <c r="L3" s="210"/>
      <c r="M3" s="210"/>
      <c r="N3" s="211"/>
      <c r="O3" s="210"/>
      <c r="P3" s="210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</row>
    <row r="4" spans="1:28" ht="21" customHeight="1" x14ac:dyDescent="0.3">
      <c r="A4" s="1"/>
      <c r="B4" s="1"/>
      <c r="C4" s="1"/>
      <c r="H4" s="207"/>
      <c r="I4" s="207"/>
      <c r="J4" s="207"/>
      <c r="K4" s="207"/>
      <c r="L4" s="207"/>
      <c r="M4" s="207"/>
      <c r="N4" s="158"/>
      <c r="O4" s="207"/>
      <c r="P4" s="207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</row>
    <row r="5" spans="1:28" s="219" customFormat="1" ht="21" customHeight="1" x14ac:dyDescent="0.3">
      <c r="A5" s="205"/>
      <c r="B5" s="205"/>
      <c r="C5" s="205"/>
      <c r="D5" s="212"/>
      <c r="E5" s="213"/>
      <c r="F5" s="214"/>
      <c r="G5" s="215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5"/>
      <c r="AB5" s="217" t="s">
        <v>4</v>
      </c>
    </row>
    <row r="6" spans="1:28" s="219" customFormat="1" ht="21" customHeight="1" x14ac:dyDescent="0.3">
      <c r="A6" s="205"/>
      <c r="B6" s="205"/>
      <c r="C6" s="205"/>
      <c r="D6" s="212"/>
      <c r="E6" s="213"/>
      <c r="F6" s="220"/>
      <c r="G6" s="221"/>
      <c r="H6" s="222"/>
      <c r="I6" s="222"/>
      <c r="J6" s="222"/>
      <c r="K6" s="222"/>
      <c r="L6" s="218"/>
      <c r="M6" s="218"/>
      <c r="N6" s="218"/>
      <c r="O6" s="222"/>
      <c r="P6" s="222"/>
      <c r="Q6" s="223"/>
      <c r="R6" s="278" t="s">
        <v>95</v>
      </c>
      <c r="S6" s="278"/>
      <c r="T6" s="278"/>
      <c r="U6" s="278"/>
      <c r="V6" s="278"/>
      <c r="W6" s="163"/>
      <c r="X6" s="163"/>
      <c r="Y6" s="163"/>
      <c r="Z6" s="163"/>
      <c r="AA6" s="221"/>
      <c r="AB6" s="224"/>
    </row>
    <row r="7" spans="1:28" s="219" customFormat="1" ht="21" customHeight="1" x14ac:dyDescent="0.3">
      <c r="A7" s="205"/>
      <c r="B7" s="205"/>
      <c r="C7" s="205"/>
      <c r="D7" s="212"/>
      <c r="E7" s="213"/>
      <c r="F7" s="220"/>
      <c r="G7" s="221"/>
      <c r="H7" s="222"/>
      <c r="I7" s="222"/>
      <c r="J7" s="222"/>
      <c r="K7" s="222"/>
      <c r="L7" s="218"/>
      <c r="M7" s="218"/>
      <c r="N7" s="218"/>
      <c r="O7" s="222"/>
      <c r="P7" s="222"/>
      <c r="Q7" s="223"/>
      <c r="R7" s="279" t="s">
        <v>122</v>
      </c>
      <c r="S7" s="279"/>
      <c r="T7" s="279"/>
      <c r="U7" s="223"/>
      <c r="V7" s="223"/>
      <c r="W7" s="223"/>
      <c r="X7" s="223"/>
      <c r="Y7" s="223"/>
      <c r="Z7" s="223"/>
      <c r="AA7" s="221"/>
      <c r="AB7" s="224"/>
    </row>
    <row r="8" spans="1:28" s="219" customFormat="1" ht="21" customHeight="1" x14ac:dyDescent="0.3">
      <c r="A8" s="205"/>
      <c r="B8" s="205"/>
      <c r="C8" s="205"/>
      <c r="D8" s="212"/>
      <c r="E8" s="213"/>
      <c r="F8" s="220"/>
      <c r="G8" s="221"/>
      <c r="H8" s="222"/>
      <c r="I8" s="222"/>
      <c r="J8" s="222"/>
      <c r="K8" s="222"/>
      <c r="L8" s="223"/>
      <c r="M8" s="223"/>
      <c r="N8" s="223"/>
      <c r="O8" s="222"/>
      <c r="P8" s="224" t="s">
        <v>206</v>
      </c>
      <c r="Q8" s="223"/>
      <c r="R8" s="224" t="s">
        <v>159</v>
      </c>
      <c r="S8" s="223"/>
      <c r="T8" s="224" t="s">
        <v>160</v>
      </c>
      <c r="U8" s="223"/>
      <c r="V8" s="224" t="s">
        <v>182</v>
      </c>
      <c r="W8" s="223"/>
      <c r="X8" s="224" t="s">
        <v>182</v>
      </c>
      <c r="Y8" s="223"/>
      <c r="Z8" s="223" t="s">
        <v>207</v>
      </c>
      <c r="AA8" s="221"/>
      <c r="AB8" s="224"/>
    </row>
    <row r="9" spans="1:28" s="219" customFormat="1" ht="21" customHeight="1" x14ac:dyDescent="0.3">
      <c r="A9" s="205"/>
      <c r="B9" s="205"/>
      <c r="C9" s="205"/>
      <c r="D9" s="212"/>
      <c r="E9" s="213"/>
      <c r="F9" s="220"/>
      <c r="G9" s="221"/>
      <c r="H9" s="222"/>
      <c r="I9" s="222"/>
      <c r="J9" s="222"/>
      <c r="K9" s="222"/>
      <c r="L9" s="280" t="s">
        <v>90</v>
      </c>
      <c r="M9" s="280"/>
      <c r="N9" s="280"/>
      <c r="O9" s="222"/>
      <c r="P9" s="224" t="s">
        <v>208</v>
      </c>
      <c r="Q9" s="223"/>
      <c r="R9" s="224" t="s">
        <v>163</v>
      </c>
      <c r="S9" s="223"/>
      <c r="T9" s="224" t="s">
        <v>164</v>
      </c>
      <c r="U9" s="223"/>
      <c r="V9" s="224" t="s">
        <v>209</v>
      </c>
      <c r="W9" s="223"/>
      <c r="X9" s="225" t="s">
        <v>210</v>
      </c>
      <c r="Y9" s="223"/>
      <c r="Z9" s="224" t="s">
        <v>211</v>
      </c>
      <c r="AA9" s="221"/>
      <c r="AB9" s="224"/>
    </row>
    <row r="10" spans="1:28" s="219" customFormat="1" ht="21" customHeight="1" x14ac:dyDescent="0.3">
      <c r="A10" s="226"/>
      <c r="B10" s="205"/>
      <c r="C10" s="205"/>
      <c r="D10" s="212"/>
      <c r="E10" s="213"/>
      <c r="F10" s="224" t="s">
        <v>212</v>
      </c>
      <c r="G10" s="224"/>
      <c r="H10" s="224" t="s">
        <v>170</v>
      </c>
      <c r="I10" s="224"/>
      <c r="J10" s="224" t="s">
        <v>171</v>
      </c>
      <c r="K10" s="224"/>
      <c r="L10" s="224" t="s">
        <v>213</v>
      </c>
      <c r="M10" s="224"/>
      <c r="N10" s="224" t="s">
        <v>173</v>
      </c>
      <c r="O10" s="224"/>
      <c r="P10" s="225" t="s">
        <v>214</v>
      </c>
      <c r="Q10" s="224"/>
      <c r="R10" s="224" t="s">
        <v>175</v>
      </c>
      <c r="S10" s="224"/>
      <c r="T10" s="224" t="s">
        <v>176</v>
      </c>
      <c r="U10" s="224"/>
      <c r="V10" s="224" t="s">
        <v>215</v>
      </c>
      <c r="W10" s="224"/>
      <c r="X10" s="225" t="s">
        <v>180</v>
      </c>
      <c r="Y10" s="224"/>
      <c r="Z10" s="224" t="s">
        <v>216</v>
      </c>
      <c r="AA10" s="224"/>
      <c r="AB10" s="224" t="s">
        <v>182</v>
      </c>
    </row>
    <row r="11" spans="1:28" s="219" customFormat="1" ht="21" customHeight="1" x14ac:dyDescent="0.3">
      <c r="A11" s="226"/>
      <c r="B11" s="205"/>
      <c r="C11" s="205"/>
      <c r="D11" s="212"/>
      <c r="E11" s="213"/>
      <c r="F11" s="224" t="s">
        <v>217</v>
      </c>
      <c r="G11" s="224"/>
      <c r="H11" s="224" t="s">
        <v>184</v>
      </c>
      <c r="I11" s="224"/>
      <c r="J11" s="224" t="s">
        <v>185</v>
      </c>
      <c r="K11" s="224"/>
      <c r="L11" s="224" t="s">
        <v>218</v>
      </c>
      <c r="M11" s="224"/>
      <c r="N11" s="224" t="s">
        <v>187</v>
      </c>
      <c r="O11" s="224"/>
      <c r="P11" s="224" t="s">
        <v>219</v>
      </c>
      <c r="Q11" s="224"/>
      <c r="R11" s="224" t="s">
        <v>189</v>
      </c>
      <c r="S11" s="224"/>
      <c r="T11" s="224" t="s">
        <v>190</v>
      </c>
      <c r="U11" s="224"/>
      <c r="V11" s="224" t="s">
        <v>193</v>
      </c>
      <c r="W11" s="224"/>
      <c r="X11" s="225" t="s">
        <v>194</v>
      </c>
      <c r="Y11" s="224"/>
      <c r="Z11" s="224" t="s">
        <v>220</v>
      </c>
      <c r="AA11" s="224"/>
      <c r="AB11" s="224" t="s">
        <v>80</v>
      </c>
    </row>
    <row r="12" spans="1:28" s="219" customFormat="1" ht="19.8" x14ac:dyDescent="0.3">
      <c r="A12" s="226"/>
      <c r="B12" s="205"/>
      <c r="C12" s="205"/>
      <c r="D12" s="103" t="s">
        <v>11</v>
      </c>
      <c r="E12" s="213"/>
      <c r="F12" s="227" t="s">
        <v>12</v>
      </c>
      <c r="G12" s="228"/>
      <c r="H12" s="227" t="s">
        <v>12</v>
      </c>
      <c r="I12" s="224"/>
      <c r="J12" s="227" t="s">
        <v>12</v>
      </c>
      <c r="K12" s="224"/>
      <c r="L12" s="227" t="s">
        <v>12</v>
      </c>
      <c r="M12" s="228"/>
      <c r="N12" s="227" t="s">
        <v>12</v>
      </c>
      <c r="O12" s="224"/>
      <c r="P12" s="227" t="s">
        <v>12</v>
      </c>
      <c r="Q12" s="229"/>
      <c r="R12" s="227" t="s">
        <v>12</v>
      </c>
      <c r="S12" s="229"/>
      <c r="T12" s="227" t="s">
        <v>12</v>
      </c>
      <c r="U12" s="229"/>
      <c r="V12" s="230" t="s">
        <v>12</v>
      </c>
      <c r="W12" s="231"/>
      <c r="X12" s="232" t="s">
        <v>12</v>
      </c>
      <c r="Y12" s="231"/>
      <c r="Z12" s="230" t="s">
        <v>12</v>
      </c>
      <c r="AA12" s="224"/>
      <c r="AB12" s="227" t="s">
        <v>12</v>
      </c>
    </row>
    <row r="13" spans="1:28" s="219" customFormat="1" ht="19.8" x14ac:dyDescent="0.3">
      <c r="A13" s="226"/>
      <c r="B13" s="205"/>
      <c r="C13" s="205"/>
      <c r="D13" s="212"/>
      <c r="E13" s="213"/>
      <c r="F13" s="222"/>
      <c r="G13" s="221"/>
      <c r="H13" s="220"/>
      <c r="I13" s="220"/>
      <c r="J13" s="220"/>
      <c r="K13" s="220"/>
      <c r="L13" s="222"/>
      <c r="M13" s="221"/>
      <c r="N13" s="221"/>
      <c r="O13" s="220"/>
      <c r="P13" s="220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18"/>
    </row>
    <row r="14" spans="1:28" s="219" customFormat="1" ht="19.8" x14ac:dyDescent="0.3">
      <c r="A14" s="226" t="s">
        <v>196</v>
      </c>
      <c r="B14" s="233"/>
      <c r="C14" s="205"/>
      <c r="D14" s="212"/>
      <c r="E14" s="213"/>
      <c r="F14" s="255">
        <v>373000</v>
      </c>
      <c r="G14" s="56"/>
      <c r="H14" s="255">
        <v>3680616</v>
      </c>
      <c r="I14" s="221"/>
      <c r="J14" s="221">
        <v>0</v>
      </c>
      <c r="K14" s="122"/>
      <c r="L14" s="255">
        <v>40200</v>
      </c>
      <c r="M14" s="56"/>
      <c r="N14" s="255">
        <v>19433840</v>
      </c>
      <c r="P14" s="221">
        <v>0</v>
      </c>
      <c r="R14" s="219">
        <v>-16197</v>
      </c>
      <c r="T14" s="221">
        <v>-11729</v>
      </c>
      <c r="V14" s="219">
        <f>SUM(R14:T14)</f>
        <v>-27926</v>
      </c>
      <c r="X14" s="221">
        <f>SUM(V14,F14:P14)</f>
        <v>23499730</v>
      </c>
      <c r="Z14" s="221">
        <v>0</v>
      </c>
      <c r="AB14" s="219">
        <f>SUM(X14,Z14)</f>
        <v>23499730</v>
      </c>
    </row>
    <row r="15" spans="1:28" s="219" customFormat="1" ht="19.8" x14ac:dyDescent="0.3">
      <c r="A15" s="226"/>
      <c r="B15" s="234" t="s">
        <v>221</v>
      </c>
      <c r="C15" s="205"/>
      <c r="D15" s="235"/>
      <c r="E15" s="213"/>
      <c r="T15" s="236"/>
    </row>
    <row r="16" spans="1:28" s="219" customFormat="1" ht="18.600000000000001" x14ac:dyDescent="0.3">
      <c r="A16" s="205" t="s">
        <v>222</v>
      </c>
      <c r="B16" s="233"/>
      <c r="C16" s="205"/>
      <c r="D16" s="235"/>
      <c r="E16" s="213"/>
      <c r="F16" s="215">
        <v>0</v>
      </c>
      <c r="G16" s="237"/>
      <c r="H16" s="215">
        <v>0</v>
      </c>
      <c r="I16" s="221"/>
      <c r="J16" s="215">
        <v>0</v>
      </c>
      <c r="K16" s="221"/>
      <c r="L16" s="215">
        <v>0</v>
      </c>
      <c r="M16" s="213"/>
      <c r="N16" s="215">
        <v>0</v>
      </c>
      <c r="O16" s="221"/>
      <c r="P16" s="215">
        <v>0</v>
      </c>
      <c r="Q16" s="221"/>
      <c r="R16" s="215">
        <v>0</v>
      </c>
      <c r="S16" s="221"/>
      <c r="T16" s="215">
        <v>0</v>
      </c>
      <c r="U16" s="221"/>
      <c r="V16" s="215">
        <f>SUM(R16:U16)</f>
        <v>0</v>
      </c>
      <c r="W16" s="221"/>
      <c r="X16" s="215">
        <f>SUM(V16,F16:P16)</f>
        <v>0</v>
      </c>
      <c r="Y16" s="221"/>
      <c r="Z16" s="215">
        <v>12199648</v>
      </c>
      <c r="AA16" s="213"/>
      <c r="AB16" s="238">
        <f>SUM(X16,Z16)</f>
        <v>12199648</v>
      </c>
    </row>
    <row r="17" spans="1:28" s="219" customFormat="1" ht="19.8" x14ac:dyDescent="0.3">
      <c r="A17" s="226" t="s">
        <v>196</v>
      </c>
      <c r="B17" s="233"/>
      <c r="C17" s="205"/>
      <c r="D17" s="235"/>
      <c r="E17" s="213"/>
    </row>
    <row r="18" spans="1:28" s="219" customFormat="1" ht="19.8" x14ac:dyDescent="0.3">
      <c r="A18" s="226"/>
      <c r="B18" s="234" t="s">
        <v>223</v>
      </c>
      <c r="C18" s="205"/>
      <c r="D18" s="235"/>
      <c r="E18" s="213"/>
      <c r="F18" s="221">
        <f>SUM(F14:F17)</f>
        <v>373000</v>
      </c>
      <c r="G18" s="237"/>
      <c r="H18" s="221">
        <f>SUM(H14:H17)</f>
        <v>3680616</v>
      </c>
      <c r="I18" s="221"/>
      <c r="J18" s="221">
        <f>SUM(J14:J17)</f>
        <v>0</v>
      </c>
      <c r="K18" s="221"/>
      <c r="L18" s="221">
        <f>SUM(L14:L17)</f>
        <v>40200</v>
      </c>
      <c r="M18" s="213"/>
      <c r="N18" s="221">
        <f>SUM(N14:N17)</f>
        <v>19433840</v>
      </c>
      <c r="O18" s="221"/>
      <c r="P18" s="221">
        <f>SUM(P14:P17)</f>
        <v>0</v>
      </c>
      <c r="Q18" s="221"/>
      <c r="R18" s="221">
        <f>SUM(R14:R17)</f>
        <v>-16197</v>
      </c>
      <c r="S18" s="221"/>
      <c r="T18" s="221">
        <f>SUM(T14:T17)</f>
        <v>-11729</v>
      </c>
      <c r="U18" s="221"/>
      <c r="V18" s="221">
        <f>SUM(V14:V17)</f>
        <v>-27926</v>
      </c>
      <c r="W18" s="221"/>
      <c r="X18" s="221">
        <f>SUM(V18,F18:P18)</f>
        <v>23499730</v>
      </c>
      <c r="Y18" s="221"/>
      <c r="Z18" s="221">
        <f>SUM(Z14:Z16)</f>
        <v>12199648</v>
      </c>
      <c r="AA18" s="213"/>
      <c r="AB18" s="219">
        <f>SUM(X18,Z18)</f>
        <v>35699378</v>
      </c>
    </row>
    <row r="19" spans="1:28" s="219" customFormat="1" ht="19.8" x14ac:dyDescent="0.3">
      <c r="A19" s="226"/>
      <c r="B19" s="233"/>
      <c r="C19" s="205"/>
      <c r="D19" s="212"/>
      <c r="E19" s="213"/>
      <c r="K19" s="205"/>
      <c r="T19" s="236"/>
    </row>
    <row r="20" spans="1:28" s="219" customFormat="1" ht="19.8" x14ac:dyDescent="0.3">
      <c r="A20" s="226" t="s">
        <v>224</v>
      </c>
      <c r="B20" s="233"/>
      <c r="C20" s="205"/>
      <c r="D20" s="212"/>
      <c r="E20" s="213"/>
      <c r="K20" s="205"/>
      <c r="T20" s="236"/>
    </row>
    <row r="21" spans="1:28" s="219" customFormat="1" ht="19.8" x14ac:dyDescent="0.3">
      <c r="B21" s="226" t="s">
        <v>225</v>
      </c>
      <c r="C21" s="205"/>
      <c r="D21" s="235"/>
      <c r="E21" s="213"/>
      <c r="T21" s="236"/>
    </row>
    <row r="22" spans="1:28" s="219" customFormat="1" ht="18.600000000000001" x14ac:dyDescent="0.3">
      <c r="A22" s="205" t="s">
        <v>199</v>
      </c>
      <c r="C22" s="205"/>
      <c r="D22" s="212"/>
      <c r="E22" s="213"/>
      <c r="F22" s="221">
        <v>0</v>
      </c>
      <c r="G22" s="237"/>
      <c r="H22" s="221">
        <v>0</v>
      </c>
      <c r="I22" s="221"/>
      <c r="J22" s="221">
        <v>0</v>
      </c>
      <c r="K22" s="221"/>
      <c r="L22" s="221">
        <v>0</v>
      </c>
      <c r="M22" s="213"/>
      <c r="N22" s="221">
        <v>-1119000</v>
      </c>
      <c r="O22" s="221"/>
      <c r="P22" s="221">
        <v>0</v>
      </c>
      <c r="Q22" s="221"/>
      <c r="R22" s="221">
        <v>0</v>
      </c>
      <c r="S22" s="221"/>
      <c r="T22" s="221">
        <v>0</v>
      </c>
      <c r="U22" s="221"/>
      <c r="V22" s="221">
        <f>SUM(R22:U22)</f>
        <v>0</v>
      </c>
      <c r="W22" s="221"/>
      <c r="X22" s="219">
        <f>SUM(V22,F22:P22)</f>
        <v>-1119000</v>
      </c>
      <c r="Y22" s="221"/>
      <c r="Z22" s="221">
        <v>-804960</v>
      </c>
      <c r="AA22" s="213"/>
      <c r="AB22" s="219">
        <f>SUM(X22:Z22)</f>
        <v>-1923960</v>
      </c>
    </row>
    <row r="23" spans="1:28" s="219" customFormat="1" ht="18.600000000000001" x14ac:dyDescent="0.3">
      <c r="A23" s="205" t="s">
        <v>226</v>
      </c>
      <c r="C23" s="205"/>
      <c r="D23" s="212"/>
      <c r="E23" s="213"/>
      <c r="F23" s="215">
        <v>0</v>
      </c>
      <c r="G23" s="237"/>
      <c r="H23" s="215">
        <v>0</v>
      </c>
      <c r="I23" s="221"/>
      <c r="J23" s="215">
        <v>0</v>
      </c>
      <c r="K23" s="221"/>
      <c r="L23" s="215">
        <v>0</v>
      </c>
      <c r="M23" s="213"/>
      <c r="N23" s="254">
        <v>3533360</v>
      </c>
      <c r="O23" s="221"/>
      <c r="P23" s="215">
        <v>0</v>
      </c>
      <c r="Q23" s="221"/>
      <c r="R23" s="215">
        <v>0</v>
      </c>
      <c r="S23" s="221"/>
      <c r="T23" s="215">
        <v>114650</v>
      </c>
      <c r="U23" s="221"/>
      <c r="V23" s="215">
        <f>SUM(R23:U23)</f>
        <v>114650</v>
      </c>
      <c r="W23" s="221"/>
      <c r="X23" s="238">
        <f>SUM(V23,F23:P23)</f>
        <v>3648010</v>
      </c>
      <c r="Y23" s="221"/>
      <c r="Z23" s="215">
        <v>2440920</v>
      </c>
      <c r="AA23" s="213"/>
      <c r="AB23" s="238">
        <f>SUM(X23:Z23)</f>
        <v>6088930</v>
      </c>
    </row>
    <row r="24" spans="1:28" s="219" customFormat="1" ht="18.600000000000001" x14ac:dyDescent="0.3">
      <c r="A24" s="205"/>
      <c r="B24" s="205"/>
      <c r="C24" s="205"/>
      <c r="D24" s="212"/>
      <c r="E24" s="213"/>
      <c r="F24" s="221"/>
      <c r="G24" s="237"/>
      <c r="H24" s="221"/>
      <c r="I24" s="221"/>
      <c r="J24" s="221"/>
      <c r="K24" s="237"/>
      <c r="L24" s="221"/>
      <c r="M24" s="237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37"/>
      <c r="AB24" s="221"/>
    </row>
    <row r="25" spans="1:28" s="219" customFormat="1" ht="19.8" x14ac:dyDescent="0.3">
      <c r="A25" s="226" t="s">
        <v>201</v>
      </c>
      <c r="B25" s="205"/>
      <c r="C25" s="205"/>
      <c r="D25" s="212"/>
      <c r="E25" s="213"/>
      <c r="F25" s="221"/>
      <c r="G25" s="237"/>
      <c r="H25" s="221"/>
      <c r="I25" s="221"/>
      <c r="J25" s="221"/>
      <c r="K25" s="237"/>
      <c r="L25" s="221"/>
      <c r="M25" s="237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37"/>
      <c r="AB25" s="221"/>
    </row>
    <row r="26" spans="1:28" s="219" customFormat="1" ht="20.399999999999999" thickBot="1" x14ac:dyDescent="0.35">
      <c r="B26" s="226" t="s">
        <v>227</v>
      </c>
      <c r="C26" s="205"/>
      <c r="D26" s="212"/>
      <c r="E26" s="213"/>
      <c r="F26" s="239">
        <f>SUM(F18:F23)</f>
        <v>373000</v>
      </c>
      <c r="G26" s="237"/>
      <c r="H26" s="239">
        <f>SUM(H18:H23)</f>
        <v>3680616</v>
      </c>
      <c r="I26" s="221"/>
      <c r="J26" s="239">
        <f>SUM(J18:J23)</f>
        <v>0</v>
      </c>
      <c r="K26" s="237"/>
      <c r="L26" s="239">
        <f>SUM(L18:L23)</f>
        <v>40200</v>
      </c>
      <c r="M26" s="237"/>
      <c r="N26" s="239">
        <f>SUM(N18:N23)</f>
        <v>21848200</v>
      </c>
      <c r="O26" s="221"/>
      <c r="P26" s="239">
        <f>SUM(P18:P23)</f>
        <v>0</v>
      </c>
      <c r="Q26" s="221"/>
      <c r="R26" s="239">
        <f>SUM(R18:R23)</f>
        <v>-16197</v>
      </c>
      <c r="S26" s="221"/>
      <c r="T26" s="239">
        <f>SUM(T18:T23)</f>
        <v>102921</v>
      </c>
      <c r="U26" s="221"/>
      <c r="V26" s="239">
        <f>SUM(R26:U26)</f>
        <v>86724</v>
      </c>
      <c r="W26" s="221"/>
      <c r="X26" s="239">
        <f>SUM(X18:X23)</f>
        <v>26028740</v>
      </c>
      <c r="Y26" s="221"/>
      <c r="Z26" s="239">
        <f>SUM(Z18:Z23)</f>
        <v>13835608</v>
      </c>
      <c r="AA26" s="237"/>
      <c r="AB26" s="239">
        <f>SUM(X26,Z26)</f>
        <v>39864348</v>
      </c>
    </row>
    <row r="27" spans="1:28" s="219" customFormat="1" ht="21" customHeight="1" thickTop="1" x14ac:dyDescent="0.3">
      <c r="A27" s="226"/>
      <c r="B27" s="205"/>
      <c r="C27" s="205"/>
      <c r="D27" s="206"/>
      <c r="E27" s="90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</row>
    <row r="28" spans="1:28" s="219" customFormat="1" ht="21" customHeight="1" x14ac:dyDescent="0.3">
      <c r="A28" s="226" t="s">
        <v>203</v>
      </c>
      <c r="B28" s="240"/>
      <c r="C28" s="205"/>
      <c r="D28" s="212"/>
      <c r="E28" s="213"/>
      <c r="F28" s="241">
        <v>373000</v>
      </c>
      <c r="G28" s="218"/>
      <c r="H28" s="241">
        <v>3680616</v>
      </c>
      <c r="I28" s="222"/>
      <c r="J28" s="241">
        <v>-655001</v>
      </c>
      <c r="K28" s="222"/>
      <c r="L28" s="241">
        <v>40200</v>
      </c>
      <c r="M28" s="218"/>
      <c r="N28" s="241">
        <v>29949923</v>
      </c>
      <c r="O28" s="222"/>
      <c r="P28" s="241">
        <v>23136</v>
      </c>
      <c r="Q28" s="218"/>
      <c r="R28" s="241">
        <v>-16197</v>
      </c>
      <c r="S28" s="218"/>
      <c r="T28" s="242">
        <v>-234710</v>
      </c>
      <c r="U28" s="218"/>
      <c r="V28" s="241">
        <f>SUM(R28:T28)</f>
        <v>-250907</v>
      </c>
      <c r="W28" s="218"/>
      <c r="X28" s="243">
        <f>SUM(V28,F28:P28)</f>
        <v>33160967</v>
      </c>
      <c r="Y28" s="218"/>
      <c r="Z28" s="241">
        <v>0</v>
      </c>
      <c r="AA28" s="218"/>
      <c r="AB28" s="241">
        <f>SUM(F28,H28,J28,L28,N28,P28,V28)</f>
        <v>33160967</v>
      </c>
    </row>
    <row r="29" spans="1:28" s="219" customFormat="1" ht="8.1" customHeight="1" x14ac:dyDescent="0.3">
      <c r="A29" s="226"/>
      <c r="B29" s="240"/>
      <c r="C29" s="205"/>
      <c r="D29" s="212"/>
      <c r="E29" s="213"/>
      <c r="F29" s="241"/>
      <c r="G29" s="218"/>
      <c r="H29" s="241"/>
      <c r="I29" s="222"/>
      <c r="J29" s="241"/>
      <c r="K29" s="222"/>
      <c r="L29" s="241"/>
      <c r="M29" s="218"/>
      <c r="N29" s="241"/>
      <c r="O29" s="222"/>
      <c r="P29" s="241"/>
      <c r="Q29" s="218"/>
      <c r="R29" s="241"/>
      <c r="S29" s="218"/>
      <c r="T29" s="244"/>
      <c r="U29" s="218"/>
      <c r="V29" s="241"/>
      <c r="W29" s="218"/>
      <c r="X29" s="243"/>
      <c r="Y29" s="218"/>
      <c r="Z29" s="241"/>
      <c r="AA29" s="218"/>
      <c r="AB29" s="241"/>
    </row>
    <row r="30" spans="1:28" s="219" customFormat="1" ht="21" customHeight="1" x14ac:dyDescent="0.3">
      <c r="A30" s="226" t="s">
        <v>197</v>
      </c>
      <c r="B30" s="240"/>
      <c r="C30" s="205"/>
      <c r="D30" s="235"/>
      <c r="E30" s="213"/>
      <c r="F30" s="241"/>
      <c r="G30" s="218"/>
      <c r="H30" s="241"/>
      <c r="I30" s="218"/>
      <c r="J30" s="241"/>
      <c r="K30" s="218"/>
      <c r="L30" s="241"/>
      <c r="M30" s="218"/>
      <c r="N30" s="241"/>
      <c r="O30" s="218"/>
      <c r="P30" s="241"/>
      <c r="Q30" s="218"/>
      <c r="R30" s="241"/>
      <c r="S30" s="218"/>
      <c r="T30" s="244"/>
      <c r="U30" s="218"/>
      <c r="V30" s="241"/>
      <c r="W30" s="218"/>
      <c r="X30" s="243"/>
      <c r="Y30" s="218"/>
      <c r="Z30" s="241"/>
      <c r="AA30" s="218"/>
      <c r="AB30" s="241"/>
    </row>
    <row r="31" spans="1:28" s="219" customFormat="1" ht="21" customHeight="1" x14ac:dyDescent="0.3">
      <c r="A31" s="205" t="s">
        <v>228</v>
      </c>
      <c r="B31" s="240"/>
      <c r="C31" s="205"/>
      <c r="D31" s="235">
        <v>23</v>
      </c>
      <c r="E31" s="213"/>
      <c r="F31" s="241">
        <v>0</v>
      </c>
      <c r="G31" s="218"/>
      <c r="H31" s="241">
        <v>0</v>
      </c>
      <c r="I31" s="218"/>
      <c r="J31" s="241">
        <v>-78975</v>
      </c>
      <c r="K31" s="218"/>
      <c r="L31" s="241">
        <v>0</v>
      </c>
      <c r="M31" s="218"/>
      <c r="N31" s="241">
        <v>0</v>
      </c>
      <c r="O31" s="218"/>
      <c r="P31" s="241">
        <v>0</v>
      </c>
      <c r="Q31" s="218"/>
      <c r="R31" s="241">
        <v>0</v>
      </c>
      <c r="S31" s="218"/>
      <c r="T31" s="241">
        <v>0</v>
      </c>
      <c r="U31" s="218"/>
      <c r="V31" s="241">
        <f>SUM(R31:T31)</f>
        <v>0</v>
      </c>
      <c r="W31" s="218"/>
      <c r="X31" s="243">
        <f>SUM(V31,F31:P31)</f>
        <v>-78975</v>
      </c>
      <c r="Y31" s="218"/>
      <c r="Z31" s="241">
        <v>0</v>
      </c>
      <c r="AA31" s="218"/>
      <c r="AB31" s="241">
        <f>SUM(F31,H31,J31,L31,N31,P31,V31)</f>
        <v>-78975</v>
      </c>
    </row>
    <row r="32" spans="1:28" s="219" customFormat="1" ht="21" customHeight="1" x14ac:dyDescent="0.3">
      <c r="A32" s="205" t="s">
        <v>199</v>
      </c>
      <c r="B32" s="240"/>
      <c r="C32" s="205"/>
      <c r="D32" s="235">
        <v>25</v>
      </c>
      <c r="E32" s="213"/>
      <c r="F32" s="241">
        <v>0</v>
      </c>
      <c r="G32" s="218"/>
      <c r="H32" s="241">
        <v>0</v>
      </c>
      <c r="I32" s="218"/>
      <c r="J32" s="241">
        <v>0</v>
      </c>
      <c r="K32" s="218"/>
      <c r="L32" s="241">
        <v>0</v>
      </c>
      <c r="M32" s="218"/>
      <c r="N32" s="241">
        <v>-1114000</v>
      </c>
      <c r="O32" s="218"/>
      <c r="P32" s="241">
        <v>0</v>
      </c>
      <c r="Q32" s="218"/>
      <c r="R32" s="241">
        <v>0</v>
      </c>
      <c r="S32" s="218"/>
      <c r="T32" s="241">
        <v>0</v>
      </c>
      <c r="U32" s="218"/>
      <c r="V32" s="241">
        <f>SUM(R32:T32)</f>
        <v>0</v>
      </c>
      <c r="W32" s="218"/>
      <c r="X32" s="243">
        <f>SUM(V32,F32:P32)</f>
        <v>-1114000</v>
      </c>
      <c r="Y32" s="218"/>
      <c r="Z32" s="241">
        <v>0</v>
      </c>
      <c r="AA32" s="218"/>
      <c r="AB32" s="241">
        <f>SUM(F32,H32,J32,L32,N32,P32,V32)</f>
        <v>-1114000</v>
      </c>
    </row>
    <row r="33" spans="1:28" s="219" customFormat="1" ht="21" customHeight="1" x14ac:dyDescent="0.3">
      <c r="A33" s="205" t="s">
        <v>139</v>
      </c>
      <c r="C33" s="205"/>
      <c r="D33" s="212"/>
      <c r="E33" s="213"/>
      <c r="F33" s="245">
        <v>0</v>
      </c>
      <c r="G33" s="221"/>
      <c r="H33" s="245">
        <v>0</v>
      </c>
      <c r="I33" s="221"/>
      <c r="J33" s="245">
        <v>0</v>
      </c>
      <c r="K33" s="221"/>
      <c r="L33" s="245">
        <v>0</v>
      </c>
      <c r="M33" s="221"/>
      <c r="N33" s="245">
        <v>2727181</v>
      </c>
      <c r="O33" s="221"/>
      <c r="P33" s="245">
        <v>0</v>
      </c>
      <c r="Q33" s="221"/>
      <c r="R33" s="245">
        <v>0</v>
      </c>
      <c r="S33" s="221"/>
      <c r="T33" s="245">
        <v>-417375</v>
      </c>
      <c r="U33" s="221"/>
      <c r="V33" s="246">
        <f>SUM(R33:T33)</f>
        <v>-417375</v>
      </c>
      <c r="W33" s="221"/>
      <c r="X33" s="253">
        <f>SUM(V33,F33:P33)</f>
        <v>2309806</v>
      </c>
      <c r="Y33" s="221"/>
      <c r="Z33" s="245">
        <v>0</v>
      </c>
      <c r="AA33" s="221"/>
      <c r="AB33" s="246">
        <f>SUM(F33,H33,J33,L33,N33,P33,V33)</f>
        <v>2309806</v>
      </c>
    </row>
    <row r="34" spans="1:28" s="219" customFormat="1" ht="8.1" customHeight="1" x14ac:dyDescent="0.3">
      <c r="A34" s="205"/>
      <c r="B34" s="205"/>
      <c r="C34" s="205"/>
      <c r="D34" s="212"/>
      <c r="E34" s="213"/>
      <c r="F34" s="242"/>
      <c r="G34" s="221"/>
      <c r="H34" s="242"/>
      <c r="I34" s="221"/>
      <c r="J34" s="242"/>
      <c r="K34" s="221"/>
      <c r="L34" s="242"/>
      <c r="M34" s="221"/>
      <c r="N34" s="242"/>
      <c r="O34" s="221"/>
      <c r="P34" s="242"/>
      <c r="Q34" s="221"/>
      <c r="R34" s="242"/>
      <c r="S34" s="221"/>
      <c r="T34" s="242"/>
      <c r="U34" s="221"/>
      <c r="V34" s="242"/>
      <c r="W34" s="221"/>
      <c r="X34" s="242"/>
      <c r="Y34" s="221"/>
      <c r="Z34" s="242"/>
      <c r="AA34" s="221"/>
      <c r="AB34" s="242"/>
    </row>
    <row r="35" spans="1:28" s="219" customFormat="1" ht="21" customHeight="1" x14ac:dyDescent="0.3">
      <c r="A35" s="226" t="s">
        <v>201</v>
      </c>
      <c r="B35" s="205"/>
      <c r="C35" s="205"/>
      <c r="D35" s="212"/>
      <c r="E35" s="213"/>
      <c r="F35" s="241"/>
      <c r="G35" s="218"/>
      <c r="H35" s="241"/>
      <c r="I35" s="218"/>
      <c r="J35" s="241"/>
      <c r="K35" s="218"/>
      <c r="L35" s="241"/>
      <c r="M35" s="218"/>
      <c r="N35" s="241"/>
      <c r="O35" s="218"/>
      <c r="P35" s="241"/>
      <c r="Q35" s="218"/>
      <c r="R35" s="241"/>
      <c r="S35" s="218"/>
      <c r="T35" s="244"/>
      <c r="U35" s="218"/>
      <c r="V35" s="241"/>
      <c r="W35" s="218"/>
      <c r="X35" s="243"/>
      <c r="Y35" s="218"/>
      <c r="Z35" s="241"/>
      <c r="AA35" s="218"/>
      <c r="AB35" s="241"/>
    </row>
    <row r="36" spans="1:28" s="219" customFormat="1" ht="20.100000000000001" customHeight="1" thickBot="1" x14ac:dyDescent="0.35">
      <c r="A36" s="226"/>
      <c r="B36" s="226" t="s">
        <v>205</v>
      </c>
      <c r="C36" s="205"/>
      <c r="D36" s="206"/>
      <c r="E36" s="90"/>
      <c r="F36" s="247">
        <f>SUM(F28:F33)</f>
        <v>373000</v>
      </c>
      <c r="G36" s="221"/>
      <c r="H36" s="247">
        <f>SUM(H28:H33)</f>
        <v>3680616</v>
      </c>
      <c r="I36" s="221"/>
      <c r="J36" s="247">
        <f>SUM(J28:J33)</f>
        <v>-733976</v>
      </c>
      <c r="K36" s="221"/>
      <c r="L36" s="247">
        <f>SUM(L28:L33)</f>
        <v>40200</v>
      </c>
      <c r="M36" s="221"/>
      <c r="N36" s="247">
        <f>SUM(N28:N33)</f>
        <v>31563104</v>
      </c>
      <c r="O36" s="221"/>
      <c r="P36" s="247">
        <f>SUM(P28:P33)</f>
        <v>23136</v>
      </c>
      <c r="Q36" s="221"/>
      <c r="R36" s="247">
        <f>SUM(R28:R33)</f>
        <v>-16197</v>
      </c>
      <c r="S36" s="221"/>
      <c r="T36" s="247">
        <f>SUM(T28:T34)</f>
        <v>-652085</v>
      </c>
      <c r="U36" s="221"/>
      <c r="V36" s="247">
        <f>SUM(R36:U36)</f>
        <v>-668282</v>
      </c>
      <c r="W36" s="221"/>
      <c r="X36" s="247">
        <f>SUM(V36,F36:P36)</f>
        <v>34277798</v>
      </c>
      <c r="Y36" s="221"/>
      <c r="Z36" s="247">
        <f>SUM(Z28:Z34)</f>
        <v>0</v>
      </c>
      <c r="AA36" s="221"/>
      <c r="AB36" s="247">
        <f>SUM(AB28:AB33)</f>
        <v>34277798</v>
      </c>
    </row>
    <row r="37" spans="1:28" s="219" customFormat="1" ht="15.75" customHeight="1" thickTop="1" x14ac:dyDescent="0.3">
      <c r="A37" s="226"/>
      <c r="B37" s="205"/>
      <c r="C37" s="205"/>
      <c r="D37" s="206"/>
      <c r="E37" s="9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</row>
    <row r="38" spans="1:28" ht="21" customHeight="1" x14ac:dyDescent="0.3"/>
    <row r="39" spans="1:28" ht="17.25" customHeight="1" x14ac:dyDescent="0.3">
      <c r="H39" s="221"/>
      <c r="J39" s="221"/>
      <c r="P39" s="221"/>
    </row>
    <row r="40" spans="1:28" s="219" customFormat="1" ht="21.9" customHeight="1" x14ac:dyDescent="0.3">
      <c r="A40" s="275" t="str" cm="1">
        <f t="array" ref="A40">_xlfn.ANCHORARRAY('12'!A43)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51"/>
      <c r="P40" s="251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</row>
  </sheetData>
  <mergeCells count="4">
    <mergeCell ref="R6:V6"/>
    <mergeCell ref="R7:T7"/>
    <mergeCell ref="L9:N9"/>
    <mergeCell ref="A40:N40"/>
  </mergeCells>
  <pageMargins left="0.3" right="0.3" top="0.5" bottom="0.6" header="0.49" footer="0.4"/>
  <pageSetup paperSize="9" scale="70" firstPageNumber="13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6C62-C6A8-4320-9FEE-55676C320427}">
  <sheetPr>
    <tabColor theme="9" tint="0.79998168889431442"/>
  </sheetPr>
  <dimension ref="A1:L162"/>
  <sheetViews>
    <sheetView tabSelected="1" topLeftCell="A4" zoomScaleNormal="100" zoomScaleSheetLayoutView="100" zoomScalePageLayoutView="85" workbookViewId="0">
      <selection activeCell="F13" sqref="F13"/>
    </sheetView>
  </sheetViews>
  <sheetFormatPr defaultColWidth="9.33203125" defaultRowHeight="20.100000000000001" customHeight="1" x14ac:dyDescent="0.3"/>
  <cols>
    <col min="1" max="2" width="1.6640625" style="91" customWidth="1"/>
    <col min="3" max="3" width="53.6640625" style="91" customWidth="1"/>
    <col min="4" max="4" width="7.5546875" style="90" customWidth="1"/>
    <col min="5" max="5" width="0.6640625" style="91" customWidth="1"/>
    <col min="6" max="6" width="10.6640625" style="2" customWidth="1"/>
    <col min="7" max="7" width="0.6640625" style="91" customWidth="1"/>
    <col min="8" max="8" width="10.6640625" style="2" customWidth="1"/>
    <col min="9" max="9" width="0.6640625" style="90" customWidth="1"/>
    <col min="10" max="10" width="11.5546875" style="2" customWidth="1"/>
    <col min="11" max="11" width="0.6640625" style="91" customWidth="1"/>
    <col min="12" max="12" width="11.5546875" style="2" customWidth="1"/>
    <col min="13" max="13" width="9.33203125" style="97" customWidth="1"/>
    <col min="14" max="16384" width="9.33203125" style="97"/>
  </cols>
  <sheetData>
    <row r="1" spans="1:12" ht="20.100000000000001" customHeight="1" x14ac:dyDescent="0.3">
      <c r="A1" s="1" t="s">
        <v>0</v>
      </c>
      <c r="B1" s="1"/>
      <c r="C1" s="1"/>
      <c r="G1" s="94"/>
      <c r="I1" s="95"/>
      <c r="K1" s="94"/>
      <c r="L1" s="96" t="s">
        <v>5</v>
      </c>
    </row>
    <row r="2" spans="1:12" ht="20.100000000000001" customHeight="1" x14ac:dyDescent="0.3">
      <c r="A2" s="1" t="s">
        <v>229</v>
      </c>
      <c r="B2" s="1"/>
      <c r="C2" s="1"/>
      <c r="G2" s="94"/>
      <c r="I2" s="95"/>
      <c r="K2" s="94"/>
    </row>
    <row r="3" spans="1:12" ht="20.100000000000001" customHeight="1" x14ac:dyDescent="0.3">
      <c r="A3" s="3" t="str">
        <f>'9-11 (9m)'!A3</f>
        <v>สำหรับรอบระยะเวลาเก้าเดือนสิ้นสุดวันที่ 30 กันยายน พ.ศ. 2567</v>
      </c>
      <c r="B3" s="3"/>
      <c r="C3" s="3"/>
      <c r="D3" s="92"/>
      <c r="E3" s="93"/>
      <c r="F3" s="4"/>
      <c r="G3" s="98"/>
      <c r="H3" s="4"/>
      <c r="I3" s="99"/>
      <c r="J3" s="4"/>
      <c r="K3" s="98"/>
      <c r="L3" s="4"/>
    </row>
    <row r="4" spans="1:12" ht="18.75" customHeight="1" x14ac:dyDescent="0.3">
      <c r="G4" s="94"/>
      <c r="I4" s="95"/>
      <c r="K4" s="94"/>
    </row>
    <row r="5" spans="1:12" ht="18.75" customHeight="1" x14ac:dyDescent="0.3">
      <c r="A5" s="97"/>
      <c r="D5" s="102"/>
      <c r="E5" s="1"/>
      <c r="F5" s="274" t="s">
        <v>3</v>
      </c>
      <c r="G5" s="274"/>
      <c r="H5" s="274"/>
      <c r="I5" s="101"/>
      <c r="J5" s="274" t="s">
        <v>4</v>
      </c>
      <c r="K5" s="274"/>
      <c r="L5" s="274"/>
    </row>
    <row r="6" spans="1:12" ht="18.75" customHeight="1" x14ac:dyDescent="0.3">
      <c r="A6" s="97"/>
      <c r="D6" s="102"/>
      <c r="E6" s="1"/>
      <c r="F6" s="96"/>
      <c r="G6" s="96"/>
      <c r="H6" s="96"/>
      <c r="I6" s="101"/>
      <c r="J6" s="96"/>
      <c r="K6" s="96"/>
      <c r="L6" s="96" t="s">
        <v>102</v>
      </c>
    </row>
    <row r="7" spans="1:12" ht="18.75" customHeight="1" x14ac:dyDescent="0.3">
      <c r="D7" s="102"/>
      <c r="E7" s="1"/>
      <c r="F7" s="96" t="s">
        <v>9</v>
      </c>
      <c r="G7" s="1"/>
      <c r="H7" s="96" t="s">
        <v>10</v>
      </c>
      <c r="I7" s="102"/>
      <c r="J7" s="96" t="s">
        <v>9</v>
      </c>
      <c r="K7" s="1"/>
      <c r="L7" s="96" t="s">
        <v>10</v>
      </c>
    </row>
    <row r="8" spans="1:12" ht="18.75" customHeight="1" x14ac:dyDescent="0.3">
      <c r="D8" s="155" t="s">
        <v>11</v>
      </c>
      <c r="E8" s="1"/>
      <c r="F8" s="104" t="s">
        <v>12</v>
      </c>
      <c r="G8" s="1"/>
      <c r="H8" s="104" t="s">
        <v>12</v>
      </c>
      <c r="I8" s="102"/>
      <c r="J8" s="104" t="s">
        <v>12</v>
      </c>
      <c r="K8" s="1"/>
      <c r="L8" s="104" t="s">
        <v>12</v>
      </c>
    </row>
    <row r="9" spans="1:12" ht="6" customHeight="1" x14ac:dyDescent="0.3">
      <c r="D9" s="156"/>
      <c r="E9" s="1"/>
      <c r="F9" s="132"/>
      <c r="G9" s="1"/>
      <c r="H9" s="96"/>
      <c r="I9" s="102"/>
      <c r="J9" s="132"/>
      <c r="K9" s="1"/>
      <c r="L9" s="96"/>
    </row>
    <row r="10" spans="1:12" ht="18.75" customHeight="1" x14ac:dyDescent="0.3">
      <c r="A10" s="1" t="s">
        <v>230</v>
      </c>
      <c r="F10" s="105"/>
      <c r="G10" s="94"/>
      <c r="I10" s="95"/>
      <c r="J10" s="105"/>
      <c r="K10" s="94"/>
    </row>
    <row r="11" spans="1:12" ht="18.75" customHeight="1" x14ac:dyDescent="0.3">
      <c r="A11" s="91" t="s">
        <v>231</v>
      </c>
      <c r="F11" s="105">
        <v>1317361</v>
      </c>
      <c r="G11" s="2"/>
      <c r="H11" s="2">
        <v>6875631</v>
      </c>
      <c r="I11" s="2"/>
      <c r="J11" s="105">
        <v>2829562</v>
      </c>
      <c r="K11" s="2"/>
      <c r="L11" s="2">
        <v>6223239</v>
      </c>
    </row>
    <row r="12" spans="1:12" ht="18.75" customHeight="1" x14ac:dyDescent="0.3">
      <c r="A12" s="91" t="s">
        <v>232</v>
      </c>
      <c r="F12" s="105"/>
      <c r="G12" s="2"/>
      <c r="I12" s="2"/>
      <c r="J12" s="105"/>
      <c r="K12" s="2"/>
    </row>
    <row r="13" spans="1:12" ht="18.75" customHeight="1" x14ac:dyDescent="0.3">
      <c r="A13" s="91" t="s">
        <v>233</v>
      </c>
      <c r="F13" s="105"/>
      <c r="G13" s="2"/>
      <c r="I13" s="2"/>
      <c r="J13" s="105"/>
      <c r="K13" s="2"/>
    </row>
    <row r="14" spans="1:12" ht="18.75" customHeight="1" x14ac:dyDescent="0.3">
      <c r="A14" s="91" t="s">
        <v>234</v>
      </c>
      <c r="B14" s="128" t="s">
        <v>235</v>
      </c>
      <c r="F14" s="105">
        <v>2839487</v>
      </c>
      <c r="G14" s="2"/>
      <c r="H14" s="2">
        <v>2714785</v>
      </c>
      <c r="I14" s="2"/>
      <c r="J14" s="105">
        <v>584078</v>
      </c>
      <c r="K14" s="2"/>
      <c r="L14" s="2">
        <v>593158</v>
      </c>
    </row>
    <row r="15" spans="1:12" ht="18.75" customHeight="1" x14ac:dyDescent="0.3">
      <c r="B15" s="128" t="s">
        <v>236</v>
      </c>
      <c r="F15" s="105">
        <v>233351</v>
      </c>
      <c r="G15" s="2"/>
      <c r="H15" s="2">
        <v>-3160</v>
      </c>
      <c r="I15" s="2"/>
      <c r="J15" s="105" t="s">
        <v>17</v>
      </c>
      <c r="K15" s="2"/>
      <c r="L15" s="2">
        <v>-585</v>
      </c>
    </row>
    <row r="16" spans="1:12" ht="18.75" customHeight="1" x14ac:dyDescent="0.3">
      <c r="B16" s="128" t="s">
        <v>237</v>
      </c>
      <c r="D16" s="90">
        <v>13</v>
      </c>
      <c r="F16" s="105">
        <v>64033</v>
      </c>
      <c r="G16" s="2"/>
      <c r="H16" s="2">
        <v>0</v>
      </c>
      <c r="I16" s="2"/>
      <c r="J16" s="105">
        <v>0</v>
      </c>
      <c r="K16" s="2"/>
      <c r="L16" s="2">
        <v>0</v>
      </c>
    </row>
    <row r="17" spans="2:12" ht="18.75" customHeight="1" x14ac:dyDescent="0.3">
      <c r="B17" s="128" t="s">
        <v>238</v>
      </c>
      <c r="F17" s="105">
        <v>188453</v>
      </c>
      <c r="G17" s="2"/>
      <c r="H17" s="2">
        <v>-17470</v>
      </c>
      <c r="I17" s="2"/>
      <c r="J17" s="105">
        <v>188453</v>
      </c>
      <c r="K17" s="2"/>
      <c r="L17" s="2">
        <v>-17470</v>
      </c>
    </row>
    <row r="18" spans="2:12" ht="18.75" customHeight="1" x14ac:dyDescent="0.3">
      <c r="B18" s="128" t="s">
        <v>239</v>
      </c>
      <c r="F18" s="105">
        <v>-556086</v>
      </c>
      <c r="G18" s="2"/>
      <c r="H18" s="2">
        <v>-447770</v>
      </c>
      <c r="I18" s="2"/>
      <c r="J18" s="105">
        <v>-1117517</v>
      </c>
      <c r="K18" s="2"/>
      <c r="L18" s="2">
        <v>-730896</v>
      </c>
    </row>
    <row r="19" spans="2:12" ht="18.75" customHeight="1" x14ac:dyDescent="0.3">
      <c r="B19" s="128" t="s">
        <v>240</v>
      </c>
      <c r="D19" s="112"/>
      <c r="F19" s="105">
        <v>0</v>
      </c>
      <c r="G19" s="2"/>
      <c r="H19" s="2">
        <v>0</v>
      </c>
      <c r="I19" s="2"/>
      <c r="J19" s="105">
        <v>-1955743</v>
      </c>
      <c r="K19" s="2"/>
      <c r="L19" s="2">
        <v>-4116130</v>
      </c>
    </row>
    <row r="20" spans="2:12" ht="18.75" customHeight="1" x14ac:dyDescent="0.3">
      <c r="B20" s="128" t="s">
        <v>241</v>
      </c>
      <c r="F20" s="105">
        <v>2026576</v>
      </c>
      <c r="G20" s="2"/>
      <c r="H20" s="2">
        <v>1635303</v>
      </c>
      <c r="I20" s="2"/>
      <c r="J20" s="105">
        <v>1419889</v>
      </c>
      <c r="K20" s="2"/>
      <c r="L20" s="2">
        <v>1097760</v>
      </c>
    </row>
    <row r="21" spans="2:12" ht="18.75" customHeight="1" x14ac:dyDescent="0.3">
      <c r="B21" s="128" t="s">
        <v>242</v>
      </c>
      <c r="F21" s="105">
        <v>3291</v>
      </c>
      <c r="G21" s="2"/>
      <c r="H21" s="2">
        <v>12566</v>
      </c>
      <c r="I21" s="2"/>
      <c r="J21" s="105">
        <v>7612</v>
      </c>
      <c r="K21" s="2"/>
      <c r="L21" s="2">
        <v>7277</v>
      </c>
    </row>
    <row r="22" spans="2:12" ht="18.75" customHeight="1" x14ac:dyDescent="0.3">
      <c r="B22" s="128" t="s">
        <v>243</v>
      </c>
      <c r="F22" s="105"/>
      <c r="G22" s="2"/>
      <c r="I22" s="2"/>
      <c r="J22" s="105"/>
      <c r="K22" s="2"/>
    </row>
    <row r="23" spans="2:12" ht="18.75" customHeight="1" x14ac:dyDescent="0.3">
      <c r="B23" s="97"/>
      <c r="C23" s="91" t="s">
        <v>244</v>
      </c>
      <c r="D23" s="90">
        <v>15</v>
      </c>
      <c r="F23" s="105">
        <v>90081</v>
      </c>
      <c r="G23" s="2"/>
      <c r="H23" s="2">
        <v>-142402</v>
      </c>
      <c r="I23" s="2"/>
      <c r="J23" s="105">
        <v>0</v>
      </c>
      <c r="K23" s="2"/>
      <c r="L23" s="2">
        <v>0</v>
      </c>
    </row>
    <row r="24" spans="2:12" ht="18.75" customHeight="1" x14ac:dyDescent="0.3">
      <c r="B24" s="128" t="s">
        <v>328</v>
      </c>
      <c r="F24" s="105">
        <v>0</v>
      </c>
      <c r="G24" s="2"/>
      <c r="H24" s="2">
        <v>671077</v>
      </c>
      <c r="I24" s="2"/>
      <c r="J24" s="105">
        <v>0</v>
      </c>
      <c r="K24" s="2"/>
      <c r="L24" s="2">
        <v>0</v>
      </c>
    </row>
    <row r="25" spans="2:12" ht="18.75" customHeight="1" x14ac:dyDescent="0.3">
      <c r="B25" s="91" t="s">
        <v>245</v>
      </c>
      <c r="F25" s="105">
        <v>0</v>
      </c>
      <c r="G25" s="2"/>
      <c r="H25" s="2">
        <v>-1189773</v>
      </c>
      <c r="I25" s="2"/>
      <c r="J25" s="105">
        <v>0</v>
      </c>
      <c r="K25" s="2"/>
      <c r="L25" s="2">
        <v>0</v>
      </c>
    </row>
    <row r="26" spans="2:12" ht="18.75" customHeight="1" x14ac:dyDescent="0.3">
      <c r="B26" s="128" t="s">
        <v>246</v>
      </c>
      <c r="D26" s="112"/>
      <c r="F26" s="105">
        <v>9007</v>
      </c>
      <c r="G26" s="2"/>
      <c r="H26" s="2">
        <v>53252</v>
      </c>
      <c r="I26" s="2"/>
      <c r="J26" s="105">
        <v>0</v>
      </c>
      <c r="K26" s="2"/>
      <c r="L26" s="2">
        <v>2447</v>
      </c>
    </row>
    <row r="27" spans="2:12" ht="18.75" customHeight="1" x14ac:dyDescent="0.3">
      <c r="B27" s="128" t="s">
        <v>247</v>
      </c>
      <c r="D27" s="90">
        <v>16</v>
      </c>
      <c r="F27" s="105">
        <v>103</v>
      </c>
      <c r="G27" s="2"/>
      <c r="H27" s="2">
        <v>12090</v>
      </c>
      <c r="I27" s="2"/>
      <c r="J27" s="105">
        <v>0</v>
      </c>
      <c r="K27" s="2"/>
      <c r="L27" s="2">
        <v>7951</v>
      </c>
    </row>
    <row r="28" spans="2:12" ht="18.75" customHeight="1" x14ac:dyDescent="0.3">
      <c r="B28" s="128" t="s">
        <v>248</v>
      </c>
      <c r="F28" s="105">
        <v>164057</v>
      </c>
      <c r="G28" s="2"/>
      <c r="H28" s="2">
        <v>-3680</v>
      </c>
      <c r="I28" s="2"/>
      <c r="J28" s="105">
        <v>-454</v>
      </c>
      <c r="K28" s="2"/>
      <c r="L28" s="2">
        <v>0</v>
      </c>
    </row>
    <row r="29" spans="2:12" ht="18.75" customHeight="1" x14ac:dyDescent="0.3">
      <c r="B29" s="128" t="s">
        <v>249</v>
      </c>
      <c r="F29" s="105">
        <v>-128044</v>
      </c>
      <c r="G29" s="2"/>
      <c r="H29" s="2">
        <v>-20017</v>
      </c>
      <c r="I29" s="2"/>
      <c r="J29" s="105">
        <v>-111945</v>
      </c>
      <c r="K29" s="2"/>
      <c r="L29" s="2">
        <v>-1137</v>
      </c>
    </row>
    <row r="30" spans="2:12" ht="18.75" customHeight="1" x14ac:dyDescent="0.3">
      <c r="B30" s="128" t="s">
        <v>250</v>
      </c>
      <c r="F30" s="105">
        <v>0</v>
      </c>
      <c r="G30" s="2"/>
      <c r="H30" s="2">
        <v>314</v>
      </c>
      <c r="I30" s="2"/>
      <c r="J30" s="105">
        <v>0</v>
      </c>
      <c r="K30" s="2"/>
      <c r="L30" s="2">
        <v>0</v>
      </c>
    </row>
    <row r="31" spans="2:12" ht="18.75" customHeight="1" x14ac:dyDescent="0.3">
      <c r="B31" s="128" t="s">
        <v>251</v>
      </c>
      <c r="F31" s="105">
        <v>-10515</v>
      </c>
      <c r="G31" s="2"/>
      <c r="H31" s="2">
        <v>0</v>
      </c>
      <c r="I31" s="2"/>
      <c r="J31" s="105">
        <v>-5614</v>
      </c>
      <c r="K31" s="2"/>
      <c r="L31" s="2">
        <v>0</v>
      </c>
    </row>
    <row r="32" spans="2:12" ht="18.75" customHeight="1" x14ac:dyDescent="0.3">
      <c r="B32" s="128" t="s">
        <v>252</v>
      </c>
      <c r="D32" s="112"/>
      <c r="F32" s="105"/>
      <c r="G32" s="2"/>
      <c r="I32" s="2"/>
      <c r="J32" s="105"/>
      <c r="K32" s="2"/>
    </row>
    <row r="33" spans="1:12" ht="18.75" customHeight="1" x14ac:dyDescent="0.3">
      <c r="B33" s="128"/>
      <c r="C33" s="91" t="s">
        <v>253</v>
      </c>
      <c r="D33" s="112">
        <v>26.7</v>
      </c>
      <c r="F33" s="115">
        <v>0</v>
      </c>
      <c r="G33" s="2"/>
      <c r="H33" s="4">
        <v>0</v>
      </c>
      <c r="I33" s="2"/>
      <c r="J33" s="115">
        <v>-33715</v>
      </c>
      <c r="K33" s="2"/>
      <c r="L33" s="4">
        <v>-33571</v>
      </c>
    </row>
    <row r="34" spans="1:12" ht="3" customHeight="1" x14ac:dyDescent="0.3">
      <c r="B34" s="128"/>
      <c r="F34" s="105"/>
      <c r="G34" s="2"/>
      <c r="I34" s="157"/>
      <c r="J34" s="105"/>
      <c r="K34" s="158"/>
    </row>
    <row r="35" spans="1:12" ht="13.95" customHeight="1" x14ac:dyDescent="0.3">
      <c r="A35" s="97"/>
      <c r="B35" s="91" t="s">
        <v>254</v>
      </c>
      <c r="F35" s="159"/>
      <c r="G35" s="160"/>
      <c r="H35" s="160"/>
      <c r="I35" s="160"/>
      <c r="J35" s="159"/>
      <c r="K35" s="160"/>
      <c r="L35" s="160"/>
    </row>
    <row r="36" spans="1:12" ht="18.75" customHeight="1" x14ac:dyDescent="0.3">
      <c r="C36" s="91" t="s">
        <v>255</v>
      </c>
      <c r="F36" s="105">
        <f>SUM(F11:F33)</f>
        <v>6241155</v>
      </c>
      <c r="G36" s="2"/>
      <c r="H36" s="2">
        <f>SUM(H11:H33)</f>
        <v>10150746</v>
      </c>
      <c r="I36" s="158"/>
      <c r="J36" s="105">
        <f>SUM(J11:J33)</f>
        <v>1804606</v>
      </c>
      <c r="K36" s="157"/>
      <c r="L36" s="2">
        <f>SUM(L11:L33)</f>
        <v>3032043</v>
      </c>
    </row>
    <row r="37" spans="1:12" ht="15" customHeight="1" x14ac:dyDescent="0.3">
      <c r="B37" s="91" t="s">
        <v>256</v>
      </c>
      <c r="D37" s="102"/>
      <c r="E37" s="1"/>
      <c r="F37" s="161"/>
      <c r="G37" s="162"/>
      <c r="H37" s="172"/>
      <c r="I37" s="163"/>
      <c r="J37" s="161"/>
      <c r="K37" s="162"/>
      <c r="L37" s="172"/>
    </row>
    <row r="38" spans="1:12" ht="18.75" customHeight="1" x14ac:dyDescent="0.3">
      <c r="B38" s="97"/>
      <c r="C38" s="128" t="s">
        <v>257</v>
      </c>
      <c r="D38" s="102"/>
      <c r="E38" s="1"/>
      <c r="F38" s="164">
        <v>-453204</v>
      </c>
      <c r="G38" s="162"/>
      <c r="H38" s="173">
        <v>-1819017</v>
      </c>
      <c r="I38" s="162"/>
      <c r="J38" s="164">
        <v>572510</v>
      </c>
      <c r="K38" s="162"/>
      <c r="L38" s="173">
        <v>72566</v>
      </c>
    </row>
    <row r="39" spans="1:12" ht="18.75" customHeight="1" x14ac:dyDescent="0.3">
      <c r="B39" s="97"/>
      <c r="C39" s="128" t="s">
        <v>258</v>
      </c>
      <c r="D39" s="102"/>
      <c r="E39" s="1"/>
      <c r="F39" s="164">
        <v>-83566</v>
      </c>
      <c r="G39" s="162"/>
      <c r="H39" s="173">
        <v>85945</v>
      </c>
      <c r="I39" s="162"/>
      <c r="J39" s="164" t="s">
        <v>17</v>
      </c>
      <c r="K39" s="162"/>
      <c r="L39" s="173">
        <v>0</v>
      </c>
    </row>
    <row r="40" spans="1:12" ht="18.75" customHeight="1" x14ac:dyDescent="0.3">
      <c r="B40" s="97"/>
      <c r="C40" s="128" t="s">
        <v>259</v>
      </c>
      <c r="D40" s="102"/>
      <c r="E40" s="1"/>
      <c r="F40" s="164">
        <v>-78582</v>
      </c>
      <c r="G40" s="162"/>
      <c r="H40" s="173">
        <v>-4242921</v>
      </c>
      <c r="I40" s="162"/>
      <c r="J40" s="164" t="s">
        <v>17</v>
      </c>
      <c r="K40" s="162"/>
      <c r="L40" s="173">
        <v>0</v>
      </c>
    </row>
    <row r="41" spans="1:12" ht="18.75" customHeight="1" x14ac:dyDescent="0.3">
      <c r="B41" s="97"/>
      <c r="C41" s="128" t="s">
        <v>260</v>
      </c>
      <c r="D41" s="102"/>
      <c r="E41" s="1"/>
      <c r="F41" s="164">
        <v>56895</v>
      </c>
      <c r="G41" s="162"/>
      <c r="H41" s="173">
        <v>-443684</v>
      </c>
      <c r="I41" s="162"/>
      <c r="J41" s="164">
        <v>-18456</v>
      </c>
      <c r="K41" s="162"/>
      <c r="L41" s="173">
        <v>46078</v>
      </c>
    </row>
    <row r="42" spans="1:12" ht="18.75" customHeight="1" x14ac:dyDescent="0.3">
      <c r="B42" s="97"/>
      <c r="C42" s="128" t="s">
        <v>261</v>
      </c>
      <c r="D42" s="102"/>
      <c r="E42" s="1"/>
      <c r="F42" s="164">
        <v>-599467</v>
      </c>
      <c r="G42" s="162"/>
      <c r="H42" s="173">
        <v>-1754888</v>
      </c>
      <c r="I42" s="162"/>
      <c r="J42" s="164">
        <v>-92936</v>
      </c>
      <c r="K42" s="162"/>
      <c r="L42" s="173">
        <v>16442</v>
      </c>
    </row>
    <row r="43" spans="1:12" ht="18.75" customHeight="1" x14ac:dyDescent="0.3">
      <c r="B43" s="97"/>
      <c r="C43" s="128" t="s">
        <v>262</v>
      </c>
      <c r="D43" s="102"/>
      <c r="E43" s="1"/>
      <c r="F43" s="164">
        <v>-58206</v>
      </c>
      <c r="G43" s="162"/>
      <c r="H43" s="173">
        <v>52033</v>
      </c>
      <c r="I43" s="162"/>
      <c r="J43" s="164">
        <v>-239</v>
      </c>
      <c r="K43" s="162"/>
      <c r="L43" s="173">
        <v>-4928</v>
      </c>
    </row>
    <row r="44" spans="1:12" ht="18.75" customHeight="1" x14ac:dyDescent="0.3">
      <c r="B44" s="97"/>
      <c r="C44" s="128" t="s">
        <v>263</v>
      </c>
      <c r="D44" s="102"/>
      <c r="E44" s="1"/>
      <c r="F44" s="164">
        <v>317044</v>
      </c>
      <c r="G44" s="162"/>
      <c r="H44" s="173">
        <v>-3669789</v>
      </c>
      <c r="I44" s="162"/>
      <c r="J44" s="164">
        <v>-63354</v>
      </c>
      <c r="K44" s="162"/>
      <c r="L44" s="173">
        <v>50591</v>
      </c>
    </row>
    <row r="45" spans="1:12" ht="18.75" customHeight="1" x14ac:dyDescent="0.3">
      <c r="B45" s="97"/>
      <c r="C45" s="128" t="s">
        <v>264</v>
      </c>
      <c r="D45" s="102"/>
      <c r="E45" s="1"/>
      <c r="F45" s="164">
        <v>541351</v>
      </c>
      <c r="G45" s="2"/>
      <c r="H45" s="173">
        <v>154510</v>
      </c>
      <c r="I45" s="2"/>
      <c r="J45" s="164">
        <v>40030</v>
      </c>
      <c r="K45" s="2"/>
      <c r="L45" s="173">
        <v>11482</v>
      </c>
    </row>
    <row r="46" spans="1:12" ht="18.75" customHeight="1" x14ac:dyDescent="0.3">
      <c r="B46" s="97"/>
      <c r="C46" s="128" t="s">
        <v>265</v>
      </c>
      <c r="D46" s="102"/>
      <c r="E46" s="1"/>
      <c r="F46" s="165">
        <v>7541</v>
      </c>
      <c r="G46" s="162"/>
      <c r="H46" s="174">
        <v>4884</v>
      </c>
      <c r="I46" s="162"/>
      <c r="J46" s="165">
        <v>1</v>
      </c>
      <c r="K46" s="162"/>
      <c r="L46" s="174">
        <v>0</v>
      </c>
    </row>
    <row r="47" spans="1:12" ht="6" customHeight="1" x14ac:dyDescent="0.3">
      <c r="A47" s="97"/>
      <c r="D47" s="102"/>
      <c r="E47" s="1"/>
      <c r="F47" s="161"/>
      <c r="G47" s="162"/>
      <c r="H47" s="172"/>
      <c r="I47" s="163"/>
      <c r="J47" s="161"/>
      <c r="K47" s="162"/>
      <c r="L47" s="172"/>
    </row>
    <row r="48" spans="1:12" ht="18.75" customHeight="1" x14ac:dyDescent="0.3">
      <c r="A48" s="97"/>
      <c r="B48" s="91" t="s">
        <v>266</v>
      </c>
      <c r="C48" s="97"/>
      <c r="D48" s="102"/>
      <c r="E48" s="1"/>
      <c r="F48" s="164">
        <f>SUM(F36:F46)</f>
        <v>5890961</v>
      </c>
      <c r="G48" s="162"/>
      <c r="H48" s="173">
        <f>SUM(H36:H46)</f>
        <v>-1482181</v>
      </c>
      <c r="I48" s="163"/>
      <c r="J48" s="164">
        <f>SUM(J36:J46)</f>
        <v>2242162</v>
      </c>
      <c r="K48" s="162"/>
      <c r="L48" s="173">
        <f>SUM(L36:L46)</f>
        <v>3224274</v>
      </c>
    </row>
    <row r="49" spans="1:12" ht="18.75" customHeight="1" x14ac:dyDescent="0.3">
      <c r="A49" s="97"/>
      <c r="C49" s="128" t="s">
        <v>267</v>
      </c>
      <c r="D49" s="102"/>
      <c r="E49" s="1"/>
      <c r="F49" s="164">
        <v>-280648</v>
      </c>
      <c r="G49" s="162"/>
      <c r="H49" s="173">
        <v>-250998</v>
      </c>
      <c r="I49" s="163"/>
      <c r="J49" s="164">
        <v>-33968</v>
      </c>
      <c r="K49" s="162"/>
      <c r="L49" s="173">
        <v>-205679</v>
      </c>
    </row>
    <row r="50" spans="1:12" ht="18.75" customHeight="1" x14ac:dyDescent="0.3">
      <c r="A50" s="97"/>
      <c r="B50" s="97"/>
      <c r="C50" s="128" t="s">
        <v>268</v>
      </c>
      <c r="D50" s="102"/>
      <c r="E50" s="1"/>
      <c r="F50" s="165">
        <v>0</v>
      </c>
      <c r="G50" s="162"/>
      <c r="H50" s="174">
        <v>6785</v>
      </c>
      <c r="I50" s="162"/>
      <c r="J50" s="165">
        <v>0</v>
      </c>
      <c r="K50" s="163"/>
      <c r="L50" s="174">
        <v>6785</v>
      </c>
    </row>
    <row r="51" spans="1:12" ht="3.6" customHeight="1" x14ac:dyDescent="0.3">
      <c r="A51" s="97"/>
      <c r="D51" s="102"/>
      <c r="E51" s="1"/>
      <c r="F51" s="161"/>
      <c r="G51" s="162"/>
      <c r="H51" s="172"/>
      <c r="I51" s="163"/>
      <c r="J51" s="161"/>
      <c r="K51" s="162"/>
      <c r="L51" s="172"/>
    </row>
    <row r="52" spans="1:12" ht="18.75" customHeight="1" x14ac:dyDescent="0.3">
      <c r="A52" s="1" t="s">
        <v>269</v>
      </c>
      <c r="C52" s="97"/>
      <c r="D52" s="102"/>
      <c r="E52" s="1"/>
      <c r="F52" s="165">
        <f>SUM(F48:F50)</f>
        <v>5610313</v>
      </c>
      <c r="G52" s="162"/>
      <c r="H52" s="174">
        <f>SUM(H48:H50)</f>
        <v>-1726394</v>
      </c>
      <c r="I52" s="163"/>
      <c r="J52" s="165">
        <f>SUM(J48:J50)</f>
        <v>2208194</v>
      </c>
      <c r="K52" s="162"/>
      <c r="L52" s="174">
        <f>SUM(L48:L50)</f>
        <v>3025380</v>
      </c>
    </row>
    <row r="53" spans="1:12" ht="18.600000000000001" x14ac:dyDescent="0.3">
      <c r="G53" s="94"/>
      <c r="I53" s="95"/>
      <c r="K53" s="94"/>
    </row>
    <row r="54" spans="1:12" ht="18.600000000000001" x14ac:dyDescent="0.3">
      <c r="G54" s="94"/>
      <c r="I54" s="95"/>
      <c r="K54" s="94"/>
    </row>
    <row r="55" spans="1:12" ht="25.5" customHeight="1" x14ac:dyDescent="0.3">
      <c r="G55" s="94"/>
      <c r="I55" s="95"/>
      <c r="K55" s="94"/>
    </row>
    <row r="56" spans="1:12" ht="22.35" customHeight="1" x14ac:dyDescent="0.3">
      <c r="A56" s="275" t="str">
        <f>'13'!A40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</row>
    <row r="57" spans="1:12" ht="19.8" x14ac:dyDescent="0.3">
      <c r="A57" s="1" t="s">
        <v>0</v>
      </c>
      <c r="B57" s="1"/>
      <c r="C57" s="1"/>
      <c r="G57" s="94"/>
      <c r="I57" s="95"/>
      <c r="K57" s="94"/>
      <c r="L57" s="96" t="s">
        <v>5</v>
      </c>
    </row>
    <row r="58" spans="1:12" ht="20.100000000000001" customHeight="1" x14ac:dyDescent="0.3">
      <c r="A58" s="1" t="s">
        <v>270</v>
      </c>
      <c r="B58" s="1"/>
      <c r="C58" s="1"/>
      <c r="G58" s="94"/>
      <c r="I58" s="95"/>
      <c r="K58" s="94"/>
    </row>
    <row r="59" spans="1:12" ht="20.100000000000001" customHeight="1" x14ac:dyDescent="0.3">
      <c r="A59" s="3" t="str">
        <f>'9-11 (9m)'!A3</f>
        <v>สำหรับรอบระยะเวลาเก้าเดือนสิ้นสุดวันที่ 30 กันยายน พ.ศ. 2567</v>
      </c>
      <c r="B59" s="3"/>
      <c r="C59" s="3"/>
      <c r="D59" s="92"/>
      <c r="E59" s="93"/>
      <c r="F59" s="4"/>
      <c r="G59" s="98"/>
      <c r="H59" s="4"/>
      <c r="I59" s="99"/>
      <c r="J59" s="4"/>
      <c r="K59" s="98"/>
      <c r="L59" s="4"/>
    </row>
    <row r="60" spans="1:12" ht="18.600000000000001" x14ac:dyDescent="0.3">
      <c r="G60" s="94"/>
      <c r="I60" s="95"/>
      <c r="K60" s="94"/>
    </row>
    <row r="61" spans="1:12" ht="18.600000000000001" customHeight="1" x14ac:dyDescent="0.3">
      <c r="A61" s="97"/>
      <c r="D61" s="102"/>
      <c r="E61" s="1"/>
      <c r="F61" s="274" t="s">
        <v>3</v>
      </c>
      <c r="G61" s="274"/>
      <c r="H61" s="274"/>
      <c r="I61" s="101"/>
      <c r="J61" s="274" t="s">
        <v>4</v>
      </c>
      <c r="K61" s="274"/>
      <c r="L61" s="274"/>
    </row>
    <row r="62" spans="1:12" ht="18.600000000000001" customHeight="1" x14ac:dyDescent="0.3">
      <c r="A62" s="97"/>
      <c r="D62" s="102"/>
      <c r="E62" s="1"/>
      <c r="F62" s="96"/>
      <c r="G62" s="96"/>
      <c r="H62" s="96"/>
      <c r="I62" s="101"/>
      <c r="J62" s="96"/>
      <c r="K62" s="96"/>
      <c r="L62" s="96" t="s">
        <v>102</v>
      </c>
    </row>
    <row r="63" spans="1:12" ht="18.600000000000001" customHeight="1" x14ac:dyDescent="0.3">
      <c r="D63" s="102"/>
      <c r="E63" s="1"/>
      <c r="F63" s="96" t="s">
        <v>9</v>
      </c>
      <c r="G63" s="1"/>
      <c r="H63" s="96" t="s">
        <v>10</v>
      </c>
      <c r="I63" s="102"/>
      <c r="J63" s="96" t="s">
        <v>9</v>
      </c>
      <c r="K63" s="1"/>
      <c r="L63" s="96" t="s">
        <v>10</v>
      </c>
    </row>
    <row r="64" spans="1:12" ht="18.600000000000001" customHeight="1" x14ac:dyDescent="0.3">
      <c r="D64" s="155" t="s">
        <v>11</v>
      </c>
      <c r="E64" s="1"/>
      <c r="F64" s="104" t="s">
        <v>12</v>
      </c>
      <c r="G64" s="1"/>
      <c r="H64" s="104" t="s">
        <v>12</v>
      </c>
      <c r="I64" s="102"/>
      <c r="J64" s="104" t="s">
        <v>12</v>
      </c>
      <c r="K64" s="1"/>
      <c r="L64" s="104" t="s">
        <v>12</v>
      </c>
    </row>
    <row r="65" spans="1:12" ht="18.600000000000001" customHeight="1" x14ac:dyDescent="0.3">
      <c r="A65" s="1" t="s">
        <v>271</v>
      </c>
      <c r="D65" s="102"/>
      <c r="E65" s="1"/>
      <c r="F65" s="105"/>
      <c r="G65" s="1"/>
      <c r="I65" s="102"/>
      <c r="J65" s="105"/>
      <c r="K65" s="1"/>
    </row>
    <row r="66" spans="1:12" ht="18.600000000000001" customHeight="1" x14ac:dyDescent="0.3">
      <c r="A66" s="91" t="s">
        <v>16</v>
      </c>
      <c r="B66" s="97"/>
      <c r="E66" s="1"/>
      <c r="F66" s="105">
        <v>-429171</v>
      </c>
      <c r="G66" s="162"/>
      <c r="H66" s="2">
        <v>-18104</v>
      </c>
      <c r="I66" s="162"/>
      <c r="J66" s="105">
        <v>-350117</v>
      </c>
      <c r="K66" s="162"/>
      <c r="L66" s="2">
        <v>0</v>
      </c>
    </row>
    <row r="67" spans="1:12" ht="18.600000000000001" customHeight="1" x14ac:dyDescent="0.3">
      <c r="A67" s="91" t="s">
        <v>272</v>
      </c>
      <c r="B67" s="97"/>
      <c r="E67" s="1"/>
      <c r="F67" s="105">
        <v>0</v>
      </c>
      <c r="G67" s="162"/>
      <c r="H67" s="2">
        <v>-3500000</v>
      </c>
      <c r="I67" s="162"/>
      <c r="J67" s="105">
        <v>0</v>
      </c>
      <c r="K67" s="162"/>
      <c r="L67" s="2">
        <v>-3500000</v>
      </c>
    </row>
    <row r="68" spans="1:12" ht="18.600000000000001" customHeight="1" x14ac:dyDescent="0.3">
      <c r="A68" s="91" t="s">
        <v>273</v>
      </c>
      <c r="B68" s="97"/>
      <c r="D68" s="112">
        <v>26.5</v>
      </c>
      <c r="E68" s="1"/>
      <c r="F68" s="105">
        <v>0</v>
      </c>
      <c r="G68" s="162"/>
      <c r="H68" s="2">
        <v>24000</v>
      </c>
      <c r="I68" s="162"/>
      <c r="J68" s="105">
        <v>1643600</v>
      </c>
      <c r="K68" s="162"/>
      <c r="L68" s="2">
        <v>4052000</v>
      </c>
    </row>
    <row r="69" spans="1:12" ht="18.600000000000001" customHeight="1" x14ac:dyDescent="0.3">
      <c r="A69" s="91" t="s">
        <v>274</v>
      </c>
      <c r="B69" s="97"/>
      <c r="D69" s="112">
        <v>26.5</v>
      </c>
      <c r="E69" s="1"/>
      <c r="F69" s="105">
        <v>0</v>
      </c>
      <c r="G69" s="162"/>
      <c r="H69" s="2">
        <v>0</v>
      </c>
      <c r="I69" s="162"/>
      <c r="J69" s="105">
        <v>-4446384</v>
      </c>
      <c r="K69" s="162"/>
      <c r="L69" s="2">
        <v>-6651411</v>
      </c>
    </row>
    <row r="70" spans="1:12" ht="18.600000000000001" customHeight="1" x14ac:dyDescent="0.3">
      <c r="A70" s="91" t="s">
        <v>275</v>
      </c>
      <c r="B70" s="97"/>
      <c r="D70" s="112">
        <v>26.5</v>
      </c>
      <c r="E70" s="1"/>
      <c r="F70" s="105">
        <v>0</v>
      </c>
      <c r="G70" s="162"/>
      <c r="H70" s="2">
        <v>0</v>
      </c>
      <c r="I70" s="162"/>
      <c r="J70" s="105">
        <v>2600070</v>
      </c>
      <c r="K70" s="162"/>
      <c r="L70" s="2">
        <v>2344500</v>
      </c>
    </row>
    <row r="71" spans="1:12" ht="18.600000000000001" customHeight="1" x14ac:dyDescent="0.3">
      <c r="A71" s="91" t="s">
        <v>276</v>
      </c>
      <c r="B71" s="97"/>
      <c r="D71" s="112">
        <v>26.5</v>
      </c>
      <c r="E71" s="1"/>
      <c r="F71" s="105">
        <v>0</v>
      </c>
      <c r="G71" s="162"/>
      <c r="H71" s="2">
        <v>0</v>
      </c>
      <c r="I71" s="162"/>
      <c r="J71" s="105">
        <v>-990990</v>
      </c>
      <c r="K71" s="162"/>
      <c r="L71" s="2">
        <v>-7505000</v>
      </c>
    </row>
    <row r="72" spans="1:12" ht="18.600000000000001" customHeight="1" x14ac:dyDescent="0.3">
      <c r="A72" s="91" t="s">
        <v>277</v>
      </c>
      <c r="B72" s="97"/>
      <c r="D72" s="112"/>
      <c r="E72" s="1"/>
      <c r="F72" s="105"/>
      <c r="G72" s="2"/>
      <c r="H72" s="97"/>
      <c r="I72" s="162"/>
      <c r="J72" s="105"/>
      <c r="K72" s="162"/>
    </row>
    <row r="73" spans="1:12" ht="18.600000000000001" customHeight="1" x14ac:dyDescent="0.3">
      <c r="B73" s="97" t="s">
        <v>278</v>
      </c>
      <c r="D73" s="90">
        <v>14</v>
      </c>
      <c r="E73" s="1"/>
      <c r="F73" s="105">
        <v>-123850</v>
      </c>
      <c r="G73" s="162"/>
      <c r="H73" s="2">
        <v>0</v>
      </c>
      <c r="I73" s="162"/>
      <c r="J73" s="105">
        <v>0</v>
      </c>
      <c r="K73" s="162"/>
      <c r="L73" s="2">
        <v>0</v>
      </c>
    </row>
    <row r="74" spans="1:12" ht="18.600000000000001" customHeight="1" x14ac:dyDescent="0.3">
      <c r="A74" s="91" t="s">
        <v>279</v>
      </c>
      <c r="B74" s="97"/>
      <c r="D74" s="90">
        <v>15</v>
      </c>
      <c r="E74" s="1"/>
      <c r="F74" s="105">
        <v>0</v>
      </c>
      <c r="G74" s="162"/>
      <c r="H74" s="2">
        <v>0</v>
      </c>
      <c r="I74" s="162"/>
      <c r="J74" s="105">
        <v>-124000</v>
      </c>
      <c r="K74" s="162"/>
      <c r="L74" s="2">
        <v>-269100</v>
      </c>
    </row>
    <row r="75" spans="1:12" ht="18.600000000000001" customHeight="1" x14ac:dyDescent="0.3">
      <c r="A75" s="91" t="s">
        <v>280</v>
      </c>
      <c r="B75" s="97"/>
      <c r="E75" s="1"/>
      <c r="F75" s="105">
        <v>30000</v>
      </c>
      <c r="G75" s="162"/>
      <c r="H75" s="2">
        <v>0</v>
      </c>
      <c r="I75" s="162"/>
      <c r="J75" s="105">
        <v>0</v>
      </c>
      <c r="K75" s="162"/>
      <c r="L75" s="2">
        <v>0</v>
      </c>
    </row>
    <row r="76" spans="1:12" ht="18.600000000000001" customHeight="1" x14ac:dyDescent="0.3">
      <c r="A76" s="91" t="s">
        <v>281</v>
      </c>
      <c r="B76" s="97"/>
      <c r="D76" s="90">
        <v>15</v>
      </c>
      <c r="E76" s="1"/>
      <c r="F76" s="105">
        <v>-407611</v>
      </c>
      <c r="G76" s="162"/>
      <c r="H76" s="2">
        <v>-100</v>
      </c>
      <c r="I76" s="162"/>
      <c r="J76" s="105">
        <v>0</v>
      </c>
      <c r="K76" s="162"/>
      <c r="L76" s="2">
        <v>0</v>
      </c>
    </row>
    <row r="77" spans="1:12" ht="18.600000000000001" customHeight="1" x14ac:dyDescent="0.3">
      <c r="A77" s="91" t="s">
        <v>282</v>
      </c>
      <c r="B77" s="97"/>
      <c r="D77" s="90">
        <v>15</v>
      </c>
      <c r="E77" s="1"/>
      <c r="F77" s="105">
        <v>-122998</v>
      </c>
      <c r="G77" s="162"/>
      <c r="H77" s="2">
        <v>-37430</v>
      </c>
      <c r="I77" s="162"/>
      <c r="J77" s="105">
        <v>-122998</v>
      </c>
      <c r="K77" s="162"/>
      <c r="L77" s="2">
        <v>-25000</v>
      </c>
    </row>
    <row r="78" spans="1:12" ht="18.600000000000001" customHeight="1" x14ac:dyDescent="0.3">
      <c r="A78" s="91" t="s">
        <v>283</v>
      </c>
      <c r="B78" s="97"/>
      <c r="D78" s="90">
        <v>15</v>
      </c>
      <c r="E78" s="1"/>
      <c r="F78" s="105">
        <v>20000</v>
      </c>
      <c r="G78" s="162"/>
      <c r="H78" s="2">
        <v>0</v>
      </c>
      <c r="I78" s="162"/>
      <c r="J78" s="105">
        <v>20000</v>
      </c>
      <c r="K78" s="162"/>
      <c r="L78" s="2">
        <v>0</v>
      </c>
    </row>
    <row r="79" spans="1:12" ht="18.600000000000001" customHeight="1" x14ac:dyDescent="0.3">
      <c r="A79" s="91" t="s">
        <v>284</v>
      </c>
      <c r="B79" s="97"/>
      <c r="E79" s="1"/>
      <c r="F79" s="105">
        <v>-1156720</v>
      </c>
      <c r="G79" s="162"/>
      <c r="H79" s="2">
        <v>-4110992</v>
      </c>
      <c r="I79" s="162"/>
      <c r="J79" s="105">
        <v>-33373</v>
      </c>
      <c r="K79" s="162"/>
      <c r="L79" s="2">
        <v>-521589</v>
      </c>
    </row>
    <row r="80" spans="1:12" ht="18.600000000000001" customHeight="1" x14ac:dyDescent="0.3">
      <c r="A80" s="91" t="s">
        <v>285</v>
      </c>
      <c r="B80" s="97"/>
      <c r="E80" s="1"/>
      <c r="F80" s="105">
        <v>0</v>
      </c>
      <c r="G80" s="162"/>
      <c r="H80" s="2">
        <v>-266</v>
      </c>
      <c r="I80" s="162"/>
      <c r="J80" s="105">
        <v>0</v>
      </c>
      <c r="K80" s="162"/>
      <c r="L80" s="2">
        <v>0</v>
      </c>
    </row>
    <row r="81" spans="1:12" ht="18.600000000000001" customHeight="1" x14ac:dyDescent="0.3">
      <c r="A81" s="91" t="s">
        <v>286</v>
      </c>
      <c r="B81" s="97"/>
      <c r="E81" s="1"/>
      <c r="F81" s="105">
        <v>133290</v>
      </c>
      <c r="G81" s="162"/>
      <c r="H81" s="2">
        <v>176030</v>
      </c>
      <c r="I81" s="162"/>
      <c r="J81" s="105">
        <v>133290</v>
      </c>
      <c r="K81" s="162"/>
      <c r="L81" s="2">
        <v>264490</v>
      </c>
    </row>
    <row r="82" spans="1:12" ht="18.600000000000001" customHeight="1" x14ac:dyDescent="0.3">
      <c r="A82" s="91" t="s">
        <v>287</v>
      </c>
      <c r="B82" s="97"/>
      <c r="E82" s="1"/>
      <c r="F82" s="105">
        <v>-298915</v>
      </c>
      <c r="G82" s="162"/>
      <c r="H82" s="2">
        <v>-16532</v>
      </c>
      <c r="I82" s="162"/>
      <c r="J82" s="105">
        <v>-3989</v>
      </c>
      <c r="K82" s="162"/>
      <c r="L82" s="2">
        <v>-2682</v>
      </c>
    </row>
    <row r="83" spans="1:12" ht="18.600000000000001" customHeight="1" x14ac:dyDescent="0.3">
      <c r="A83" s="91" t="s">
        <v>288</v>
      </c>
      <c r="B83" s="97"/>
      <c r="D83" s="112"/>
      <c r="E83" s="1"/>
      <c r="F83" s="105">
        <v>0</v>
      </c>
      <c r="G83" s="162"/>
      <c r="H83" s="2">
        <v>0</v>
      </c>
      <c r="I83" s="162"/>
      <c r="J83" s="105">
        <v>0</v>
      </c>
      <c r="K83" s="162"/>
      <c r="L83" s="2">
        <v>8488</v>
      </c>
    </row>
    <row r="84" spans="1:12" ht="18.600000000000001" customHeight="1" x14ac:dyDescent="0.3">
      <c r="A84" s="91" t="s">
        <v>289</v>
      </c>
      <c r="B84" s="97"/>
      <c r="D84" s="112"/>
      <c r="E84" s="1"/>
      <c r="F84" s="105">
        <v>539</v>
      </c>
      <c r="G84" s="162"/>
      <c r="H84" s="2">
        <v>0</v>
      </c>
      <c r="I84" s="162"/>
      <c r="J84" s="105">
        <v>1835743</v>
      </c>
      <c r="K84" s="162"/>
      <c r="L84" s="2">
        <v>4116130</v>
      </c>
    </row>
    <row r="85" spans="1:12" ht="18.600000000000001" customHeight="1" x14ac:dyDescent="0.3">
      <c r="A85" s="91" t="s">
        <v>290</v>
      </c>
      <c r="B85" s="97"/>
      <c r="E85" s="1"/>
      <c r="F85" s="105">
        <v>280270</v>
      </c>
      <c r="G85" s="162"/>
      <c r="H85" s="2">
        <v>33313</v>
      </c>
      <c r="I85" s="162"/>
      <c r="J85" s="105">
        <v>652377</v>
      </c>
      <c r="K85" s="162"/>
      <c r="L85" s="2">
        <v>284291</v>
      </c>
    </row>
    <row r="86" spans="1:12" ht="18.600000000000001" customHeight="1" x14ac:dyDescent="0.3">
      <c r="A86" s="91" t="s">
        <v>291</v>
      </c>
      <c r="B86" s="97"/>
      <c r="E86" s="1"/>
      <c r="F86" s="105">
        <v>31680</v>
      </c>
      <c r="G86" s="162"/>
      <c r="H86" s="2">
        <v>61680</v>
      </c>
      <c r="I86" s="162"/>
      <c r="J86" s="105">
        <v>1680</v>
      </c>
      <c r="K86" s="162"/>
      <c r="L86" s="2">
        <v>1515</v>
      </c>
    </row>
    <row r="87" spans="1:12" ht="3.9" customHeight="1" x14ac:dyDescent="0.3">
      <c r="E87" s="1"/>
      <c r="F87" s="249"/>
      <c r="G87" s="162"/>
      <c r="H87" s="250"/>
      <c r="I87" s="163"/>
      <c r="J87" s="249"/>
      <c r="K87" s="162"/>
      <c r="L87" s="250"/>
    </row>
    <row r="88" spans="1:12" ht="18.600000000000001" customHeight="1" x14ac:dyDescent="0.3">
      <c r="A88" s="1" t="s">
        <v>292</v>
      </c>
      <c r="C88" s="97"/>
      <c r="E88" s="1"/>
      <c r="F88" s="165">
        <f>SUM(F66:F86)</f>
        <v>-2043486</v>
      </c>
      <c r="G88" s="162"/>
      <c r="H88" s="174">
        <f>SUM(H66:H86)</f>
        <v>-7388401</v>
      </c>
      <c r="I88" s="163"/>
      <c r="J88" s="165">
        <f>SUM(J66:J86)</f>
        <v>814909</v>
      </c>
      <c r="K88" s="162"/>
      <c r="L88" s="174">
        <f>SUM(L66:L86)</f>
        <v>-7403368</v>
      </c>
    </row>
    <row r="89" spans="1:12" ht="3.75" customHeight="1" x14ac:dyDescent="0.3">
      <c r="E89" s="1"/>
      <c r="F89" s="105"/>
      <c r="G89" s="162"/>
      <c r="I89" s="163"/>
      <c r="J89" s="105"/>
      <c r="K89" s="162"/>
    </row>
    <row r="90" spans="1:12" ht="18.600000000000001" customHeight="1" x14ac:dyDescent="0.3">
      <c r="A90" s="1" t="s">
        <v>293</v>
      </c>
      <c r="E90" s="1"/>
      <c r="F90" s="166"/>
      <c r="G90" s="125"/>
      <c r="H90" s="97"/>
      <c r="I90" s="167"/>
      <c r="J90" s="166"/>
      <c r="K90" s="125"/>
      <c r="L90" s="97"/>
    </row>
    <row r="91" spans="1:12" ht="18.600000000000001" customHeight="1" x14ac:dyDescent="0.3">
      <c r="A91" s="91" t="s">
        <v>294</v>
      </c>
      <c r="D91" s="90">
        <v>18</v>
      </c>
      <c r="E91" s="1"/>
      <c r="F91" s="105">
        <v>11311183</v>
      </c>
      <c r="G91" s="168"/>
      <c r="H91" s="2">
        <v>29403830</v>
      </c>
      <c r="I91" s="168"/>
      <c r="J91" s="105">
        <v>5971066</v>
      </c>
      <c r="K91" s="168"/>
      <c r="L91" s="2">
        <v>20682082</v>
      </c>
    </row>
    <row r="92" spans="1:12" ht="18.600000000000001" customHeight="1" x14ac:dyDescent="0.3">
      <c r="A92" s="91" t="s">
        <v>295</v>
      </c>
      <c r="B92" s="97"/>
      <c r="D92" s="90">
        <v>18</v>
      </c>
      <c r="E92" s="1"/>
      <c r="F92" s="105">
        <v>-10722812</v>
      </c>
      <c r="G92" s="169"/>
      <c r="H92" s="2">
        <v>-26975778</v>
      </c>
      <c r="I92" s="169"/>
      <c r="J92" s="105">
        <v>-5503169</v>
      </c>
      <c r="K92" s="169"/>
      <c r="L92" s="2">
        <v>-20891944</v>
      </c>
    </row>
    <row r="93" spans="1:12" ht="18.600000000000001" customHeight="1" x14ac:dyDescent="0.3">
      <c r="A93" s="91" t="s">
        <v>296</v>
      </c>
      <c r="B93" s="97"/>
      <c r="D93" s="90">
        <v>19</v>
      </c>
      <c r="E93" s="1"/>
      <c r="F93" s="105">
        <v>2443190</v>
      </c>
      <c r="G93" s="169"/>
      <c r="H93" s="2">
        <v>6100666</v>
      </c>
      <c r="I93" s="169"/>
      <c r="J93" s="105">
        <v>2164399</v>
      </c>
      <c r="K93" s="169"/>
      <c r="L93" s="2">
        <v>4626407</v>
      </c>
    </row>
    <row r="94" spans="1:12" ht="18.600000000000001" customHeight="1" x14ac:dyDescent="0.3">
      <c r="A94" s="91" t="s">
        <v>297</v>
      </c>
      <c r="B94" s="97"/>
      <c r="D94" s="90">
        <v>19</v>
      </c>
      <c r="E94" s="1"/>
      <c r="F94" s="105">
        <v>-5980117</v>
      </c>
      <c r="G94" s="169"/>
      <c r="H94" s="2">
        <v>-4471728</v>
      </c>
      <c r="I94" s="169"/>
      <c r="J94" s="105">
        <v>-3898860</v>
      </c>
      <c r="K94" s="169"/>
      <c r="L94" s="2">
        <v>-2352169</v>
      </c>
    </row>
    <row r="95" spans="1:12" ht="18.600000000000001" customHeight="1" x14ac:dyDescent="0.3">
      <c r="A95" s="91" t="s">
        <v>331</v>
      </c>
      <c r="B95" s="97"/>
      <c r="D95" s="112"/>
      <c r="E95" s="1"/>
      <c r="F95" s="105">
        <v>1199477</v>
      </c>
      <c r="G95" s="169"/>
      <c r="H95" s="2">
        <v>50000</v>
      </c>
      <c r="I95" s="169"/>
      <c r="J95" s="105">
        <v>2238206</v>
      </c>
      <c r="K95" s="169"/>
      <c r="L95" s="2">
        <v>170000</v>
      </c>
    </row>
    <row r="96" spans="1:12" ht="18.600000000000001" customHeight="1" x14ac:dyDescent="0.3">
      <c r="A96" s="91" t="s">
        <v>330</v>
      </c>
      <c r="B96" s="97"/>
      <c r="D96" s="112"/>
      <c r="E96" s="1"/>
      <c r="F96" s="105">
        <v>-299477</v>
      </c>
      <c r="G96" s="169"/>
      <c r="H96" s="2">
        <v>-29837</v>
      </c>
      <c r="I96" s="169"/>
      <c r="J96" s="105">
        <v>-1439687</v>
      </c>
      <c r="K96" s="169"/>
      <c r="L96" s="2">
        <v>-158300</v>
      </c>
    </row>
    <row r="97" spans="1:12" ht="18.600000000000001" customHeight="1" x14ac:dyDescent="0.3">
      <c r="A97" s="128" t="s">
        <v>298</v>
      </c>
      <c r="B97" s="97"/>
      <c r="D97" s="112">
        <v>26.6</v>
      </c>
      <c r="E97" s="1"/>
      <c r="F97" s="105">
        <v>0</v>
      </c>
      <c r="G97" s="169"/>
      <c r="H97" s="2">
        <v>0</v>
      </c>
      <c r="I97" s="169"/>
      <c r="J97" s="105">
        <v>-127000</v>
      </c>
      <c r="K97" s="169"/>
      <c r="L97" s="2">
        <v>0</v>
      </c>
    </row>
    <row r="98" spans="1:12" ht="18.600000000000001" customHeight="1" x14ac:dyDescent="0.3">
      <c r="A98" s="128" t="s">
        <v>299</v>
      </c>
      <c r="B98" s="97"/>
      <c r="D98" s="90">
        <v>19</v>
      </c>
      <c r="E98" s="1"/>
      <c r="F98" s="105">
        <v>-47661</v>
      </c>
      <c r="G98" s="169"/>
      <c r="H98" s="2">
        <v>-53896</v>
      </c>
      <c r="I98" s="169"/>
      <c r="J98" s="105">
        <v>-29369</v>
      </c>
      <c r="K98" s="169"/>
      <c r="L98" s="2">
        <v>-32596</v>
      </c>
    </row>
    <row r="99" spans="1:12" ht="18.600000000000001" customHeight="1" x14ac:dyDescent="0.45">
      <c r="A99" s="170" t="s">
        <v>300</v>
      </c>
      <c r="B99" s="97"/>
      <c r="E99" s="1"/>
      <c r="F99" s="105">
        <v>0</v>
      </c>
      <c r="G99" s="169"/>
      <c r="H99" s="2">
        <v>16866000</v>
      </c>
      <c r="I99" s="169"/>
      <c r="J99" s="105">
        <v>0</v>
      </c>
      <c r="K99" s="169"/>
      <c r="L99" s="2">
        <v>16866000</v>
      </c>
    </row>
    <row r="100" spans="1:12" ht="18.600000000000001" customHeight="1" x14ac:dyDescent="0.45">
      <c r="A100" s="170" t="s">
        <v>301</v>
      </c>
      <c r="B100" s="97"/>
      <c r="E100" s="1"/>
      <c r="F100" s="105">
        <v>0</v>
      </c>
      <c r="G100" s="169"/>
      <c r="H100" s="2">
        <v>-1000000</v>
      </c>
      <c r="I100" s="169"/>
      <c r="J100" s="105">
        <v>0</v>
      </c>
      <c r="K100" s="169"/>
      <c r="L100" s="2">
        <v>-1000000</v>
      </c>
    </row>
    <row r="101" spans="1:12" ht="18.600000000000001" customHeight="1" x14ac:dyDescent="0.45">
      <c r="A101" s="170" t="s">
        <v>302</v>
      </c>
      <c r="B101" s="97"/>
      <c r="E101" s="1"/>
      <c r="F101" s="105">
        <v>0</v>
      </c>
      <c r="G101" s="169"/>
      <c r="H101" s="2">
        <v>-7000</v>
      </c>
      <c r="I101" s="169"/>
      <c r="J101" s="105">
        <v>0</v>
      </c>
      <c r="K101" s="169"/>
      <c r="L101" s="2">
        <v>-7000</v>
      </c>
    </row>
    <row r="102" spans="1:12" ht="18.600000000000001" customHeight="1" x14ac:dyDescent="0.3">
      <c r="A102" s="91" t="s">
        <v>303</v>
      </c>
      <c r="B102" s="97"/>
      <c r="E102" s="1"/>
      <c r="F102" s="105">
        <v>-143656</v>
      </c>
      <c r="G102" s="169"/>
      <c r="H102" s="2">
        <v>-99977</v>
      </c>
      <c r="I102" s="169"/>
      <c r="J102" s="105">
        <v>-52300</v>
      </c>
      <c r="K102" s="169"/>
      <c r="L102" s="97">
        <v>-8146</v>
      </c>
    </row>
    <row r="103" spans="1:12" ht="18.600000000000001" customHeight="1" x14ac:dyDescent="0.3">
      <c r="A103" s="91" t="s">
        <v>304</v>
      </c>
      <c r="B103" s="97"/>
      <c r="E103" s="1"/>
      <c r="F103" s="105"/>
      <c r="G103" s="169"/>
      <c r="I103" s="169"/>
      <c r="J103" s="105"/>
      <c r="K103" s="169"/>
      <c r="L103" s="97"/>
    </row>
    <row r="104" spans="1:12" ht="18.600000000000001" customHeight="1" x14ac:dyDescent="0.3">
      <c r="B104" s="97" t="s">
        <v>305</v>
      </c>
      <c r="E104" s="1"/>
      <c r="F104" s="105">
        <v>0</v>
      </c>
      <c r="G104" s="169"/>
      <c r="H104" s="2">
        <v>30</v>
      </c>
      <c r="I104" s="169"/>
      <c r="J104" s="105">
        <v>0</v>
      </c>
      <c r="K104" s="169"/>
      <c r="L104" s="2" t="s">
        <v>17</v>
      </c>
    </row>
    <row r="105" spans="1:12" ht="18.600000000000001" customHeight="1" x14ac:dyDescent="0.3">
      <c r="A105" s="91" t="s">
        <v>306</v>
      </c>
      <c r="B105" s="97"/>
      <c r="E105" s="1"/>
      <c r="F105" s="105">
        <v>-1113851</v>
      </c>
      <c r="G105" s="169"/>
      <c r="H105" s="2">
        <v>-1119082</v>
      </c>
      <c r="I105" s="169"/>
      <c r="J105" s="105">
        <v>-1113851</v>
      </c>
      <c r="K105" s="169"/>
      <c r="L105" s="2">
        <v>-3082001</v>
      </c>
    </row>
    <row r="106" spans="1:12" ht="18.600000000000001" customHeight="1" x14ac:dyDescent="0.3">
      <c r="A106" s="91" t="s">
        <v>307</v>
      </c>
      <c r="B106" s="97"/>
      <c r="E106" s="1"/>
      <c r="F106" s="105">
        <v>-78975</v>
      </c>
      <c r="G106" s="169"/>
      <c r="H106" s="2">
        <v>0</v>
      </c>
      <c r="I106" s="169"/>
      <c r="J106" s="105">
        <v>-78975</v>
      </c>
      <c r="K106" s="169"/>
      <c r="L106" s="2">
        <v>0</v>
      </c>
    </row>
    <row r="107" spans="1:12" ht="18.600000000000001" customHeight="1" x14ac:dyDescent="0.3">
      <c r="A107" s="91" t="s">
        <v>308</v>
      </c>
      <c r="B107" s="97"/>
      <c r="E107" s="1"/>
      <c r="F107" s="165">
        <v>-2171854</v>
      </c>
      <c r="G107" s="169"/>
      <c r="H107" s="174">
        <v>-1366852</v>
      </c>
      <c r="I107" s="169"/>
      <c r="J107" s="165">
        <v>-1561165</v>
      </c>
      <c r="K107" s="169"/>
      <c r="L107" s="174">
        <v>-851874</v>
      </c>
    </row>
    <row r="108" spans="1:12" ht="3.9" customHeight="1" x14ac:dyDescent="0.3">
      <c r="E108" s="1"/>
      <c r="F108" s="161"/>
      <c r="G108" s="162"/>
      <c r="H108" s="172"/>
      <c r="I108" s="163"/>
      <c r="J108" s="161"/>
      <c r="K108" s="162"/>
      <c r="L108" s="172"/>
    </row>
    <row r="109" spans="1:12" ht="18.600000000000001" customHeight="1" x14ac:dyDescent="0.3">
      <c r="A109" s="1" t="s">
        <v>309</v>
      </c>
      <c r="C109" s="97"/>
      <c r="E109" s="1"/>
      <c r="F109" s="165">
        <f>SUM(F91:F107)</f>
        <v>-5604553</v>
      </c>
      <c r="G109" s="162"/>
      <c r="H109" s="174">
        <f>SUM(H91:H107)</f>
        <v>17296376</v>
      </c>
      <c r="I109" s="163"/>
      <c r="J109" s="165">
        <f>SUM(J91:J107)</f>
        <v>-3430705</v>
      </c>
      <c r="K109" s="162"/>
      <c r="L109" s="174">
        <f>SUM(L91:L107)</f>
        <v>13960459</v>
      </c>
    </row>
    <row r="110" spans="1:12" ht="18.75" customHeight="1" x14ac:dyDescent="0.3">
      <c r="A110" s="271"/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</row>
    <row r="111" spans="1:12" ht="21.9" customHeight="1" x14ac:dyDescent="0.3">
      <c r="A111" s="275" t="str">
        <f>+A56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</row>
    <row r="112" spans="1:12" ht="20.100000000000001" customHeight="1" x14ac:dyDescent="0.3">
      <c r="A112" s="1" t="s">
        <v>0</v>
      </c>
      <c r="B112" s="1"/>
      <c r="C112" s="1"/>
      <c r="G112" s="94"/>
      <c r="I112" s="95"/>
      <c r="K112" s="94"/>
      <c r="L112" s="96" t="s">
        <v>5</v>
      </c>
    </row>
    <row r="113" spans="1:12" ht="20.100000000000001" customHeight="1" x14ac:dyDescent="0.3">
      <c r="A113" s="1" t="s">
        <v>270</v>
      </c>
      <c r="B113" s="1"/>
      <c r="C113" s="1"/>
      <c r="G113" s="94"/>
      <c r="I113" s="95"/>
      <c r="K113" s="94"/>
    </row>
    <row r="114" spans="1:12" ht="20.100000000000001" customHeight="1" x14ac:dyDescent="0.3">
      <c r="A114" s="3" t="str">
        <f>A3</f>
        <v>สำหรับรอบระยะเวลาเก้าเดือนสิ้นสุดวันที่ 30 กันยายน พ.ศ. 2567</v>
      </c>
      <c r="B114" s="3"/>
      <c r="C114" s="3"/>
      <c r="D114" s="92"/>
      <c r="E114" s="93"/>
      <c r="F114" s="4"/>
      <c r="G114" s="98"/>
      <c r="H114" s="4"/>
      <c r="I114" s="99"/>
      <c r="J114" s="4"/>
      <c r="K114" s="98"/>
      <c r="L114" s="4"/>
    </row>
    <row r="115" spans="1:12" ht="20.100000000000001" customHeight="1" x14ac:dyDescent="0.3">
      <c r="G115" s="94"/>
      <c r="I115" s="95"/>
      <c r="K115" s="94"/>
    </row>
    <row r="116" spans="1:12" ht="20.100000000000001" customHeight="1" x14ac:dyDescent="0.3">
      <c r="A116" s="97"/>
      <c r="D116" s="102"/>
      <c r="E116" s="1"/>
      <c r="F116" s="274" t="s">
        <v>3</v>
      </c>
      <c r="G116" s="274"/>
      <c r="H116" s="274"/>
      <c r="I116" s="101"/>
      <c r="J116" s="274" t="s">
        <v>4</v>
      </c>
      <c r="K116" s="274"/>
      <c r="L116" s="274"/>
    </row>
    <row r="117" spans="1:12" ht="20.100000000000001" customHeight="1" x14ac:dyDescent="0.3">
      <c r="A117" s="97"/>
      <c r="D117" s="102"/>
      <c r="E117" s="1"/>
      <c r="F117" s="96"/>
      <c r="G117" s="96"/>
      <c r="H117" s="96"/>
      <c r="I117" s="101"/>
      <c r="J117" s="96"/>
      <c r="K117" s="96"/>
      <c r="L117" s="96" t="s">
        <v>102</v>
      </c>
    </row>
    <row r="118" spans="1:12" ht="20.100000000000001" customHeight="1" x14ac:dyDescent="0.3">
      <c r="D118" s="102"/>
      <c r="E118" s="1"/>
      <c r="F118" s="96" t="s">
        <v>9</v>
      </c>
      <c r="G118" s="1"/>
      <c r="H118" s="96" t="s">
        <v>10</v>
      </c>
      <c r="I118" s="102"/>
      <c r="J118" s="96" t="s">
        <v>9</v>
      </c>
      <c r="K118" s="1"/>
      <c r="L118" s="96" t="s">
        <v>10</v>
      </c>
    </row>
    <row r="119" spans="1:12" ht="20.100000000000001" customHeight="1" x14ac:dyDescent="0.3">
      <c r="D119" s="155" t="s">
        <v>11</v>
      </c>
      <c r="E119" s="1"/>
      <c r="F119" s="104" t="s">
        <v>12</v>
      </c>
      <c r="G119" s="1"/>
      <c r="H119" s="104" t="s">
        <v>12</v>
      </c>
      <c r="I119" s="1"/>
      <c r="J119" s="104" t="s">
        <v>12</v>
      </c>
      <c r="K119" s="1"/>
      <c r="L119" s="104" t="s">
        <v>12</v>
      </c>
    </row>
    <row r="120" spans="1:12" ht="20.100000000000001" customHeight="1" x14ac:dyDescent="0.3">
      <c r="E120" s="1"/>
      <c r="F120" s="105"/>
      <c r="G120" s="1"/>
      <c r="I120" s="1"/>
      <c r="J120" s="105"/>
      <c r="K120" s="1"/>
    </row>
    <row r="121" spans="1:12" ht="20.100000000000001" customHeight="1" x14ac:dyDescent="0.3">
      <c r="A121" s="1" t="s">
        <v>310</v>
      </c>
      <c r="E121" s="1"/>
      <c r="F121" s="105">
        <f>SUM(F52,F88,F109)</f>
        <v>-2037726</v>
      </c>
      <c r="G121" s="1"/>
      <c r="H121" s="2">
        <f>SUM(H52,H88,H109)</f>
        <v>8181581</v>
      </c>
      <c r="I121" s="1"/>
      <c r="J121" s="105">
        <f>SUM(J52,J88,J109)</f>
        <v>-407602</v>
      </c>
      <c r="K121" s="1"/>
      <c r="L121" s="2">
        <f>SUM(L52,L88,L109)</f>
        <v>9582471</v>
      </c>
    </row>
    <row r="122" spans="1:12" ht="20.100000000000001" customHeight="1" x14ac:dyDescent="0.3">
      <c r="A122" s="91" t="s">
        <v>311</v>
      </c>
      <c r="E122" s="1"/>
      <c r="F122" s="105">
        <v>2463729</v>
      </c>
      <c r="G122" s="1"/>
      <c r="H122" s="2">
        <v>3210732</v>
      </c>
      <c r="I122" s="1"/>
      <c r="J122" s="105">
        <v>708019</v>
      </c>
      <c r="K122" s="1"/>
      <c r="L122" s="2">
        <v>371578</v>
      </c>
    </row>
    <row r="123" spans="1:12" ht="20.100000000000001" customHeight="1" x14ac:dyDescent="0.3">
      <c r="A123" s="91" t="s">
        <v>312</v>
      </c>
      <c r="E123" s="1"/>
      <c r="F123" s="105"/>
      <c r="G123" s="1"/>
      <c r="I123" s="1"/>
      <c r="J123" s="105"/>
      <c r="K123" s="1"/>
    </row>
    <row r="124" spans="1:12" ht="20.100000000000001" customHeight="1" x14ac:dyDescent="0.3">
      <c r="B124" s="91" t="s">
        <v>313</v>
      </c>
      <c r="E124" s="1"/>
      <c r="F124" s="165">
        <v>-49300</v>
      </c>
      <c r="G124" s="1"/>
      <c r="H124" s="174">
        <v>24625</v>
      </c>
      <c r="I124" s="1"/>
      <c r="J124" s="165">
        <v>712</v>
      </c>
      <c r="K124" s="1"/>
      <c r="L124" s="174">
        <v>-211</v>
      </c>
    </row>
    <row r="125" spans="1:12" ht="6" customHeight="1" x14ac:dyDescent="0.3">
      <c r="E125" s="1"/>
      <c r="F125" s="105"/>
      <c r="G125" s="1"/>
      <c r="I125" s="1"/>
      <c r="J125" s="105"/>
      <c r="K125" s="1"/>
    </row>
    <row r="126" spans="1:12" ht="20.100000000000001" customHeight="1" thickBot="1" x14ac:dyDescent="0.35">
      <c r="A126" s="1" t="s">
        <v>314</v>
      </c>
      <c r="E126" s="1"/>
      <c r="F126" s="127">
        <f>SUM(F121:F124)</f>
        <v>376703</v>
      </c>
      <c r="G126" s="1"/>
      <c r="H126" s="175">
        <f>SUM(H121:H124)</f>
        <v>11416938</v>
      </c>
      <c r="I126" s="1"/>
      <c r="J126" s="127">
        <f>SUM(J121:J124)</f>
        <v>301129</v>
      </c>
      <c r="K126" s="1"/>
      <c r="L126" s="175">
        <f>SUM(L121:L124)</f>
        <v>9953838</v>
      </c>
    </row>
    <row r="127" spans="1:12" ht="20.100000000000001" customHeight="1" thickTop="1" x14ac:dyDescent="0.3">
      <c r="E127" s="1"/>
      <c r="F127" s="105"/>
      <c r="G127" s="1"/>
      <c r="I127" s="1"/>
      <c r="J127" s="105"/>
      <c r="K127" s="1"/>
    </row>
    <row r="128" spans="1:12" ht="20.100000000000001" customHeight="1" x14ac:dyDescent="0.3">
      <c r="A128" s="1" t="s">
        <v>315</v>
      </c>
      <c r="E128" s="1"/>
      <c r="F128" s="105"/>
      <c r="G128" s="1"/>
      <c r="I128" s="1"/>
      <c r="J128" s="105"/>
      <c r="K128" s="1"/>
    </row>
    <row r="129" spans="1:12" ht="20.100000000000001" customHeight="1" x14ac:dyDescent="0.3">
      <c r="A129" s="128" t="s">
        <v>316</v>
      </c>
      <c r="E129" s="1"/>
      <c r="F129" s="105"/>
      <c r="G129" s="1"/>
      <c r="I129" s="1"/>
      <c r="J129" s="105"/>
      <c r="K129" s="1"/>
    </row>
    <row r="130" spans="1:12" ht="20.100000000000001" customHeight="1" x14ac:dyDescent="0.3">
      <c r="A130" s="97"/>
      <c r="B130" s="97"/>
      <c r="C130" s="97" t="s">
        <v>317</v>
      </c>
      <c r="E130" s="1"/>
      <c r="F130" s="165">
        <v>376703</v>
      </c>
      <c r="G130" s="1"/>
      <c r="H130" s="174">
        <v>11416938</v>
      </c>
      <c r="I130" s="1"/>
      <c r="J130" s="165">
        <v>301129</v>
      </c>
      <c r="K130" s="1"/>
      <c r="L130" s="174">
        <v>9953838</v>
      </c>
    </row>
    <row r="131" spans="1:12" ht="6" customHeight="1" x14ac:dyDescent="0.3">
      <c r="E131" s="1"/>
      <c r="F131" s="105"/>
      <c r="G131" s="1"/>
      <c r="I131" s="1"/>
      <c r="J131" s="105"/>
      <c r="K131" s="1"/>
    </row>
    <row r="132" spans="1:12" ht="20.100000000000001" customHeight="1" thickBot="1" x14ac:dyDescent="0.35">
      <c r="A132" s="1"/>
      <c r="E132" s="1"/>
      <c r="F132" s="127">
        <f>SUM(F130)</f>
        <v>376703</v>
      </c>
      <c r="G132" s="1"/>
      <c r="H132" s="175">
        <f>SUM(H130)</f>
        <v>11416938</v>
      </c>
      <c r="I132" s="1"/>
      <c r="J132" s="127">
        <f>SUM(J130)</f>
        <v>301129</v>
      </c>
      <c r="K132" s="1"/>
      <c r="L132" s="175">
        <f>SUM(L130)</f>
        <v>9953838</v>
      </c>
    </row>
    <row r="133" spans="1:12" ht="20.100000000000001" customHeight="1" thickTop="1" x14ac:dyDescent="0.3">
      <c r="E133" s="1"/>
      <c r="F133" s="105"/>
      <c r="G133" s="1"/>
      <c r="I133" s="1"/>
      <c r="J133" s="105"/>
      <c r="K133" s="1"/>
    </row>
    <row r="134" spans="1:12" ht="20.100000000000001" customHeight="1" x14ac:dyDescent="0.3">
      <c r="A134" s="1" t="s">
        <v>318</v>
      </c>
      <c r="E134" s="1"/>
      <c r="F134" s="105"/>
      <c r="G134" s="1"/>
      <c r="I134" s="1"/>
      <c r="J134" s="105"/>
      <c r="K134" s="1"/>
    </row>
    <row r="135" spans="1:12" ht="20.100000000000001" customHeight="1" x14ac:dyDescent="0.3">
      <c r="A135" s="128" t="s">
        <v>319</v>
      </c>
      <c r="B135" s="97"/>
      <c r="C135" s="97"/>
      <c r="E135" s="1"/>
      <c r="F135" s="105"/>
      <c r="G135" s="1"/>
      <c r="I135" s="1"/>
      <c r="J135" s="105"/>
      <c r="K135" s="1"/>
    </row>
    <row r="136" spans="1:12" ht="20.100000000000001" customHeight="1" x14ac:dyDescent="0.3">
      <c r="A136" s="128"/>
      <c r="C136" s="97" t="s">
        <v>320</v>
      </c>
      <c r="E136" s="1"/>
      <c r="F136" s="105">
        <v>-134982</v>
      </c>
      <c r="G136" s="1"/>
      <c r="H136" s="2">
        <v>-269794</v>
      </c>
      <c r="I136" s="1"/>
      <c r="J136" s="105">
        <v>0</v>
      </c>
      <c r="K136" s="1"/>
      <c r="L136" s="2">
        <v>0</v>
      </c>
    </row>
    <row r="137" spans="1:12" ht="20.100000000000001" customHeight="1" x14ac:dyDescent="0.3">
      <c r="A137" s="128" t="s">
        <v>321</v>
      </c>
      <c r="B137" s="97"/>
      <c r="C137" s="97"/>
      <c r="E137" s="1"/>
      <c r="F137" s="105">
        <v>0</v>
      </c>
      <c r="G137" s="1"/>
      <c r="H137" s="2">
        <v>3439</v>
      </c>
      <c r="I137" s="1"/>
      <c r="J137" s="105">
        <v>0</v>
      </c>
      <c r="K137" s="1"/>
      <c r="L137" s="2">
        <v>-8030</v>
      </c>
    </row>
    <row r="138" spans="1:12" ht="20.100000000000001" customHeight="1" x14ac:dyDescent="0.3">
      <c r="A138" s="128" t="s">
        <v>322</v>
      </c>
      <c r="B138" s="97"/>
      <c r="C138" s="97"/>
      <c r="D138" s="90">
        <v>17</v>
      </c>
      <c r="E138" s="1"/>
      <c r="F138" s="105">
        <v>30683</v>
      </c>
      <c r="G138" s="1"/>
      <c r="H138" s="2">
        <v>5090</v>
      </c>
      <c r="I138" s="1"/>
      <c r="J138" s="105">
        <v>16120</v>
      </c>
      <c r="K138" s="1"/>
      <c r="L138" s="2">
        <v>0</v>
      </c>
    </row>
    <row r="139" spans="1:12" ht="20.100000000000001" customHeight="1" x14ac:dyDescent="0.3">
      <c r="A139" s="128" t="s">
        <v>323</v>
      </c>
      <c r="B139" s="97"/>
      <c r="C139" s="97"/>
      <c r="D139" s="102"/>
      <c r="E139" s="1"/>
      <c r="F139" s="105">
        <v>155548</v>
      </c>
      <c r="G139" s="1"/>
      <c r="H139" s="2">
        <v>-90726</v>
      </c>
      <c r="I139" s="1"/>
      <c r="J139" s="105">
        <v>-133290</v>
      </c>
      <c r="K139" s="1"/>
      <c r="L139" s="2">
        <v>-108037</v>
      </c>
    </row>
    <row r="140" spans="1:12" ht="20.100000000000001" customHeight="1" x14ac:dyDescent="0.3">
      <c r="A140" s="128" t="s">
        <v>324</v>
      </c>
      <c r="B140" s="97"/>
      <c r="C140" s="97"/>
      <c r="D140" s="102"/>
      <c r="E140" s="1"/>
      <c r="F140" s="105">
        <v>0</v>
      </c>
      <c r="G140" s="1"/>
      <c r="H140" s="2">
        <v>3402919</v>
      </c>
      <c r="I140" s="1"/>
      <c r="J140" s="105">
        <v>0</v>
      </c>
      <c r="K140" s="1"/>
      <c r="L140" s="2">
        <v>923811</v>
      </c>
    </row>
    <row r="141" spans="1:12" ht="20.100000000000001" customHeight="1" x14ac:dyDescent="0.3">
      <c r="A141" s="128" t="s">
        <v>325</v>
      </c>
      <c r="B141" s="97"/>
      <c r="C141" s="97"/>
      <c r="E141" s="1"/>
      <c r="F141" s="105">
        <v>16956</v>
      </c>
      <c r="G141" s="1"/>
      <c r="H141" s="2">
        <v>0</v>
      </c>
      <c r="I141" s="1"/>
      <c r="J141" s="105">
        <v>0</v>
      </c>
      <c r="K141" s="1"/>
      <c r="L141" s="2">
        <v>0</v>
      </c>
    </row>
    <row r="142" spans="1:12" ht="20.100000000000001" customHeight="1" x14ac:dyDescent="0.3">
      <c r="A142" s="128" t="s">
        <v>326</v>
      </c>
      <c r="B142" s="97"/>
      <c r="C142" s="97"/>
      <c r="D142" s="102"/>
      <c r="E142" s="1"/>
      <c r="F142" s="105"/>
      <c r="G142" s="1"/>
      <c r="I142" s="1"/>
      <c r="J142" s="105"/>
      <c r="K142" s="1"/>
    </row>
    <row r="143" spans="1:12" ht="20.100000000000001" customHeight="1" x14ac:dyDescent="0.3">
      <c r="A143" s="128"/>
      <c r="B143" s="97"/>
      <c r="C143" s="97" t="s">
        <v>327</v>
      </c>
      <c r="D143" s="102"/>
      <c r="E143" s="1"/>
      <c r="F143" s="105">
        <v>0</v>
      </c>
      <c r="G143" s="1"/>
      <c r="H143" s="2">
        <v>0</v>
      </c>
      <c r="I143" s="1"/>
      <c r="J143" s="105">
        <v>0</v>
      </c>
      <c r="K143" s="1"/>
      <c r="L143" s="2">
        <v>4710</v>
      </c>
    </row>
    <row r="144" spans="1:12" ht="20.100000000000001" customHeight="1" x14ac:dyDescent="0.3">
      <c r="A144" s="128"/>
      <c r="B144" s="97"/>
      <c r="C144" s="97"/>
      <c r="D144" s="102"/>
      <c r="E144" s="1"/>
      <c r="G144" s="1"/>
      <c r="I144" s="1"/>
      <c r="K144" s="1"/>
    </row>
    <row r="145" spans="1:11" ht="20.100000000000001" customHeight="1" x14ac:dyDescent="0.3">
      <c r="A145" s="128"/>
      <c r="B145" s="97"/>
      <c r="C145" s="97"/>
      <c r="D145" s="102"/>
      <c r="E145" s="1"/>
      <c r="G145" s="1"/>
      <c r="I145" s="1"/>
      <c r="K145" s="1"/>
    </row>
    <row r="146" spans="1:11" ht="20.100000000000001" customHeight="1" x14ac:dyDescent="0.3">
      <c r="A146" s="128"/>
      <c r="B146" s="97"/>
      <c r="C146" s="97"/>
      <c r="D146" s="102"/>
      <c r="E146" s="1"/>
      <c r="G146" s="1"/>
      <c r="I146" s="1"/>
      <c r="K146" s="1"/>
    </row>
    <row r="147" spans="1:11" ht="20.100000000000001" customHeight="1" x14ac:dyDescent="0.3">
      <c r="A147" s="128"/>
      <c r="B147" s="97"/>
      <c r="C147" s="97"/>
      <c r="D147" s="102"/>
      <c r="E147" s="1"/>
      <c r="G147" s="1"/>
      <c r="I147" s="1"/>
      <c r="K147" s="1"/>
    </row>
    <row r="148" spans="1:11" ht="20.100000000000001" customHeight="1" x14ac:dyDescent="0.3">
      <c r="A148" s="128"/>
      <c r="B148" s="97"/>
      <c r="C148" s="97"/>
      <c r="D148" s="102"/>
      <c r="E148" s="1"/>
      <c r="G148" s="1"/>
      <c r="I148" s="1"/>
      <c r="K148" s="1"/>
    </row>
    <row r="149" spans="1:11" ht="20.100000000000001" customHeight="1" x14ac:dyDescent="0.3">
      <c r="A149" s="128"/>
      <c r="B149" s="97"/>
      <c r="C149" s="97"/>
      <c r="D149" s="102"/>
      <c r="E149" s="1"/>
      <c r="G149" s="1"/>
      <c r="I149" s="1"/>
      <c r="K149" s="1"/>
    </row>
    <row r="150" spans="1:11" ht="20.100000000000001" customHeight="1" x14ac:dyDescent="0.3">
      <c r="A150" s="128"/>
      <c r="B150" s="97"/>
      <c r="C150" s="97"/>
      <c r="D150" s="102"/>
      <c r="E150" s="1"/>
      <c r="G150" s="162"/>
      <c r="I150" s="162"/>
      <c r="K150" s="171"/>
    </row>
    <row r="151" spans="1:11" ht="20.100000000000001" customHeight="1" x14ac:dyDescent="0.3">
      <c r="A151" s="128"/>
      <c r="B151" s="97"/>
      <c r="C151" s="97"/>
      <c r="D151" s="102"/>
      <c r="E151" s="1"/>
      <c r="G151" s="162"/>
      <c r="I151" s="162"/>
      <c r="K151" s="171"/>
    </row>
    <row r="152" spans="1:11" ht="20.100000000000001" customHeight="1" x14ac:dyDescent="0.3">
      <c r="A152" s="128"/>
      <c r="B152" s="97"/>
      <c r="C152" s="97"/>
      <c r="D152" s="102"/>
      <c r="E152" s="1"/>
      <c r="G152" s="162"/>
      <c r="I152" s="162"/>
      <c r="K152" s="171"/>
    </row>
    <row r="153" spans="1:11" ht="20.100000000000001" customHeight="1" x14ac:dyDescent="0.3">
      <c r="A153" s="128"/>
      <c r="B153" s="97"/>
      <c r="C153" s="97"/>
      <c r="D153" s="102"/>
      <c r="E153" s="1"/>
      <c r="G153" s="162"/>
      <c r="I153" s="162"/>
      <c r="K153" s="171"/>
    </row>
    <row r="155" spans="1:11" ht="20.100000000000001" customHeight="1" x14ac:dyDescent="0.3">
      <c r="A155" s="128"/>
      <c r="B155" s="97"/>
      <c r="C155" s="97"/>
      <c r="D155" s="102"/>
      <c r="E155" s="1"/>
      <c r="G155" s="162"/>
      <c r="I155" s="162"/>
      <c r="K155" s="171"/>
    </row>
    <row r="156" spans="1:11" ht="20.100000000000001" customHeight="1" x14ac:dyDescent="0.3">
      <c r="A156" s="128"/>
      <c r="B156" s="97"/>
      <c r="C156" s="97"/>
      <c r="D156" s="102"/>
      <c r="E156" s="1"/>
      <c r="G156" s="162"/>
      <c r="I156" s="162"/>
      <c r="K156" s="171"/>
    </row>
    <row r="157" spans="1:11" ht="20.100000000000001" customHeight="1" x14ac:dyDescent="0.3">
      <c r="A157" s="128"/>
      <c r="B157" s="97"/>
      <c r="C157" s="97"/>
      <c r="D157" s="102"/>
      <c r="E157" s="1"/>
      <c r="G157" s="162"/>
      <c r="I157" s="162"/>
      <c r="K157" s="171"/>
    </row>
    <row r="158" spans="1:11" ht="20.100000000000001" customHeight="1" x14ac:dyDescent="0.3">
      <c r="A158" s="128"/>
      <c r="B158" s="97"/>
      <c r="C158" s="97"/>
      <c r="D158" s="102"/>
      <c r="E158" s="1"/>
      <c r="G158" s="162"/>
      <c r="I158" s="162"/>
      <c r="K158" s="171"/>
    </row>
    <row r="159" spans="1:11" ht="20.100000000000001" customHeight="1" x14ac:dyDescent="0.3">
      <c r="A159" s="128"/>
      <c r="B159" s="97"/>
      <c r="C159" s="97"/>
      <c r="D159" s="102"/>
      <c r="E159" s="1"/>
      <c r="G159" s="162"/>
      <c r="I159" s="162"/>
      <c r="K159" s="171"/>
    </row>
    <row r="160" spans="1:11" ht="20.100000000000001" customHeight="1" x14ac:dyDescent="0.3">
      <c r="A160" s="128"/>
      <c r="B160" s="97"/>
      <c r="C160" s="97"/>
      <c r="D160" s="102"/>
      <c r="E160" s="1"/>
      <c r="G160" s="162"/>
      <c r="I160" s="162"/>
      <c r="K160" s="171"/>
    </row>
    <row r="161" spans="1:12" ht="20.25" customHeight="1" x14ac:dyDescent="0.3">
      <c r="A161" s="128"/>
      <c r="B161" s="97"/>
      <c r="C161" s="97"/>
      <c r="D161" s="102"/>
      <c r="E161" s="1"/>
      <c r="G161" s="162"/>
      <c r="I161" s="162"/>
      <c r="K161" s="171"/>
    </row>
    <row r="162" spans="1:12" ht="22.2" customHeight="1" x14ac:dyDescent="0.3">
      <c r="A162" s="275" t="str">
        <f>A111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</row>
  </sheetData>
  <mergeCells count="9">
    <mergeCell ref="F116:H116"/>
    <mergeCell ref="J116:L116"/>
    <mergeCell ref="A162:L162"/>
    <mergeCell ref="F5:H5"/>
    <mergeCell ref="J5:L5"/>
    <mergeCell ref="A56:L56"/>
    <mergeCell ref="F61:H61"/>
    <mergeCell ref="J61:L61"/>
    <mergeCell ref="A111:L111"/>
  </mergeCells>
  <pageMargins left="0.8" right="0.5" top="0.5" bottom="0.6" header="0.49" footer="0.4"/>
  <pageSetup paperSize="9" scale="80" firstPageNumber="14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56" max="16383" man="1"/>
    <brk id="11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78333-9B70-4C76-B85D-7745D39ED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79B7D-E670-49D5-ACE4-18985D3E5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3-5</vt:lpstr>
      <vt:lpstr>6-8 (3m)</vt:lpstr>
      <vt:lpstr>9-11 (9m)</vt:lpstr>
      <vt:lpstr>12</vt:lpstr>
      <vt:lpstr>13</vt:lpstr>
      <vt:lpstr>14-16</vt:lpstr>
      <vt:lpstr>'3-5'!Print_Area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AutoBVT</dc:creator>
  <cp:keywords/>
  <dc:description/>
  <cp:lastModifiedBy>Apisara Jintanakarn (TH)</cp:lastModifiedBy>
  <cp:revision/>
  <cp:lastPrinted>2024-11-14T09:56:56Z</cp:lastPrinted>
  <dcterms:created xsi:type="dcterms:W3CDTF">2017-05-03T07:03:18Z</dcterms:created>
  <dcterms:modified xsi:type="dcterms:W3CDTF">2024-11-14T10:39:55Z</dcterms:modified>
  <cp:category/>
  <cp:contentStatus/>
</cp:coreProperties>
</file>