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60" tabRatio="861" activeTab="1"/>
  </bookViews>
  <sheets>
    <sheet name="BS" sheetId="1" r:id="rId1"/>
    <sheet name="PL" sheetId="2" r:id="rId2"/>
    <sheet name="EQ1" sheetId="3" r:id="rId3"/>
    <sheet name="EQ2" sheetId="4" r:id="rId4"/>
    <sheet name="CF" sheetId="5" r:id="rId5"/>
    <sheet name="Sheet1" sheetId="6" r:id="rId6"/>
  </sheets>
  <definedNames>
    <definedName name="_xlnm.Print_Area" localSheetId="0">'BS'!$A$1:$O$112</definedName>
    <definedName name="_xlnm.Print_Area" localSheetId="4">'CF'!$A$1:$Q$132</definedName>
    <definedName name="_xlnm.Print_Area" localSheetId="2">'EQ1'!$A$1:$X$34</definedName>
    <definedName name="_xlnm.Print_Area" localSheetId="3">'EQ2'!$A$1:$Q$27</definedName>
    <definedName name="_xlnm.Print_Area" localSheetId="1">'PL'!$A$1:$O$48</definedName>
  </definedNames>
  <calcPr fullCalcOnLoad="1"/>
</workbook>
</file>

<file path=xl/sharedStrings.xml><?xml version="1.0" encoding="utf-8"?>
<sst xmlns="http://schemas.openxmlformats.org/spreadsheetml/2006/main" count="350" uniqueCount="235">
  <si>
    <t>1.</t>
  </si>
  <si>
    <t>2.</t>
  </si>
  <si>
    <t>1.1</t>
  </si>
  <si>
    <t>1.2</t>
  </si>
  <si>
    <t>ENERGY ABSOLUTE PUBLIC COMPANY LIMITED AND ITS SUBSIDIARIES</t>
  </si>
  <si>
    <t>STATEMENT OF FINANCIAL POSITION</t>
  </si>
  <si>
    <t>Unit : Baht</t>
  </si>
  <si>
    <t>Consolidated</t>
  </si>
  <si>
    <t xml:space="preserve">Separate </t>
  </si>
  <si>
    <t>2013</t>
  </si>
  <si>
    <t>2012</t>
  </si>
  <si>
    <t>Note</t>
  </si>
  <si>
    <t>ASSETS</t>
  </si>
  <si>
    <t>CURRENT  ASSETS</t>
  </si>
  <si>
    <t>Cash and cash equivalents</t>
  </si>
  <si>
    <t xml:space="preserve">Trade accounts and other receivable </t>
  </si>
  <si>
    <t>Inventories</t>
  </si>
  <si>
    <t xml:space="preserve">Refund receivable from Oil Stabilization Fund  </t>
  </si>
  <si>
    <t>Advance payment for land</t>
  </si>
  <si>
    <t>Other current assets</t>
  </si>
  <si>
    <t>Total current assets</t>
  </si>
  <si>
    <t>NON-CURRENT ASSETS</t>
  </si>
  <si>
    <t>Deposits at financial institution held as collaterals</t>
  </si>
  <si>
    <t>Advance payment for investment in subsidiary</t>
  </si>
  <si>
    <t>Investments in subsidiaries - net</t>
  </si>
  <si>
    <t>Investment property</t>
  </si>
  <si>
    <t>Property, plant and equipment - net</t>
  </si>
  <si>
    <t>Intangible assets - net</t>
  </si>
  <si>
    <t xml:space="preserve">Other non-current assets </t>
  </si>
  <si>
    <t>Total non-current assets</t>
  </si>
  <si>
    <t>TOTAL ASSETS</t>
  </si>
  <si>
    <t>LIABILITIES AND SHAREHOLDERS' EQUITY</t>
  </si>
  <si>
    <t>CURRENT  LIABILITIES</t>
  </si>
  <si>
    <t>Short-term loans from financial institutions</t>
  </si>
  <si>
    <t>Trade accounts and other payable</t>
  </si>
  <si>
    <t xml:space="preserve">Current portion </t>
  </si>
  <si>
    <t>Long-term loans from financial institutions</t>
  </si>
  <si>
    <t>Liabilities under finance lease contracts</t>
  </si>
  <si>
    <t>Assets payable</t>
  </si>
  <si>
    <t>Accrued income tax</t>
  </si>
  <si>
    <t>Deposits for goods</t>
  </si>
  <si>
    <t>Retention for construction work</t>
  </si>
  <si>
    <t>Other current liabilities</t>
  </si>
  <si>
    <t>Total current liabilities</t>
  </si>
  <si>
    <t>NON-CURRENT LIABILITIES</t>
  </si>
  <si>
    <t>Long-term loans from financial institutions - net</t>
  </si>
  <si>
    <t>Liabilities under finance lease contracts - net</t>
  </si>
  <si>
    <t>Employee benefit obligations</t>
  </si>
  <si>
    <t>Total non-current liabilities</t>
  </si>
  <si>
    <t>TOTAL  LIABILITIES</t>
  </si>
  <si>
    <t>SHAREHOLDERS' EQUITY</t>
  </si>
  <si>
    <t xml:space="preserve">Share capital </t>
  </si>
  <si>
    <t xml:space="preserve">  Authorized share capital</t>
  </si>
  <si>
    <t xml:space="preserve">3,730,000,000 common shares of Baht 0.10 each </t>
  </si>
  <si>
    <t xml:space="preserve">   Issued and fully paid-up share capital</t>
  </si>
  <si>
    <t>3,730,000,000 common shares of Baht 0.10 each in 2013</t>
  </si>
  <si>
    <t>3,170,000,000 common shares of Baht 0.10 each in 2012</t>
  </si>
  <si>
    <t>Share premium</t>
  </si>
  <si>
    <t xml:space="preserve">Retained earnings </t>
  </si>
  <si>
    <t>Appropriated-legal reserve</t>
  </si>
  <si>
    <t xml:space="preserve">Unappropriated </t>
  </si>
  <si>
    <t>Other components of shareholders' equity</t>
  </si>
  <si>
    <t>Equity attributable to owners of the parent company</t>
  </si>
  <si>
    <t>Non-controlling interests</t>
  </si>
  <si>
    <t>Total shareholder's equity</t>
  </si>
  <si>
    <t>TOTAL LIABILITIES AND SHAREHOLDERS' EQUITY</t>
  </si>
  <si>
    <t>STATEMENT OF COMPREHENSIVE INCOME</t>
  </si>
  <si>
    <t>Separate</t>
  </si>
  <si>
    <t>REVENUES</t>
  </si>
  <si>
    <t>Sales income - net</t>
  </si>
  <si>
    <t>Other incomes</t>
  </si>
  <si>
    <t>Penalty income</t>
  </si>
  <si>
    <t>Other</t>
  </si>
  <si>
    <t>Total revenues</t>
  </si>
  <si>
    <t>COST AND EXPENSES</t>
  </si>
  <si>
    <t>Cost of sales</t>
  </si>
  <si>
    <t>Selling expenses</t>
  </si>
  <si>
    <t>Administrative expenses</t>
  </si>
  <si>
    <t>Finance cost</t>
  </si>
  <si>
    <t>Total expenses</t>
  </si>
  <si>
    <t>PROFIT BEFORE INCOME TAX</t>
  </si>
  <si>
    <t>Income tax</t>
  </si>
  <si>
    <t>OTHER COMPREHENSIVE INCOME</t>
  </si>
  <si>
    <t>ATTRIBUTABLE PROFIT (LOSS)</t>
  </si>
  <si>
    <t>Owners of the parent</t>
  </si>
  <si>
    <t>ATTRIBUTABLE  TOTAL COMPREHENSIVE INCOME (LOSS)</t>
  </si>
  <si>
    <t>OWNERS OF THE PARENT</t>
  </si>
  <si>
    <t>STATEMENT OF CHANGES IN SHAREHOLDERS' EQUITY</t>
  </si>
  <si>
    <t>Equity attributable to owners of the parent</t>
  </si>
  <si>
    <t xml:space="preserve">Total </t>
  </si>
  <si>
    <t>Non-controlling</t>
  </si>
  <si>
    <t>Total</t>
  </si>
  <si>
    <t>Issued and</t>
  </si>
  <si>
    <t>Retained earnings</t>
  </si>
  <si>
    <t xml:space="preserve">Other component of </t>
  </si>
  <si>
    <t xml:space="preserve">equity attribute </t>
  </si>
  <si>
    <t>interest</t>
  </si>
  <si>
    <t>fully paid-up</t>
  </si>
  <si>
    <t>shareholders' equity</t>
  </si>
  <si>
    <t>to the parent</t>
  </si>
  <si>
    <t>share capital</t>
  </si>
  <si>
    <t>Appropriated-</t>
  </si>
  <si>
    <t>Unappropriated</t>
  </si>
  <si>
    <t>Deficit on</t>
  </si>
  <si>
    <t>Surplus on</t>
  </si>
  <si>
    <t>legal reserve</t>
  </si>
  <si>
    <t xml:space="preserve">investments in </t>
  </si>
  <si>
    <t>subsidiary arising</t>
  </si>
  <si>
    <t>as a result of</t>
  </si>
  <si>
    <t>acquisitions of</t>
  </si>
  <si>
    <t>additional shares</t>
  </si>
  <si>
    <t>Beginning balance as at January 1, 2012</t>
  </si>
  <si>
    <t>Increase in share capital</t>
  </si>
  <si>
    <t>Total comprehensive income for the period</t>
  </si>
  <si>
    <t>Dividend paid</t>
  </si>
  <si>
    <t>Appropriated</t>
  </si>
  <si>
    <t>STATEMENT OF CASH FLOWS</t>
  </si>
  <si>
    <t>CASH FLOWS FROM OPERATING ACTIVITIES</t>
  </si>
  <si>
    <t>Net profit before income tax</t>
  </si>
  <si>
    <t xml:space="preserve">Reconciliation of net profit (loss) to net cash </t>
  </si>
  <si>
    <t>provided by (used in) operating activities:</t>
  </si>
  <si>
    <t xml:space="preserve">Depreciation expenses </t>
  </si>
  <si>
    <t>Amortization of right to use transmission line</t>
  </si>
  <si>
    <t>Amortization of right in power purchase agreement</t>
  </si>
  <si>
    <t>Post-employee benefit expenses</t>
  </si>
  <si>
    <t xml:space="preserve">Asset written-off </t>
  </si>
  <si>
    <t>Gain on disposal of fixed assets</t>
  </si>
  <si>
    <t>Interest expenses</t>
  </si>
  <si>
    <t>Profit (loss) provided by operating activities before</t>
  </si>
  <si>
    <t>changes in operating assets and liabilities</t>
  </si>
  <si>
    <t>Decrease (Increase) in operating assets:-</t>
  </si>
  <si>
    <t>Trade accounts and other receivable</t>
  </si>
  <si>
    <t>Other non-current asset</t>
  </si>
  <si>
    <t>Increase (Decrease) in operating liabilities:-</t>
  </si>
  <si>
    <t>Cash provided by (used in) operating activities</t>
  </si>
  <si>
    <t>Interest paid</t>
  </si>
  <si>
    <t xml:space="preserve">Income tax paid </t>
  </si>
  <si>
    <t>Net cash provided by (used in) operating activities</t>
  </si>
  <si>
    <t>CASH FLOWS FROM INVESTING ACTIVITIES</t>
  </si>
  <si>
    <t>(Increased) decreased in deposits at financial institution</t>
  </si>
  <si>
    <t>held as collateral</t>
  </si>
  <si>
    <t>Acquisitions of investment in subsidiaries</t>
  </si>
  <si>
    <t>Acquisitions of fixed assets</t>
  </si>
  <si>
    <t>Receipt from disposal of fixed assets</t>
  </si>
  <si>
    <t>Net cash provided by (used in) investing activities</t>
  </si>
  <si>
    <t>CASH FLOWS FROM FINANCING ACTIVITIES</t>
  </si>
  <si>
    <t xml:space="preserve">Decreased in short-term loans </t>
  </si>
  <si>
    <t>from financial institutions</t>
  </si>
  <si>
    <t>Receipt of short-term loan from related person</t>
  </si>
  <si>
    <t>Receipt of long-term loan from related person</t>
  </si>
  <si>
    <t xml:space="preserve">Repayments of long-term loans from </t>
  </si>
  <si>
    <t>Repayments of short-term loan from related person</t>
  </si>
  <si>
    <t xml:space="preserve">Receipt of long-term loans from   </t>
  </si>
  <si>
    <t>financial institutions</t>
  </si>
  <si>
    <t>Receipt of increased capital - Parent company</t>
  </si>
  <si>
    <t>Net cash provided by (used in) financing activities</t>
  </si>
  <si>
    <t>Net increase (decrease) in cash and cash equivalents</t>
  </si>
  <si>
    <t>SUPPLEMENTAL DISCLOSURES OF CASH FLOWS INFORMATION</t>
  </si>
  <si>
    <t>Non-cash items</t>
  </si>
  <si>
    <t>Acquired assets on credit</t>
  </si>
  <si>
    <t xml:space="preserve">Acquired assets under </t>
  </si>
  <si>
    <t>finance lease contracts</t>
  </si>
  <si>
    <t>Unutilized credit facilities for future working capital</t>
  </si>
  <si>
    <t>Reversal of provision for allowance for doubtful accounts</t>
  </si>
  <si>
    <t>Acquisitions of investment property</t>
  </si>
  <si>
    <t>Proceeds from services</t>
  </si>
  <si>
    <t>Cost of services</t>
  </si>
  <si>
    <t>Decrease in Non-controlling interests</t>
  </si>
  <si>
    <t>Comprehensive income for the period</t>
  </si>
  <si>
    <t>Short-term loans to related companies</t>
  </si>
  <si>
    <t>BASIC EARNINGS PER SHARE (BAHT : SHARE)</t>
  </si>
  <si>
    <t>Short-term loan to related companies</t>
  </si>
  <si>
    <t>Receipt from discount contract</t>
  </si>
  <si>
    <t>Receipt of short-term loan to related companies</t>
  </si>
  <si>
    <t>Short-term loans to other persons and company</t>
  </si>
  <si>
    <t xml:space="preserve">Receipt of short-term loan to other persons </t>
  </si>
  <si>
    <t>and company</t>
  </si>
  <si>
    <t>Long-term loans to subsidiary</t>
  </si>
  <si>
    <t>Receipt of long-term loan to related companies</t>
  </si>
  <si>
    <t>Land rental received in advance</t>
  </si>
  <si>
    <t>Land rental received in advance - net</t>
  </si>
  <si>
    <t xml:space="preserve">Deficit on investments in subsidiary arising as a result of </t>
  </si>
  <si>
    <t>acquisitions of additional shares</t>
  </si>
  <si>
    <t xml:space="preserve">Surplus on investments in subsidiary arising as a result of </t>
  </si>
  <si>
    <t>Gain on investment in subsidiary</t>
  </si>
  <si>
    <t xml:space="preserve"> in subsidiary</t>
  </si>
  <si>
    <t>Advance payment for acquisition of investments</t>
  </si>
  <si>
    <t>Receipt from investment in subsidiary</t>
  </si>
  <si>
    <t>5, 7</t>
  </si>
  <si>
    <t>5, 19</t>
  </si>
  <si>
    <t>AS AT DECEMBER 31, 2013</t>
  </si>
  <si>
    <t>FOR  THE  YEAR ENDED DECEMBER 31, 2013</t>
  </si>
  <si>
    <t>NET PROFIT FOR THE YEAR</t>
  </si>
  <si>
    <t>TOTAL COMPREHENSIVE INCOME FOR THE YEAR</t>
  </si>
  <si>
    <t>Comprehensive income for the year</t>
  </si>
  <si>
    <t>Ending balance as at December 31, 2012</t>
  </si>
  <si>
    <t>Ending balance as at December 31, 2013</t>
  </si>
  <si>
    <t>Legal reserve</t>
  </si>
  <si>
    <t>Total comprehensive income for the year</t>
  </si>
  <si>
    <t>Notes to the financial statements are an integral part of these financial statements.</t>
  </si>
  <si>
    <t>1.3</t>
  </si>
  <si>
    <t xml:space="preserve">Reclassify long-term loan to other </t>
  </si>
  <si>
    <t>person from to short-term loan</t>
  </si>
  <si>
    <t>Impairment of investments</t>
  </si>
  <si>
    <t>Recovery from doubtful accounts</t>
  </si>
  <si>
    <t>Acquisition of right to use transmission line</t>
  </si>
  <si>
    <t>LIABILITIES AND SHAREHOLDERS' EQUITY (Con't.)</t>
  </si>
  <si>
    <t>Inventories - net</t>
  </si>
  <si>
    <t>Deferred tax assets</t>
  </si>
  <si>
    <t>5, 14</t>
  </si>
  <si>
    <t>Deferred tax liabilities</t>
  </si>
  <si>
    <t>Acturial loss</t>
  </si>
  <si>
    <t>13</t>
  </si>
  <si>
    <t>11, 34.4</t>
  </si>
  <si>
    <t>Retention for solar power plant construction work</t>
  </si>
  <si>
    <t xml:space="preserve">Allowance for diminution in value of  inventories </t>
  </si>
  <si>
    <t>Unrealized loss from exchange rate</t>
  </si>
  <si>
    <t>Repayments of long-term loan from related person</t>
  </si>
  <si>
    <t>STATEMENT OF FINANCIAL POSITION (Con't)</t>
  </si>
  <si>
    <t>STATEMENT OF CASH FLOWS  (Con't)</t>
  </si>
  <si>
    <t>Page 7 of 68</t>
  </si>
  <si>
    <t>Page 8 of 68</t>
  </si>
  <si>
    <t>Page 9 of 68</t>
  </si>
  <si>
    <t>Page 6 of 68</t>
  </si>
  <si>
    <t>Page 5 of 68</t>
  </si>
  <si>
    <t>Page 4 of 68</t>
  </si>
  <si>
    <t>Page 1 of 68</t>
  </si>
  <si>
    <t>Page 2 of 68</t>
  </si>
  <si>
    <t>Page 3 of 68</t>
  </si>
  <si>
    <t>Income from sales of by products</t>
  </si>
  <si>
    <t>Cash and cash equivalents at beginning of the year</t>
  </si>
  <si>
    <t>Cash and cash equivalents at end of the year</t>
  </si>
  <si>
    <t xml:space="preserve">Deferred rights to use transmission line </t>
  </si>
  <si>
    <t>Government grants</t>
  </si>
  <si>
    <t>PROFIT BEFORE FINANCE COST AND INCOME TAX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</si>
</sst>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[Red]\(&quot;$&quot;#,##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* #,##0_);_(* \(#,##0\);_(* &quot;-&quot;??_);_(@_)"/>
    <numFmt numFmtId="175" formatCode="0_);\(0\)"/>
    <numFmt numFmtId="176" formatCode="_-* #,##0_-;\-* #,##0_-;_-* &quot;-&quot;??_-;_-@_-"/>
    <numFmt numFmtId="177" formatCode="General_)"/>
    <numFmt numFmtId="178" formatCode="0.000_);\(0.000\)"/>
    <numFmt numFmtId="179" formatCode="&quot;เปิด&quot;;&quot;เปิด&quot;;&quot;ปิด&quot;"/>
    <numFmt numFmtId="180" formatCode="_(* #,##0.000_);_(* \(#,##0.000\);_(* &quot;-&quot;??_);_(@_)"/>
    <numFmt numFmtId="181" formatCode="_(* #,##0.00_);_(* \(#,##0.00\);_(* \-??_);_(@_)"/>
    <numFmt numFmtId="182" formatCode="_(* #,##0_);_(* \(#,##0\);_(* \-??_);_(@_)"/>
    <numFmt numFmtId="183" formatCode="0.0%"/>
    <numFmt numFmtId="184" formatCode="#,##0;\(#,##0\)"/>
    <numFmt numFmtId="185" formatCode="0."/>
    <numFmt numFmtId="186" formatCode="#,##0.00\ &quot;F&quot;;\-#,##0.00\ &quot;F&quot;"/>
    <numFmt numFmtId="187" formatCode="dd\-mmm\-yy_)"/>
    <numFmt numFmtId="188" formatCode="B1d/m/yyyy"/>
    <numFmt numFmtId="189" formatCode="0.00_)"/>
    <numFmt numFmtId="190" formatCode="#,##0\ &quot;F&quot;;[Red]\-#,##0\ &quot;F&quot;"/>
    <numFmt numFmtId="191" formatCode="_-* #,##0.000000_-;\-* #,##0.000000_-;_-* &quot;-&quot;??_-;_-@_-"/>
  </numFmts>
  <fonts count="76">
    <font>
      <sz val="10"/>
      <name val="Arial"/>
      <family val="0"/>
    </font>
    <font>
      <sz val="14"/>
      <name val="Browallia New"/>
      <family val="2"/>
    </font>
    <font>
      <sz val="8"/>
      <name val="Arial"/>
      <family val="2"/>
    </font>
    <font>
      <sz val="14"/>
      <name val="Cordia New"/>
      <family val="2"/>
    </font>
    <font>
      <sz val="10"/>
      <name val="ApFont"/>
      <family val="0"/>
    </font>
    <font>
      <sz val="13"/>
      <name val="Browallia New"/>
      <family val="2"/>
    </font>
    <font>
      <sz val="10"/>
      <color indexed="8"/>
      <name val="Arial"/>
      <family val="2"/>
    </font>
    <font>
      <b/>
      <sz val="14"/>
      <name val="Browallia New"/>
      <family val="2"/>
    </font>
    <font>
      <sz val="12"/>
      <name val="Browallia New"/>
      <family val="2"/>
    </font>
    <font>
      <b/>
      <sz val="13"/>
      <name val="Browallia New"/>
      <family val="2"/>
    </font>
    <font>
      <b/>
      <u val="single"/>
      <sz val="13"/>
      <name val="Browallia New"/>
      <family val="2"/>
    </font>
    <font>
      <sz val="12.5"/>
      <name val="Browallia New"/>
      <family val="2"/>
    </font>
    <font>
      <b/>
      <sz val="12.5"/>
      <name val="Browallia New"/>
      <family val="2"/>
    </font>
    <font>
      <u val="singleAccounting"/>
      <sz val="12.5"/>
      <name val="Browallia New"/>
      <family val="2"/>
    </font>
    <font>
      <b/>
      <u val="single"/>
      <sz val="12.5"/>
      <name val="Browallia New"/>
      <family val="2"/>
    </font>
    <font>
      <u val="double"/>
      <sz val="12.5"/>
      <name val="Browallia New"/>
      <family val="2"/>
    </font>
    <font>
      <b/>
      <u val="single"/>
      <sz val="12"/>
      <name val="Browallia New"/>
      <family val="2"/>
    </font>
    <font>
      <sz val="11"/>
      <color indexed="8"/>
      <name val="Tahoma"/>
      <family val="2"/>
    </font>
    <font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Tms Rmn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CordiaUPC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Small Fonts"/>
      <family val="2"/>
    </font>
    <font>
      <sz val="14"/>
      <name val="BrowalliaUPC"/>
      <family val="2"/>
    </font>
    <font>
      <sz val="10"/>
      <name val="Times New Roman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Browallia New"/>
      <family val="2"/>
    </font>
    <font>
      <sz val="13"/>
      <color indexed="10"/>
      <name val="Browallia New"/>
      <family val="2"/>
    </font>
    <font>
      <sz val="13"/>
      <color indexed="8"/>
      <name val="Browallia New"/>
      <family val="2"/>
    </font>
    <font>
      <b/>
      <sz val="15"/>
      <color indexed="8"/>
      <name val="Browall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Browallia New"/>
      <family val="2"/>
    </font>
    <font>
      <sz val="13"/>
      <color rgb="FFFF0000"/>
      <name val="Browallia New"/>
      <family val="2"/>
    </font>
    <font>
      <sz val="13"/>
      <color rgb="FF000000"/>
      <name val="Browallia New"/>
      <family val="2"/>
    </font>
    <font>
      <sz val="13"/>
      <color theme="1"/>
      <name val="Browallia Ne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65">
    <xf numFmtId="17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9" fillId="3" borderId="0" applyNumberFormat="0" applyBorder="0" applyAlignment="0" applyProtection="0"/>
    <xf numFmtId="0" fontId="52" fillId="4" borderId="0" applyNumberFormat="0" applyBorder="0" applyAlignment="0" applyProtection="0"/>
    <xf numFmtId="0" fontId="19" fillId="5" borderId="0" applyNumberFormat="0" applyBorder="0" applyAlignment="0" applyProtection="0"/>
    <xf numFmtId="0" fontId="52" fillId="6" borderId="0" applyNumberFormat="0" applyBorder="0" applyAlignment="0" applyProtection="0"/>
    <xf numFmtId="0" fontId="19" fillId="7" borderId="0" applyNumberFormat="0" applyBorder="0" applyAlignment="0" applyProtection="0"/>
    <xf numFmtId="0" fontId="52" fillId="8" borderId="0" applyNumberFormat="0" applyBorder="0" applyAlignment="0" applyProtection="0"/>
    <xf numFmtId="0" fontId="19" fillId="9" borderId="0" applyNumberFormat="0" applyBorder="0" applyAlignment="0" applyProtection="0"/>
    <xf numFmtId="0" fontId="52" fillId="10" borderId="0" applyNumberFormat="0" applyBorder="0" applyAlignment="0" applyProtection="0"/>
    <xf numFmtId="0" fontId="19" fillId="11" borderId="0" applyNumberFormat="0" applyBorder="0" applyAlignment="0" applyProtection="0"/>
    <xf numFmtId="0" fontId="52" fillId="12" borderId="0" applyNumberFormat="0" applyBorder="0" applyAlignment="0" applyProtection="0"/>
    <xf numFmtId="0" fontId="19" fillId="13" borderId="0" applyNumberFormat="0" applyBorder="0" applyAlignment="0" applyProtection="0"/>
    <xf numFmtId="0" fontId="52" fillId="14" borderId="0" applyNumberFormat="0" applyBorder="0" applyAlignment="0" applyProtection="0"/>
    <xf numFmtId="0" fontId="19" fillId="15" borderId="0" applyNumberFormat="0" applyBorder="0" applyAlignment="0" applyProtection="0"/>
    <xf numFmtId="0" fontId="52" fillId="16" borderId="0" applyNumberFormat="0" applyBorder="0" applyAlignment="0" applyProtection="0"/>
    <xf numFmtId="0" fontId="19" fillId="17" borderId="0" applyNumberFormat="0" applyBorder="0" applyAlignment="0" applyProtection="0"/>
    <xf numFmtId="0" fontId="52" fillId="18" borderId="0" applyNumberFormat="0" applyBorder="0" applyAlignment="0" applyProtection="0"/>
    <xf numFmtId="0" fontId="19" fillId="19" borderId="0" applyNumberFormat="0" applyBorder="0" applyAlignment="0" applyProtection="0"/>
    <xf numFmtId="0" fontId="52" fillId="20" borderId="0" applyNumberFormat="0" applyBorder="0" applyAlignment="0" applyProtection="0"/>
    <xf numFmtId="0" fontId="19" fillId="9" borderId="0" applyNumberFormat="0" applyBorder="0" applyAlignment="0" applyProtection="0"/>
    <xf numFmtId="0" fontId="52" fillId="21" borderId="0" applyNumberFormat="0" applyBorder="0" applyAlignment="0" applyProtection="0"/>
    <xf numFmtId="0" fontId="19" fillId="15" borderId="0" applyNumberFormat="0" applyBorder="0" applyAlignment="0" applyProtection="0"/>
    <xf numFmtId="0" fontId="52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3" fillId="34" borderId="0" applyNumberFormat="0" applyBorder="0" applyAlignment="0" applyProtection="0"/>
    <xf numFmtId="0" fontId="20" fillId="35" borderId="0" applyNumberFormat="0" applyBorder="0" applyAlignment="0" applyProtection="0"/>
    <xf numFmtId="0" fontId="53" fillId="36" borderId="0" applyNumberFormat="0" applyBorder="0" applyAlignment="0" applyProtection="0"/>
    <xf numFmtId="0" fontId="20" fillId="37" borderId="0" applyNumberFormat="0" applyBorder="0" applyAlignment="0" applyProtection="0"/>
    <xf numFmtId="0" fontId="53" fillId="38" borderId="0" applyNumberFormat="0" applyBorder="0" applyAlignment="0" applyProtection="0"/>
    <xf numFmtId="0" fontId="20" fillId="39" borderId="0" applyNumberFormat="0" applyBorder="0" applyAlignment="0" applyProtection="0"/>
    <xf numFmtId="0" fontId="53" fillId="40" borderId="0" applyNumberFormat="0" applyBorder="0" applyAlignment="0" applyProtection="0"/>
    <xf numFmtId="0" fontId="20" fillId="29" borderId="0" applyNumberFormat="0" applyBorder="0" applyAlignment="0" applyProtection="0"/>
    <xf numFmtId="0" fontId="53" fillId="41" borderId="0" applyNumberFormat="0" applyBorder="0" applyAlignment="0" applyProtection="0"/>
    <xf numFmtId="0" fontId="20" fillId="31" borderId="0" applyNumberFormat="0" applyBorder="0" applyAlignment="0" applyProtection="0"/>
    <xf numFmtId="0" fontId="53" fillId="42" borderId="0" applyNumberFormat="0" applyBorder="0" applyAlignment="0" applyProtection="0"/>
    <xf numFmtId="0" fontId="20" fillId="43" borderId="0" applyNumberFormat="0" applyBorder="0" applyAlignment="0" applyProtection="0"/>
    <xf numFmtId="0" fontId="54" fillId="44" borderId="0" applyNumberFormat="0" applyBorder="0" applyAlignment="0" applyProtection="0"/>
    <xf numFmtId="0" fontId="21" fillId="5" borderId="0" applyNumberFormat="0" applyBorder="0" applyAlignment="0" applyProtection="0"/>
    <xf numFmtId="0" fontId="55" fillId="45" borderId="1" applyNumberFormat="0" applyAlignment="0" applyProtection="0"/>
    <xf numFmtId="0" fontId="22" fillId="46" borderId="2" applyNumberFormat="0" applyAlignment="0" applyProtection="0"/>
    <xf numFmtId="0" fontId="56" fillId="47" borderId="3" applyNumberFormat="0" applyAlignment="0" applyProtection="0"/>
    <xf numFmtId="0" fontId="23" fillId="48" borderId="4" applyNumberFormat="0" applyAlignment="0" applyProtection="0"/>
    <xf numFmtId="173" fontId="0" fillId="0" borderId="0" applyFont="0" applyFill="0" applyBorder="0" applyAlignment="0" applyProtection="0"/>
    <xf numFmtId="0" fontId="24" fillId="0" borderId="0">
      <alignment/>
      <protection/>
    </xf>
    <xf numFmtId="17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1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6" fontId="18" fillId="0" borderId="0">
      <alignment/>
      <protection/>
    </xf>
    <xf numFmtId="184" fontId="4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7" fontId="18" fillId="0" borderId="0">
      <alignment/>
      <protection/>
    </xf>
    <xf numFmtId="189" fontId="18" fillId="0" borderId="0">
      <alignment/>
      <protection/>
    </xf>
    <xf numFmtId="183" fontId="18" fillId="0" borderId="0">
      <alignment/>
      <protection/>
    </xf>
    <xf numFmtId="190" fontId="18" fillId="0" borderId="0">
      <alignment/>
      <protection/>
    </xf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6" fillId="7" borderId="0" applyNumberFormat="0" applyBorder="0" applyAlignment="0" applyProtection="0"/>
    <xf numFmtId="38" fontId="2" fillId="46" borderId="0" applyNumberFormat="0" applyBorder="0" applyAlignment="0" applyProtection="0"/>
    <xf numFmtId="0" fontId="60" fillId="0" borderId="5" applyNumberFormat="0" applyFill="0" applyAlignment="0" applyProtection="0"/>
    <xf numFmtId="0" fontId="27" fillId="0" borderId="6" applyNumberFormat="0" applyFill="0" applyAlignment="0" applyProtection="0"/>
    <xf numFmtId="0" fontId="61" fillId="0" borderId="7" applyNumberFormat="0" applyFill="0" applyAlignment="0" applyProtection="0"/>
    <xf numFmtId="0" fontId="28" fillId="0" borderId="8" applyNumberFormat="0" applyFill="0" applyAlignment="0" applyProtection="0"/>
    <xf numFmtId="0" fontId="62" fillId="0" borderId="9" applyNumberFormat="0" applyFill="0" applyAlignment="0" applyProtection="0"/>
    <xf numFmtId="0" fontId="29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" fontId="30" fillId="0" borderId="0" applyFont="0" applyFill="0" applyBorder="0" applyAlignment="0" applyProtection="0"/>
    <xf numFmtId="0" fontId="64" fillId="50" borderId="1" applyNumberFormat="0" applyAlignment="0" applyProtection="0"/>
    <xf numFmtId="10" fontId="2" fillId="51" borderId="11" applyNumberFormat="0" applyBorder="0" applyAlignment="0" applyProtection="0"/>
    <xf numFmtId="0" fontId="31" fillId="13" borderId="2" applyNumberFormat="0" applyAlignment="0" applyProtection="0"/>
    <xf numFmtId="0" fontId="31" fillId="13" borderId="2" applyNumberFormat="0" applyAlignment="0" applyProtection="0"/>
    <xf numFmtId="0" fontId="31" fillId="13" borderId="2" applyNumberFormat="0" applyAlignment="0" applyProtection="0"/>
    <xf numFmtId="1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32" fillId="0" borderId="13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66" fillId="52" borderId="0" applyNumberFormat="0" applyBorder="0" applyAlignment="0" applyProtection="0"/>
    <xf numFmtId="0" fontId="34" fillId="53" borderId="0" applyNumberFormat="0" applyBorder="0" applyAlignment="0" applyProtection="0"/>
    <xf numFmtId="37" fontId="41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7" fontId="3" fillId="0" borderId="0">
      <alignment/>
      <protection/>
    </xf>
    <xf numFmtId="0" fontId="0" fillId="0" borderId="0">
      <alignment/>
      <protection/>
    </xf>
    <xf numFmtId="177" fontId="42" fillId="0" borderId="0">
      <alignment/>
      <protection/>
    </xf>
    <xf numFmtId="177" fontId="0" fillId="0" borderId="0">
      <alignment/>
      <protection/>
    </xf>
    <xf numFmtId="177" fontId="42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67" fillId="0" borderId="0">
      <alignment/>
      <protection/>
    </xf>
    <xf numFmtId="177" fontId="0" fillId="0" borderId="0">
      <alignment/>
      <protection/>
    </xf>
    <xf numFmtId="179" fontId="3" fillId="0" borderId="0">
      <alignment/>
      <protection/>
    </xf>
    <xf numFmtId="188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9" fontId="3" fillId="0" borderId="0">
      <alignment/>
      <protection/>
    </xf>
    <xf numFmtId="191" fontId="3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7" fontId="0" fillId="0" borderId="0">
      <alignment/>
      <protection/>
    </xf>
    <xf numFmtId="0" fontId="3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4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8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52" fillId="0" borderId="0">
      <alignment/>
      <protection/>
    </xf>
    <xf numFmtId="177" fontId="3" fillId="0" borderId="0">
      <alignment/>
      <protection/>
    </xf>
    <xf numFmtId="177" fontId="0" fillId="0" borderId="0">
      <alignment/>
      <protection/>
    </xf>
    <xf numFmtId="0" fontId="52" fillId="0" borderId="0">
      <alignment/>
      <protection/>
    </xf>
    <xf numFmtId="177" fontId="42" fillId="0" borderId="0">
      <alignment/>
      <protection/>
    </xf>
    <xf numFmtId="177" fontId="3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54" borderId="14" applyNumberFormat="0" applyFont="0" applyAlignment="0" applyProtection="0"/>
    <xf numFmtId="0" fontId="0" fillId="51" borderId="15" applyNumberFormat="0" applyFont="0" applyAlignment="0" applyProtection="0"/>
    <xf numFmtId="185" fontId="30" fillId="0" borderId="16" applyFont="0" applyFill="0" applyBorder="0" applyAlignment="0" applyProtection="0"/>
    <xf numFmtId="41" fontId="0" fillId="0" borderId="0" applyFont="0" applyFill="0" applyBorder="0" applyAlignment="0" applyProtection="0"/>
    <xf numFmtId="0" fontId="68" fillId="45" borderId="17" applyNumberFormat="0" applyAlignment="0" applyProtection="0"/>
    <xf numFmtId="0" fontId="36" fillId="46" borderId="18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3" fillId="0" borderId="19" applyNumberFormat="0" applyBorder="0">
      <alignment/>
      <protection/>
    </xf>
    <xf numFmtId="1" fontId="0" fillId="0" borderId="20" applyNumberFormat="0" applyFill="0" applyAlignment="0" applyProtection="0"/>
    <xf numFmtId="177" fontId="37" fillId="0" borderId="0">
      <alignment/>
      <protection/>
    </xf>
    <xf numFmtId="0" fontId="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39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177" fontId="3" fillId="0" borderId="0">
      <alignment/>
      <protection/>
    </xf>
    <xf numFmtId="164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85" fontId="3" fillId="0" borderId="0">
      <alignment/>
      <protection/>
    </xf>
    <xf numFmtId="164" fontId="3" fillId="0" borderId="0">
      <alignment/>
      <protection/>
    </xf>
    <xf numFmtId="177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77" fontId="3" fillId="0" borderId="0">
      <alignment/>
      <protection/>
    </xf>
    <xf numFmtId="177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NumberFormat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2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173" fontId="1" fillId="0" borderId="0" xfId="69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73" fontId="1" fillId="0" borderId="0" xfId="95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73" fontId="1" fillId="0" borderId="0" xfId="69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173" fontId="1" fillId="0" borderId="0" xfId="69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Continuous"/>
    </xf>
    <xf numFmtId="0" fontId="1" fillId="0" borderId="23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173" fontId="1" fillId="0" borderId="0" xfId="87" applyFont="1" applyFill="1" applyAlignment="1">
      <alignment/>
    </xf>
    <xf numFmtId="177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vertical="center"/>
    </xf>
    <xf numFmtId="173" fontId="5" fillId="0" borderId="0" xfId="87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Continuous"/>
    </xf>
    <xf numFmtId="173" fontId="1" fillId="0" borderId="0" xfId="87" applyFont="1" applyFill="1" applyBorder="1" applyAlignment="1">
      <alignment/>
    </xf>
    <xf numFmtId="173" fontId="1" fillId="0" borderId="23" xfId="87" applyFont="1" applyFill="1" applyBorder="1" applyAlignment="1">
      <alignment horizontal="center"/>
    </xf>
    <xf numFmtId="173" fontId="1" fillId="0" borderId="0" xfId="87" applyFont="1" applyFill="1" applyBorder="1" applyAlignment="1">
      <alignment horizontal="center"/>
    </xf>
    <xf numFmtId="173" fontId="1" fillId="0" borderId="0" xfId="87" applyFont="1" applyFill="1" applyAlignment="1">
      <alignment horizontal="center"/>
    </xf>
    <xf numFmtId="173" fontId="1" fillId="0" borderId="0" xfId="87" applyFont="1" applyFill="1" applyBorder="1" applyAlignment="1">
      <alignment horizontal="center" vertical="center"/>
    </xf>
    <xf numFmtId="173" fontId="1" fillId="0" borderId="24" xfId="87" applyFont="1" applyFill="1" applyBorder="1" applyAlignment="1">
      <alignment horizontal="center"/>
    </xf>
    <xf numFmtId="0" fontId="1" fillId="0" borderId="23" xfId="261" applyFont="1" applyFill="1" applyBorder="1" applyAlignment="1">
      <alignment horizontal="center" vertical="center"/>
      <protection/>
    </xf>
    <xf numFmtId="0" fontId="1" fillId="0" borderId="23" xfId="0" applyNumberFormat="1" applyFont="1" applyFill="1" applyBorder="1" applyAlignment="1">
      <alignment horizontal="center" vertical="center"/>
    </xf>
    <xf numFmtId="173" fontId="1" fillId="0" borderId="23" xfId="87" applyNumberFormat="1" applyFont="1" applyFill="1" applyBorder="1" applyAlignment="1">
      <alignment horizontal="centerContinuous"/>
    </xf>
    <xf numFmtId="173" fontId="1" fillId="0" borderId="25" xfId="87" applyFont="1" applyFill="1" applyBorder="1" applyAlignment="1" quotePrefix="1">
      <alignment horizontal="center" vertical="center"/>
    </xf>
    <xf numFmtId="177" fontId="1" fillId="0" borderId="0" xfId="0" applyFont="1" applyFill="1" applyAlignment="1" applyProtection="1" quotePrefix="1">
      <alignment/>
      <protection locked="0"/>
    </xf>
    <xf numFmtId="43" fontId="1" fillId="0" borderId="0" xfId="238" applyFont="1" applyFill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/>
    </xf>
    <xf numFmtId="182" fontId="1" fillId="0" borderId="0" xfId="69" applyNumberFormat="1" applyFont="1" applyFill="1" applyAlignment="1">
      <alignment/>
    </xf>
    <xf numFmtId="173" fontId="1" fillId="0" borderId="0" xfId="69" applyNumberFormat="1" applyFont="1" applyFill="1" applyBorder="1" applyAlignment="1">
      <alignment horizontal="right"/>
    </xf>
    <xf numFmtId="177" fontId="72" fillId="0" borderId="0" xfId="0" applyFont="1" applyFill="1" applyAlignment="1">
      <alignment horizontal="left"/>
    </xf>
    <xf numFmtId="182" fontId="1" fillId="0" borderId="0" xfId="238" applyNumberFormat="1" applyFont="1" applyFill="1" applyBorder="1" applyAlignment="1">
      <alignment/>
    </xf>
    <xf numFmtId="177" fontId="1" fillId="0" borderId="0" xfId="0" applyFont="1" applyFill="1" applyAlignment="1" quotePrefix="1">
      <alignment horizontal="left"/>
    </xf>
    <xf numFmtId="177" fontId="72" fillId="0" borderId="0" xfId="0" applyFont="1" applyFill="1" applyAlignment="1" quotePrefix="1">
      <alignment horizontal="left"/>
    </xf>
    <xf numFmtId="43" fontId="1" fillId="0" borderId="0" xfId="238" applyFont="1" applyFill="1" applyBorder="1" applyAlignment="1">
      <alignment/>
    </xf>
    <xf numFmtId="0" fontId="1" fillId="0" borderId="0" xfId="0" applyNumberFormat="1" applyFont="1" applyFill="1" applyAlignment="1">
      <alignment horizontal="centerContinuous"/>
    </xf>
    <xf numFmtId="173" fontId="1" fillId="0" borderId="0" xfId="69" applyFont="1" applyFill="1" applyBorder="1" applyAlignment="1">
      <alignment horizontal="centerContinuous"/>
    </xf>
    <xf numFmtId="173" fontId="1" fillId="0" borderId="0" xfId="69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73" fontId="1" fillId="0" borderId="0" xfId="87" applyFont="1" applyFill="1" applyBorder="1" applyAlignment="1">
      <alignment/>
    </xf>
    <xf numFmtId="182" fontId="1" fillId="0" borderId="0" xfId="87" applyNumberFormat="1" applyFont="1" applyFill="1" applyBorder="1" applyAlignment="1">
      <alignment/>
    </xf>
    <xf numFmtId="182" fontId="1" fillId="0" borderId="0" xfId="87" applyNumberFormat="1" applyFont="1" applyFill="1" applyAlignment="1">
      <alignment/>
    </xf>
    <xf numFmtId="3" fontId="1" fillId="0" borderId="0" xfId="87" applyNumberFormat="1" applyFont="1" applyFill="1" applyBorder="1" applyAlignment="1">
      <alignment horizontal="center"/>
    </xf>
    <xf numFmtId="182" fontId="1" fillId="0" borderId="26" xfId="87" applyNumberFormat="1" applyFont="1" applyFill="1" applyBorder="1" applyAlignment="1">
      <alignment/>
    </xf>
    <xf numFmtId="173" fontId="1" fillId="0" borderId="0" xfId="69" applyFont="1" applyFill="1" applyBorder="1" applyAlignment="1">
      <alignment/>
    </xf>
    <xf numFmtId="182" fontId="1" fillId="0" borderId="24" xfId="0" applyNumberFormat="1" applyFont="1" applyFill="1" applyBorder="1" applyAlignment="1">
      <alignment/>
    </xf>
    <xf numFmtId="182" fontId="1" fillId="0" borderId="26" xfId="0" applyNumberFormat="1" applyFont="1" applyFill="1" applyBorder="1" applyAlignment="1">
      <alignment/>
    </xf>
    <xf numFmtId="173" fontId="1" fillId="0" borderId="0" xfId="95" applyNumberFormat="1" applyFont="1" applyFill="1" applyAlignment="1">
      <alignment/>
    </xf>
    <xf numFmtId="173" fontId="1" fillId="0" borderId="0" xfId="95" applyFont="1" applyFill="1" applyAlignment="1">
      <alignment/>
    </xf>
    <xf numFmtId="39" fontId="1" fillId="0" borderId="0" xfId="95" applyNumberFormat="1" applyFont="1" applyFill="1" applyBorder="1" applyAlignment="1">
      <alignment/>
    </xf>
    <xf numFmtId="173" fontId="1" fillId="0" borderId="0" xfId="95" applyFont="1" applyFill="1" applyBorder="1" applyAlignment="1">
      <alignment/>
    </xf>
    <xf numFmtId="173" fontId="8" fillId="0" borderId="0" xfId="95" applyFont="1" applyFill="1" applyBorder="1" applyAlignment="1">
      <alignment horizontal="right"/>
    </xf>
    <xf numFmtId="173" fontId="1" fillId="0" borderId="0" xfId="87" applyFont="1" applyFill="1" applyBorder="1" applyAlignment="1" quotePrefix="1">
      <alignment horizontal="center" vertical="center"/>
    </xf>
    <xf numFmtId="182" fontId="1" fillId="0" borderId="24" xfId="87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173" fontId="5" fillId="0" borderId="0" xfId="69" applyFont="1" applyFill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5" fillId="0" borderId="23" xfId="0" applyNumberFormat="1" applyFont="1" applyFill="1" applyBorder="1" applyAlignment="1">
      <alignment horizontal="centerContinuous"/>
    </xf>
    <xf numFmtId="173" fontId="5" fillId="0" borderId="25" xfId="69" applyFont="1" applyFill="1" applyBorder="1" applyAlignment="1" quotePrefix="1">
      <alignment horizontal="center" vertical="center"/>
    </xf>
    <xf numFmtId="173" fontId="5" fillId="0" borderId="0" xfId="95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5" fillId="0" borderId="0" xfId="87" applyNumberFormat="1" applyFont="1" applyFill="1" applyAlignment="1">
      <alignment horizontal="center"/>
    </xf>
    <xf numFmtId="182" fontId="5" fillId="0" borderId="0" xfId="87" applyNumberFormat="1" applyFont="1" applyFill="1" applyAlignment="1">
      <alignment/>
    </xf>
    <xf numFmtId="182" fontId="5" fillId="0" borderId="0" xfId="95" applyNumberFormat="1" applyFont="1" applyFill="1" applyAlignment="1">
      <alignment/>
    </xf>
    <xf numFmtId="173" fontId="5" fillId="0" borderId="0" xfId="87" applyFont="1" applyFill="1" applyAlignment="1">
      <alignment/>
    </xf>
    <xf numFmtId="182" fontId="5" fillId="0" borderId="25" xfId="87" applyNumberFormat="1" applyFont="1" applyFill="1" applyBorder="1" applyAlignment="1">
      <alignment/>
    </xf>
    <xf numFmtId="182" fontId="5" fillId="0" borderId="0" xfId="87" applyNumberFormat="1" applyFont="1" applyFill="1" applyBorder="1" applyAlignment="1">
      <alignment/>
    </xf>
    <xf numFmtId="37" fontId="5" fillId="0" borderId="0" xfId="87" applyNumberFormat="1" applyFont="1" applyFill="1" applyAlignment="1">
      <alignment horizontal="center"/>
    </xf>
    <xf numFmtId="182" fontId="5" fillId="0" borderId="23" xfId="87" applyNumberFormat="1" applyFont="1" applyFill="1" applyBorder="1" applyAlignment="1">
      <alignment/>
    </xf>
    <xf numFmtId="182" fontId="5" fillId="0" borderId="27" xfId="87" applyNumberFormat="1" applyFont="1" applyFill="1" applyBorder="1" applyAlignment="1">
      <alignment/>
    </xf>
    <xf numFmtId="173" fontId="5" fillId="0" borderId="23" xfId="69" applyNumberFormat="1" applyFont="1" applyFill="1" applyBorder="1" applyAlignment="1">
      <alignment horizontal="centerContinuous"/>
    </xf>
    <xf numFmtId="173" fontId="5" fillId="0" borderId="0" xfId="95" applyFont="1" applyFill="1" applyBorder="1" applyAlignment="1">
      <alignment/>
    </xf>
    <xf numFmtId="0" fontId="5" fillId="0" borderId="0" xfId="87" applyNumberFormat="1" applyFont="1" applyFill="1" applyAlignment="1">
      <alignment horizontal="center"/>
    </xf>
    <xf numFmtId="0" fontId="7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/>
    </xf>
    <xf numFmtId="177" fontId="5" fillId="0" borderId="0" xfId="0" applyFont="1" applyFill="1" applyAlignment="1">
      <alignment/>
    </xf>
    <xf numFmtId="182" fontId="5" fillId="0" borderId="28" xfId="87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182" fontId="5" fillId="0" borderId="0" xfId="87" applyNumberFormat="1" applyFont="1" applyFill="1" applyAlignment="1">
      <alignment horizontal="center"/>
    </xf>
    <xf numFmtId="173" fontId="7" fillId="0" borderId="0" xfId="95" applyFont="1" applyFill="1" applyAlignment="1">
      <alignment horizontal="centerContinuous"/>
    </xf>
    <xf numFmtId="173" fontId="7" fillId="0" borderId="0" xfId="95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74" fillId="0" borderId="0" xfId="0" applyNumberFormat="1" applyFont="1" applyAlignment="1">
      <alignment horizontal="center"/>
    </xf>
    <xf numFmtId="182" fontId="5" fillId="0" borderId="0" xfId="69" applyNumberFormat="1" applyFont="1" applyFill="1" applyAlignment="1">
      <alignment/>
    </xf>
    <xf numFmtId="182" fontId="5" fillId="0" borderId="0" xfId="69" applyNumberFormat="1" applyFont="1" applyFill="1" applyBorder="1" applyAlignment="1">
      <alignment/>
    </xf>
    <xf numFmtId="177" fontId="9" fillId="0" borderId="0" xfId="0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73" fontId="7" fillId="0" borderId="0" xfId="69" applyFont="1" applyFill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3" fontId="11" fillId="0" borderId="0" xfId="69" applyFont="1" applyFill="1" applyAlignment="1">
      <alignment/>
    </xf>
    <xf numFmtId="0" fontId="11" fillId="0" borderId="23" xfId="0" applyNumberFormat="1" applyFont="1" applyFill="1" applyBorder="1" applyAlignment="1">
      <alignment horizontal="center"/>
    </xf>
    <xf numFmtId="173" fontId="11" fillId="0" borderId="25" xfId="69" applyFont="1" applyFill="1" applyBorder="1" applyAlignment="1" quotePrefix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3" fontId="13" fillId="0" borderId="0" xfId="69" applyFont="1" applyFill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182" fontId="11" fillId="0" borderId="0" xfId="69" applyNumberFormat="1" applyFont="1" applyFill="1" applyAlignment="1">
      <alignment/>
    </xf>
    <xf numFmtId="182" fontId="11" fillId="0" borderId="0" xfId="0" applyNumberFormat="1" applyFont="1" applyFill="1" applyAlignment="1">
      <alignment/>
    </xf>
    <xf numFmtId="182" fontId="11" fillId="0" borderId="0" xfId="69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182" fontId="11" fillId="0" borderId="23" xfId="69" applyNumberFormat="1" applyFont="1" applyFill="1" applyBorder="1" applyAlignment="1">
      <alignment/>
    </xf>
    <xf numFmtId="182" fontId="11" fillId="0" borderId="25" xfId="69" applyNumberFormat="1" applyFont="1" applyFill="1" applyBorder="1" applyAlignment="1">
      <alignment/>
    </xf>
    <xf numFmtId="177" fontId="11" fillId="0" borderId="0" xfId="0" applyFont="1" applyFill="1" applyAlignment="1">
      <alignment/>
    </xf>
    <xf numFmtId="177" fontId="12" fillId="0" borderId="0" xfId="0" applyFont="1" applyFill="1" applyAlignment="1">
      <alignment/>
    </xf>
    <xf numFmtId="182" fontId="11" fillId="0" borderId="24" xfId="0" applyNumberFormat="1" applyFont="1" applyFill="1" applyBorder="1" applyAlignment="1">
      <alignment/>
    </xf>
    <xf numFmtId="182" fontId="11" fillId="0" borderId="27" xfId="0" applyNumberFormat="1" applyFont="1" applyFill="1" applyBorder="1" applyAlignment="1">
      <alignment/>
    </xf>
    <xf numFmtId="0" fontId="11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182" fontId="11" fillId="0" borderId="26" xfId="84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178" fontId="15" fillId="0" borderId="0" xfId="0" applyNumberFormat="1" applyFont="1" applyFill="1" applyAlignment="1">
      <alignment horizontal="right"/>
    </xf>
    <xf numFmtId="180" fontId="11" fillId="0" borderId="0" xfId="69" applyNumberFormat="1" applyFont="1" applyFill="1" applyAlignment="1">
      <alignment horizontal="right"/>
    </xf>
    <xf numFmtId="0" fontId="1" fillId="0" borderId="0" xfId="261" applyFont="1" applyFill="1" applyAlignment="1">
      <alignment horizontal="center" vertical="center"/>
      <protection/>
    </xf>
    <xf numFmtId="0" fontId="1" fillId="0" borderId="0" xfId="261" applyFont="1" applyFill="1" applyBorder="1" applyAlignment="1">
      <alignment horizontal="center" vertical="center"/>
      <protection/>
    </xf>
    <xf numFmtId="0" fontId="1" fillId="0" borderId="23" xfId="0" applyNumberFormat="1" applyFont="1" applyFill="1" applyBorder="1" applyAlignment="1">
      <alignment/>
    </xf>
    <xf numFmtId="182" fontId="1" fillId="0" borderId="23" xfId="0" applyNumberFormat="1" applyFont="1" applyFill="1" applyBorder="1" applyAlignment="1">
      <alignment/>
    </xf>
    <xf numFmtId="182" fontId="1" fillId="0" borderId="0" xfId="84" applyNumberFormat="1" applyFont="1" applyFill="1" applyAlignment="1">
      <alignment/>
    </xf>
    <xf numFmtId="173" fontId="1" fillId="0" borderId="0" xfId="69" applyNumberFormat="1" applyFont="1" applyFill="1" applyAlignment="1">
      <alignment horizontal="right"/>
    </xf>
    <xf numFmtId="173" fontId="1" fillId="0" borderId="0" xfId="0" applyNumberFormat="1" applyFont="1" applyFill="1" applyBorder="1" applyAlignment="1">
      <alignment horizontal="center" vertical="center"/>
    </xf>
    <xf numFmtId="173" fontId="1" fillId="0" borderId="0" xfId="84" applyNumberFormat="1" applyFont="1" applyFill="1" applyBorder="1" applyAlignment="1">
      <alignment horizontal="right"/>
    </xf>
    <xf numFmtId="173" fontId="1" fillId="0" borderId="0" xfId="87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1" fillId="0" borderId="24" xfId="0" applyNumberFormat="1" applyFont="1" applyFill="1" applyBorder="1" applyAlignment="1">
      <alignment horizontal="centerContinuous" vertical="center"/>
    </xf>
    <xf numFmtId="173" fontId="1" fillId="0" borderId="25" xfId="87" applyFont="1" applyFill="1" applyBorder="1" applyAlignment="1">
      <alignment horizontal="centerContinuous" vertical="center"/>
    </xf>
    <xf numFmtId="173" fontId="1" fillId="0" borderId="23" xfId="87" applyFont="1" applyFill="1" applyBorder="1" applyAlignment="1">
      <alignment horizontal="centerContinuous" vertical="center"/>
    </xf>
    <xf numFmtId="173" fontId="5" fillId="0" borderId="23" xfId="87" applyNumberFormat="1" applyFont="1" applyFill="1" applyBorder="1" applyAlignment="1">
      <alignment horizontal="centerContinuous"/>
    </xf>
    <xf numFmtId="173" fontId="5" fillId="0" borderId="25" xfId="87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43" fontId="5" fillId="0" borderId="0" xfId="238" applyFont="1" applyFill="1" applyAlignment="1">
      <alignment/>
    </xf>
    <xf numFmtId="176" fontId="5" fillId="0" borderId="0" xfId="238" applyNumberFormat="1" applyFont="1" applyFill="1" applyAlignment="1">
      <alignment/>
    </xf>
    <xf numFmtId="182" fontId="5" fillId="0" borderId="0" xfId="69" applyNumberFormat="1" applyFont="1" applyFill="1" applyAlignment="1">
      <alignment horizontal="right"/>
    </xf>
    <xf numFmtId="182" fontId="5" fillId="0" borderId="0" xfId="238" applyNumberFormat="1" applyFont="1" applyFill="1" applyAlignment="1">
      <alignment/>
    </xf>
    <xf numFmtId="0" fontId="75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5" fillId="0" borderId="0" xfId="69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 vertical="center"/>
    </xf>
    <xf numFmtId="37" fontId="5" fillId="0" borderId="0" xfId="0" applyNumberFormat="1" applyFont="1" applyFill="1" applyAlignment="1">
      <alignment vertical="center"/>
    </xf>
    <xf numFmtId="177" fontId="5" fillId="0" borderId="0" xfId="0" applyFont="1" applyFill="1" applyAlignment="1">
      <alignment/>
    </xf>
    <xf numFmtId="182" fontId="5" fillId="0" borderId="23" xfId="69" applyNumberFormat="1" applyFont="1" applyFill="1" applyBorder="1" applyAlignment="1">
      <alignment horizontal="right"/>
    </xf>
    <xf numFmtId="182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 indent="1"/>
    </xf>
    <xf numFmtId="182" fontId="5" fillId="0" borderId="25" xfId="69" applyNumberFormat="1" applyFont="1" applyFill="1" applyBorder="1" applyAlignment="1">
      <alignment horizontal="right"/>
    </xf>
    <xf numFmtId="39" fontId="5" fillId="0" borderId="0" xfId="238" applyNumberFormat="1" applyFont="1" applyFill="1" applyAlignment="1">
      <alignment/>
    </xf>
    <xf numFmtId="173" fontId="5" fillId="0" borderId="0" xfId="69" applyFont="1" applyFill="1" applyBorder="1" applyAlignment="1">
      <alignment horizontal="right"/>
    </xf>
    <xf numFmtId="174" fontId="5" fillId="0" borderId="0" xfId="69" applyNumberFormat="1" applyFont="1" applyFill="1" applyAlignment="1">
      <alignment/>
    </xf>
    <xf numFmtId="177" fontId="5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/>
    </xf>
    <xf numFmtId="182" fontId="5" fillId="0" borderId="0" xfId="87" applyNumberFormat="1" applyFont="1" applyFill="1" applyAlignment="1">
      <alignment horizontal="right"/>
    </xf>
    <xf numFmtId="182" fontId="5" fillId="0" borderId="26" xfId="69" applyNumberFormat="1" applyFont="1" applyFill="1" applyBorder="1" applyAlignment="1">
      <alignment horizontal="right"/>
    </xf>
    <xf numFmtId="177" fontId="9" fillId="0" borderId="0" xfId="0" applyFont="1" applyFill="1" applyAlignment="1">
      <alignment horizontal="left"/>
    </xf>
    <xf numFmtId="177" fontId="5" fillId="0" borderId="0" xfId="0" applyFont="1" applyFill="1" applyAlignment="1" applyProtection="1" quotePrefix="1">
      <alignment/>
      <protection locked="0"/>
    </xf>
    <xf numFmtId="0" fontId="5" fillId="0" borderId="0" xfId="0" applyNumberFormat="1" applyFont="1" applyFill="1" applyAlignment="1" quotePrefix="1">
      <alignment/>
    </xf>
    <xf numFmtId="182" fontId="5" fillId="0" borderId="0" xfId="238" applyNumberFormat="1" applyFont="1" applyFill="1" applyBorder="1" applyAlignment="1">
      <alignment/>
    </xf>
    <xf numFmtId="0" fontId="73" fillId="0" borderId="0" xfId="0" applyNumberFormat="1" applyFont="1" applyFill="1" applyAlignment="1" quotePrefix="1">
      <alignment/>
    </xf>
    <xf numFmtId="0" fontId="16" fillId="0" borderId="0" xfId="0" applyNumberFormat="1" applyFont="1" applyFill="1" applyAlignment="1">
      <alignment horizontal="centerContinuous" vertical="center"/>
    </xf>
    <xf numFmtId="173" fontId="1" fillId="0" borderId="0" xfId="0" applyNumberFormat="1" applyFont="1" applyFill="1" applyBorder="1" applyAlignment="1" quotePrefix="1">
      <alignment horizontal="center"/>
    </xf>
    <xf numFmtId="0" fontId="5" fillId="0" borderId="0" xfId="260" applyFont="1" applyFill="1">
      <alignment/>
      <protection/>
    </xf>
    <xf numFmtId="173" fontId="11" fillId="0" borderId="0" xfId="69" applyFont="1" applyFill="1" applyAlignment="1">
      <alignment vertical="center"/>
    </xf>
    <xf numFmtId="173" fontId="11" fillId="0" borderId="23" xfId="69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23" xfId="0" applyNumberFormat="1" applyFont="1" applyFill="1" applyBorder="1" applyAlignment="1">
      <alignment horizontal="centerContinuous" vertical="center"/>
    </xf>
    <xf numFmtId="173" fontId="5" fillId="0" borderId="23" xfId="69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1" fillId="0" borderId="25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73" fontId="1" fillId="0" borderId="23" xfId="87" applyFont="1" applyFill="1" applyBorder="1" applyAlignment="1">
      <alignment horizontal="center"/>
    </xf>
    <xf numFmtId="173" fontId="1" fillId="0" borderId="25" xfId="87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</cellXfs>
  <cellStyles count="25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 - Style1" xfId="70"/>
    <cellStyle name="Comma [0]" xfId="71"/>
    <cellStyle name="Comma 10" xfId="72"/>
    <cellStyle name="Comma 10 2" xfId="73"/>
    <cellStyle name="Comma 11" xfId="74"/>
    <cellStyle name="Comma 11 2" xfId="75"/>
    <cellStyle name="Comma 11 2 2" xfId="76"/>
    <cellStyle name="Comma 11 3" xfId="77"/>
    <cellStyle name="Comma 12" xfId="78"/>
    <cellStyle name="Comma 12 2" xfId="79"/>
    <cellStyle name="Comma 13" xfId="80"/>
    <cellStyle name="Comma 14" xfId="81"/>
    <cellStyle name="Comma 15" xfId="82"/>
    <cellStyle name="Comma 16" xfId="83"/>
    <cellStyle name="Comma 2" xfId="84"/>
    <cellStyle name="Comma 2 2" xfId="85"/>
    <cellStyle name="Comma 2 2 2" xfId="86"/>
    <cellStyle name="Comma 2 3" xfId="87"/>
    <cellStyle name="Comma 2 3 2" xfId="88"/>
    <cellStyle name="Comma 2 4" xfId="89"/>
    <cellStyle name="Comma 2 5" xfId="90"/>
    <cellStyle name="Comma 20" xfId="91"/>
    <cellStyle name="Comma 20 2" xfId="92"/>
    <cellStyle name="Comma 23" xfId="93"/>
    <cellStyle name="Comma 23 2" xfId="94"/>
    <cellStyle name="Comma 3" xfId="95"/>
    <cellStyle name="Comma 3 2" xfId="96"/>
    <cellStyle name="Comma 3 3" xfId="97"/>
    <cellStyle name="Comma 3 4" xfId="98"/>
    <cellStyle name="Comma 4" xfId="99"/>
    <cellStyle name="Comma 4 2" xfId="100"/>
    <cellStyle name="Comma 4 3" xfId="101"/>
    <cellStyle name="Comma 5" xfId="102"/>
    <cellStyle name="Comma 5 2" xfId="103"/>
    <cellStyle name="Comma 5 2 2" xfId="104"/>
    <cellStyle name="Comma 5 3" xfId="105"/>
    <cellStyle name="Comma 6" xfId="106"/>
    <cellStyle name="Comma 6 2" xfId="107"/>
    <cellStyle name="Comma 6 3" xfId="108"/>
    <cellStyle name="Comma 7" xfId="109"/>
    <cellStyle name="Comma 7 2" xfId="110"/>
    <cellStyle name="Comma 8" xfId="111"/>
    <cellStyle name="Comma 8 2" xfId="112"/>
    <cellStyle name="Comma 9" xfId="113"/>
    <cellStyle name="Comma 9 2" xfId="114"/>
    <cellStyle name="Comma 9 3" xfId="115"/>
    <cellStyle name="comma zerodec" xfId="116"/>
    <cellStyle name="comma zerodec 2" xfId="117"/>
    <cellStyle name="Curren - Style3" xfId="118"/>
    <cellStyle name="Curren - Style4" xfId="119"/>
    <cellStyle name="Currency" xfId="120"/>
    <cellStyle name="Currency [0]" xfId="121"/>
    <cellStyle name="Currency1" xfId="122"/>
    <cellStyle name="Currency1 2" xfId="123"/>
    <cellStyle name="Dollar (zero dec)" xfId="124"/>
    <cellStyle name="Dollar (zero dec) 2" xfId="125"/>
    <cellStyle name="Explanatory Text" xfId="126"/>
    <cellStyle name="Explanatory Text 2" xfId="127"/>
    <cellStyle name="Followed Hyperlink" xfId="128"/>
    <cellStyle name="Good" xfId="129"/>
    <cellStyle name="Good 2" xfId="130"/>
    <cellStyle name="Grey" xfId="131"/>
    <cellStyle name="Heading 1" xfId="132"/>
    <cellStyle name="Heading 1 2" xfId="133"/>
    <cellStyle name="Heading 2" xfId="134"/>
    <cellStyle name="Heading 2 2" xfId="135"/>
    <cellStyle name="Heading 3" xfId="136"/>
    <cellStyle name="Heading 3 2" xfId="137"/>
    <cellStyle name="Heading 4" xfId="138"/>
    <cellStyle name="Heading 4 2" xfId="139"/>
    <cellStyle name="Hyperlink" xfId="140"/>
    <cellStyle name="Index Number" xfId="141"/>
    <cellStyle name="Input" xfId="142"/>
    <cellStyle name="Input [yellow]" xfId="143"/>
    <cellStyle name="Input 2" xfId="144"/>
    <cellStyle name="Input 3" xfId="145"/>
    <cellStyle name="Input 4" xfId="146"/>
    <cellStyle name="Integer" xfId="147"/>
    <cellStyle name="Linked Cell" xfId="148"/>
    <cellStyle name="Linked Cell 2" xfId="149"/>
    <cellStyle name="Milliers [0]_AR1194" xfId="150"/>
    <cellStyle name="Milliers_AR1194" xfId="151"/>
    <cellStyle name="Mon?taire [0]_AR1194" xfId="152"/>
    <cellStyle name="Mon?taire_AR1194" xfId="153"/>
    <cellStyle name="Neutral" xfId="154"/>
    <cellStyle name="Neutral 2" xfId="155"/>
    <cellStyle name="no dec" xfId="156"/>
    <cellStyle name="Normal - Style1" xfId="157"/>
    <cellStyle name="Normal - Style5" xfId="158"/>
    <cellStyle name="Normal 10" xfId="159"/>
    <cellStyle name="Normal 10 2" xfId="160"/>
    <cellStyle name="Normal 10 3" xfId="161"/>
    <cellStyle name="Normal 11" xfId="162"/>
    <cellStyle name="Normal 12" xfId="163"/>
    <cellStyle name="Normal 13" xfId="164"/>
    <cellStyle name="Normal 13 2" xfId="165"/>
    <cellStyle name="Normal 14" xfId="166"/>
    <cellStyle name="Normal 14 2" xfId="167"/>
    <cellStyle name="Normal 15" xfId="168"/>
    <cellStyle name="Normal 2" xfId="169"/>
    <cellStyle name="Normal 2 2" xfId="170"/>
    <cellStyle name="Normal 2 2 2" xfId="171"/>
    <cellStyle name="Normal 2 2 3" xfId="172"/>
    <cellStyle name="Normal 2 3" xfId="173"/>
    <cellStyle name="Normal 2 4" xfId="174"/>
    <cellStyle name="Normal 2 5" xfId="175"/>
    <cellStyle name="Normal 2 6" xfId="176"/>
    <cellStyle name="Normal 2 7" xfId="177"/>
    <cellStyle name="Normal 3" xfId="178"/>
    <cellStyle name="Normal 3 2" xfId="179"/>
    <cellStyle name="Normal 3 2 2" xfId="180"/>
    <cellStyle name="Normal 3 2 4" xfId="181"/>
    <cellStyle name="Normal 3 2 5" xfId="182"/>
    <cellStyle name="Normal 3 3" xfId="183"/>
    <cellStyle name="Normal 3 4" xfId="184"/>
    <cellStyle name="Normal 3 5" xfId="185"/>
    <cellStyle name="Normal 4" xfId="186"/>
    <cellStyle name="Normal 4 2" xfId="187"/>
    <cellStyle name="Normal 4 3" xfId="188"/>
    <cellStyle name="Normal 4 4" xfId="189"/>
    <cellStyle name="Normal 46" xfId="190"/>
    <cellStyle name="Normal 5" xfId="191"/>
    <cellStyle name="Normal 5 2" xfId="192"/>
    <cellStyle name="Normal 5 2 2" xfId="193"/>
    <cellStyle name="Normal 5 3" xfId="194"/>
    <cellStyle name="Normal 52" xfId="195"/>
    <cellStyle name="Normal 6" xfId="196"/>
    <cellStyle name="Normal 6 2" xfId="197"/>
    <cellStyle name="Normal 7" xfId="198"/>
    <cellStyle name="Normal 7 2" xfId="199"/>
    <cellStyle name="Normal 7 3" xfId="200"/>
    <cellStyle name="Normal 8" xfId="201"/>
    <cellStyle name="Normal 9" xfId="202"/>
    <cellStyle name="Normal 9 2" xfId="203"/>
    <cellStyle name="Note" xfId="204"/>
    <cellStyle name="Note 2" xfId="205"/>
    <cellStyle name="Number 1" xfId="206"/>
    <cellStyle name="oft Excel]&#13;&#10;Comment=The open=/f lines load custom functions into the Paste Function list.&#13;&#10;Maximized=3&#13;&#10;Basics=1&#13;&#10;A" xfId="207"/>
    <cellStyle name="Output" xfId="208"/>
    <cellStyle name="Output 2" xfId="209"/>
    <cellStyle name="Percent" xfId="210"/>
    <cellStyle name="Percent [2]" xfId="211"/>
    <cellStyle name="Percent 2" xfId="212"/>
    <cellStyle name="Percent 2 2" xfId="213"/>
    <cellStyle name="Percent 3" xfId="214"/>
    <cellStyle name="Percent 4" xfId="215"/>
    <cellStyle name="PERCENTAGE" xfId="216"/>
    <cellStyle name="Quantity" xfId="217"/>
    <cellStyle name="Style 1" xfId="218"/>
    <cellStyle name="Title" xfId="219"/>
    <cellStyle name="Title 2" xfId="220"/>
    <cellStyle name="Total" xfId="221"/>
    <cellStyle name="Total 2" xfId="222"/>
    <cellStyle name="Warning Text" xfId="223"/>
    <cellStyle name="Warning Text 2" xfId="224"/>
    <cellStyle name="เครื่องหมายจุลภาค 2" xfId="225"/>
    <cellStyle name="เครื่องหมายจุลภาค 2 2" xfId="226"/>
    <cellStyle name="เครื่องหมายจุลภาค 2 3" xfId="227"/>
    <cellStyle name="เครื่องหมายจุลภาค 2 4" xfId="228"/>
    <cellStyle name="เครื่องหมายจุลภาค 3" xfId="229"/>
    <cellStyle name="เครื่องหมายจุลภาค 4" xfId="230"/>
    <cellStyle name="เครื่องหมายจุลภาค 5" xfId="231"/>
    <cellStyle name="เครื่องหมายจุลภาค 5 2" xfId="232"/>
    <cellStyle name="เครื่องหมายจุลภาค 6" xfId="233"/>
    <cellStyle name="เครื่องหมายจุลภาค 6 2" xfId="234"/>
    <cellStyle name="เครื่องหมายจุลภาค 7" xfId="235"/>
    <cellStyle name="เครื่องหมายจุลภาค 7 2" xfId="236"/>
    <cellStyle name="เครื่องหมายจุลภาค_4fd.15_05_04final" xfId="237"/>
    <cellStyle name="เครื่องหมายจุลภาค_งบกระแสเงินสด บจ. สิทธิผล (update)" xfId="238"/>
    <cellStyle name="เชื่อมโยงหลายมิติ" xfId="239"/>
    <cellStyle name="ตามการเชื่อมโยงหลายมิติ" xfId="240"/>
    <cellStyle name="ปกติ 10" xfId="241"/>
    <cellStyle name="ปกติ 10 2" xfId="242"/>
    <cellStyle name="ปกติ 11" xfId="243"/>
    <cellStyle name="ปกติ 11 2" xfId="244"/>
    <cellStyle name="ปกติ 2" xfId="245"/>
    <cellStyle name="ปกติ 2 2" xfId="246"/>
    <cellStyle name="ปกติ 2 3" xfId="247"/>
    <cellStyle name="ปกติ 2 4" xfId="248"/>
    <cellStyle name="ปกติ 3" xfId="249"/>
    <cellStyle name="ปกติ 3 2" xfId="250"/>
    <cellStyle name="ปกติ 3 3" xfId="251"/>
    <cellStyle name="ปกติ 4" xfId="252"/>
    <cellStyle name="ปกติ 4 2" xfId="253"/>
    <cellStyle name="ปกติ 5" xfId="254"/>
    <cellStyle name="ปกติ 6" xfId="255"/>
    <cellStyle name="ปกติ 7" xfId="256"/>
    <cellStyle name="ปกติ 8" xfId="257"/>
    <cellStyle name="ปกติ 9" xfId="258"/>
    <cellStyle name="ปกติ_4fd.15_05_04final" xfId="259"/>
    <cellStyle name="ปกติ_Book1" xfId="260"/>
    <cellStyle name="ปกติ_CET" xfId="261"/>
    <cellStyle name="เปอร์เซ็นต์ 2" xfId="262"/>
    <cellStyle name="เปอร์เซ็นต์ 3" xfId="263"/>
    <cellStyle name="เปอร์เซ็นต์ 3 2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112</xdr:row>
      <xdr:rowOff>0</xdr:rowOff>
    </xdr:from>
    <xdr:to>
      <xdr:col>9</xdr:col>
      <xdr:colOff>0</xdr:colOff>
      <xdr:row>112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86075" y="309181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(สอบทานแล้ว)</a:t>
          </a:r>
        </a:p>
      </xdr:txBody>
    </xdr:sp>
    <xdr:clientData/>
  </xdr:twoCellAnchor>
  <xdr:twoCellAnchor>
    <xdr:from>
      <xdr:col>13</xdr:col>
      <xdr:colOff>0</xdr:colOff>
      <xdr:row>112</xdr:row>
      <xdr:rowOff>0</xdr:rowOff>
    </xdr:from>
    <xdr:to>
      <xdr:col>15</xdr:col>
      <xdr:colOff>0</xdr:colOff>
      <xdr:row>112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495925" y="3091815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(สอบทานแล้ว)</a:t>
          </a:r>
        </a:p>
      </xdr:txBody>
    </xdr:sp>
    <xdr:clientData/>
  </xdr:twoCellAnchor>
  <xdr:twoCellAnchor>
    <xdr:from>
      <xdr:col>11</xdr:col>
      <xdr:colOff>0</xdr:colOff>
      <xdr:row>112</xdr:row>
      <xdr:rowOff>0</xdr:rowOff>
    </xdr:from>
    <xdr:to>
      <xdr:col>13</xdr:col>
      <xdr:colOff>0</xdr:colOff>
      <xdr:row>112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648200" y="3091815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(ไม่ได้ตรวจสอบ)
</a:t>
          </a:r>
          <a:r>
            <a:rPr lang="en-US" cap="none" sz="1500" b="1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(สอบทานแล้ว)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view="pageBreakPreview" zoomScale="130" zoomScaleSheetLayoutView="130" workbookViewId="0" topLeftCell="A1">
      <selection activeCell="O99" sqref="O99"/>
    </sheetView>
  </sheetViews>
  <sheetFormatPr defaultColWidth="9.140625" defaultRowHeight="21.75" customHeight="1"/>
  <cols>
    <col min="1" max="1" width="0.9921875" style="3" customWidth="1"/>
    <col min="2" max="2" width="0.85546875" style="3" customWidth="1"/>
    <col min="3" max="3" width="1.57421875" style="3" customWidth="1"/>
    <col min="4" max="4" width="2.00390625" style="3" customWidth="1"/>
    <col min="5" max="5" width="31.00390625" style="3" customWidth="1"/>
    <col min="6" max="6" width="0.42578125" style="7" customWidth="1"/>
    <col min="7" max="7" width="6.421875" style="65" customWidth="1"/>
    <col min="8" max="8" width="0.2890625" style="3" customWidth="1"/>
    <col min="9" max="9" width="13.421875" style="65" customWidth="1"/>
    <col min="10" max="10" width="0.2890625" style="3" customWidth="1"/>
    <col min="11" max="11" width="12.421875" style="65" customWidth="1"/>
    <col min="12" max="12" width="0.2890625" style="3" customWidth="1"/>
    <col min="13" max="13" width="12.421875" style="65" customWidth="1"/>
    <col min="14" max="14" width="0.2890625" style="3" customWidth="1"/>
    <col min="15" max="15" width="12.421875" style="65" customWidth="1"/>
    <col min="16" max="16" width="2.28125" style="3" customWidth="1"/>
    <col min="17" max="16384" width="9.140625" style="3" customWidth="1"/>
  </cols>
  <sheetData>
    <row r="1" spans="1:15" ht="22.5" customHeight="1">
      <c r="A1" s="96" t="s">
        <v>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2.5" customHeight="1">
      <c r="A2" s="30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2.5" customHeight="1">
      <c r="A3" s="30" t="s">
        <v>190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7:15" ht="21.75" customHeight="1">
      <c r="G4" s="64"/>
      <c r="I4" s="64"/>
      <c r="K4" s="64"/>
      <c r="M4" s="64"/>
      <c r="O4" s="64"/>
    </row>
    <row r="5" spans="6:15" s="1" customFormat="1" ht="22.5" customHeight="1">
      <c r="F5" s="71"/>
      <c r="G5" s="72"/>
      <c r="I5" s="182" t="s">
        <v>6</v>
      </c>
      <c r="J5" s="182"/>
      <c r="K5" s="182"/>
      <c r="L5" s="182"/>
      <c r="M5" s="182"/>
      <c r="N5" s="182"/>
      <c r="O5" s="182"/>
    </row>
    <row r="6" spans="6:15" s="1" customFormat="1" ht="22.5" customHeight="1">
      <c r="F6" s="71"/>
      <c r="G6" s="72"/>
      <c r="I6" s="183" t="s">
        <v>7</v>
      </c>
      <c r="J6" s="183"/>
      <c r="K6" s="183"/>
      <c r="L6" s="73"/>
      <c r="M6" s="74" t="s">
        <v>8</v>
      </c>
      <c r="N6" s="74"/>
      <c r="O6" s="74"/>
    </row>
    <row r="7" spans="1:15" s="1" customFormat="1" ht="22.5" customHeight="1">
      <c r="A7" s="184" t="s">
        <v>12</v>
      </c>
      <c r="B7" s="184"/>
      <c r="C7" s="184"/>
      <c r="D7" s="184"/>
      <c r="E7" s="184"/>
      <c r="F7" s="71"/>
      <c r="G7" s="6" t="s">
        <v>11</v>
      </c>
      <c r="I7" s="75" t="s">
        <v>9</v>
      </c>
      <c r="J7" s="29"/>
      <c r="K7" s="75" t="s">
        <v>10</v>
      </c>
      <c r="L7" s="73"/>
      <c r="M7" s="75" t="s">
        <v>9</v>
      </c>
      <c r="N7" s="29"/>
      <c r="O7" s="75" t="s">
        <v>10</v>
      </c>
    </row>
    <row r="8" spans="1:15" s="1" customFormat="1" ht="22.5" customHeight="1">
      <c r="A8" s="71" t="s">
        <v>13</v>
      </c>
      <c r="F8" s="71"/>
      <c r="G8" s="76"/>
      <c r="I8" s="76"/>
      <c r="K8" s="76"/>
      <c r="M8" s="76"/>
      <c r="O8" s="76"/>
    </row>
    <row r="9" spans="2:15" s="1" customFormat="1" ht="22.5" customHeight="1">
      <c r="B9" s="1" t="s">
        <v>14</v>
      </c>
      <c r="F9" s="77"/>
      <c r="G9" s="78">
        <v>6</v>
      </c>
      <c r="I9" s="79">
        <v>1572110435</v>
      </c>
      <c r="J9" s="20"/>
      <c r="K9" s="79">
        <v>67343893</v>
      </c>
      <c r="L9" s="20"/>
      <c r="M9" s="79">
        <v>784713312</v>
      </c>
      <c r="N9" s="20"/>
      <c r="O9" s="79">
        <v>56179031</v>
      </c>
    </row>
    <row r="10" spans="2:15" s="1" customFormat="1" ht="22.5" customHeight="1">
      <c r="B10" s="1" t="s">
        <v>15</v>
      </c>
      <c r="F10" s="77"/>
      <c r="G10" s="78" t="s">
        <v>188</v>
      </c>
      <c r="I10" s="79">
        <v>526223635</v>
      </c>
      <c r="J10" s="20"/>
      <c r="K10" s="79">
        <v>166135060</v>
      </c>
      <c r="L10" s="20"/>
      <c r="M10" s="79">
        <v>461455891</v>
      </c>
      <c r="N10" s="20"/>
      <c r="O10" s="79">
        <v>141605615</v>
      </c>
    </row>
    <row r="11" spans="2:15" s="1" customFormat="1" ht="22.5" customHeight="1">
      <c r="B11" s="1" t="s">
        <v>169</v>
      </c>
      <c r="F11" s="77"/>
      <c r="G11" s="78">
        <v>5</v>
      </c>
      <c r="I11" s="79">
        <v>550000</v>
      </c>
      <c r="J11" s="20"/>
      <c r="K11" s="79">
        <v>0</v>
      </c>
      <c r="L11" s="20"/>
      <c r="M11" s="79">
        <v>668350000</v>
      </c>
      <c r="N11" s="20"/>
      <c r="O11" s="79">
        <v>38800000</v>
      </c>
    </row>
    <row r="12" spans="2:15" s="1" customFormat="1" ht="22.5" customHeight="1">
      <c r="B12" s="1" t="s">
        <v>174</v>
      </c>
      <c r="F12" s="77"/>
      <c r="G12" s="78">
        <v>8</v>
      </c>
      <c r="I12" s="79">
        <v>20392550</v>
      </c>
      <c r="J12" s="20"/>
      <c r="K12" s="79">
        <v>4400925</v>
      </c>
      <c r="L12" s="20"/>
      <c r="M12" s="79">
        <v>392550</v>
      </c>
      <c r="N12" s="20"/>
      <c r="O12" s="79">
        <v>392550</v>
      </c>
    </row>
    <row r="13" spans="2:15" s="1" customFormat="1" ht="22.5" customHeight="1">
      <c r="B13" s="1" t="s">
        <v>207</v>
      </c>
      <c r="F13" s="77"/>
      <c r="G13" s="78">
        <v>9</v>
      </c>
      <c r="I13" s="80">
        <v>220376441</v>
      </c>
      <c r="J13" s="20"/>
      <c r="K13" s="79">
        <v>161125059</v>
      </c>
      <c r="L13" s="20"/>
      <c r="M13" s="79">
        <v>218616095</v>
      </c>
      <c r="N13" s="20"/>
      <c r="O13" s="79">
        <v>161125059</v>
      </c>
    </row>
    <row r="14" spans="2:15" s="1" customFormat="1" ht="22.5" customHeight="1">
      <c r="B14" s="1" t="s">
        <v>17</v>
      </c>
      <c r="F14" s="77"/>
      <c r="G14" s="78"/>
      <c r="I14" s="79">
        <v>223685</v>
      </c>
      <c r="J14" s="20"/>
      <c r="K14" s="79">
        <v>223685</v>
      </c>
      <c r="L14" s="20"/>
      <c r="M14" s="79">
        <v>223685</v>
      </c>
      <c r="N14" s="20"/>
      <c r="O14" s="79">
        <v>223685</v>
      </c>
    </row>
    <row r="15" spans="2:15" s="1" customFormat="1" ht="22.5" customHeight="1">
      <c r="B15" s="1" t="s">
        <v>18</v>
      </c>
      <c r="F15" s="77"/>
      <c r="G15" s="78"/>
      <c r="I15" s="79">
        <v>1445527</v>
      </c>
      <c r="J15" s="20"/>
      <c r="K15" s="79">
        <v>17047915</v>
      </c>
      <c r="L15" s="20"/>
      <c r="M15" s="79">
        <v>1445527</v>
      </c>
      <c r="N15" s="20"/>
      <c r="O15" s="79">
        <v>17047915</v>
      </c>
    </row>
    <row r="16" spans="2:15" s="1" customFormat="1" ht="22.5" customHeight="1">
      <c r="B16" s="1" t="s">
        <v>19</v>
      </c>
      <c r="F16" s="77"/>
      <c r="G16" s="78">
        <v>10</v>
      </c>
      <c r="I16" s="79">
        <v>60845844</v>
      </c>
      <c r="J16" s="20"/>
      <c r="K16" s="79">
        <v>50543206</v>
      </c>
      <c r="L16" s="20"/>
      <c r="M16" s="79">
        <v>2206596</v>
      </c>
      <c r="N16" s="20"/>
      <c r="O16" s="79">
        <v>722230</v>
      </c>
    </row>
    <row r="17" spans="4:15" s="1" customFormat="1" ht="22.5" customHeight="1">
      <c r="D17" s="1" t="s">
        <v>20</v>
      </c>
      <c r="F17" s="77"/>
      <c r="G17" s="81"/>
      <c r="I17" s="82">
        <f>SUM(I9:I16)</f>
        <v>2402168117</v>
      </c>
      <c r="J17" s="20"/>
      <c r="K17" s="82">
        <f>SUM(K9:K16)</f>
        <v>466819743</v>
      </c>
      <c r="L17" s="20"/>
      <c r="M17" s="82">
        <f>SUM(M9:M16)</f>
        <v>2137403656</v>
      </c>
      <c r="N17" s="20"/>
      <c r="O17" s="82">
        <f>SUM(O9:O16)</f>
        <v>416096085</v>
      </c>
    </row>
    <row r="18" spans="6:15" s="1" customFormat="1" ht="22.5" customHeight="1">
      <c r="F18" s="77"/>
      <c r="G18" s="81"/>
      <c r="I18" s="83"/>
      <c r="J18" s="20"/>
      <c r="K18" s="83"/>
      <c r="L18" s="20"/>
      <c r="M18" s="83"/>
      <c r="N18" s="20"/>
      <c r="O18" s="83"/>
    </row>
    <row r="19" spans="1:15" s="1" customFormat="1" ht="22.5" customHeight="1">
      <c r="A19" s="71" t="s">
        <v>21</v>
      </c>
      <c r="F19" s="77"/>
      <c r="G19" s="81"/>
      <c r="I19" s="79"/>
      <c r="J19" s="20"/>
      <c r="K19" s="79"/>
      <c r="L19" s="20"/>
      <c r="M19" s="79"/>
      <c r="N19" s="20"/>
      <c r="O19" s="79"/>
    </row>
    <row r="20" spans="2:15" s="1" customFormat="1" ht="22.5" customHeight="1">
      <c r="B20" s="1" t="s">
        <v>22</v>
      </c>
      <c r="F20" s="77"/>
      <c r="G20" s="99" t="s">
        <v>213</v>
      </c>
      <c r="I20" s="79">
        <v>701968446</v>
      </c>
      <c r="J20" s="20"/>
      <c r="K20" s="79">
        <v>112107267</v>
      </c>
      <c r="L20" s="20"/>
      <c r="M20" s="79">
        <v>84478204</v>
      </c>
      <c r="N20" s="20"/>
      <c r="O20" s="79">
        <v>92735226</v>
      </c>
    </row>
    <row r="21" spans="2:15" s="1" customFormat="1" ht="22.5" customHeight="1">
      <c r="B21" s="1" t="s">
        <v>23</v>
      </c>
      <c r="F21" s="77"/>
      <c r="G21" s="78">
        <v>12</v>
      </c>
      <c r="I21" s="79">
        <v>1</v>
      </c>
      <c r="J21" s="20"/>
      <c r="K21" s="79">
        <v>1</v>
      </c>
      <c r="L21" s="20"/>
      <c r="M21" s="79">
        <v>1</v>
      </c>
      <c r="N21" s="20"/>
      <c r="O21" s="79">
        <v>1</v>
      </c>
    </row>
    <row r="22" spans="2:15" s="1" customFormat="1" ht="22.5" customHeight="1">
      <c r="B22" s="1" t="s">
        <v>24</v>
      </c>
      <c r="F22" s="77"/>
      <c r="G22" s="78">
        <v>13</v>
      </c>
      <c r="I22" s="79">
        <v>0</v>
      </c>
      <c r="J22" s="20"/>
      <c r="K22" s="79">
        <v>0</v>
      </c>
      <c r="L22" s="20"/>
      <c r="M22" s="79">
        <v>1896579440</v>
      </c>
      <c r="N22" s="20"/>
      <c r="O22" s="79">
        <v>224678770</v>
      </c>
    </row>
    <row r="23" spans="2:15" s="1" customFormat="1" ht="22.5" customHeight="1">
      <c r="B23" s="1" t="s">
        <v>177</v>
      </c>
      <c r="F23" s="77"/>
      <c r="G23" s="78">
        <v>5</v>
      </c>
      <c r="I23" s="79">
        <v>0</v>
      </c>
      <c r="J23" s="20"/>
      <c r="K23" s="79">
        <v>0</v>
      </c>
      <c r="L23" s="20"/>
      <c r="M23" s="79">
        <v>71400000</v>
      </c>
      <c r="N23" s="20"/>
      <c r="O23" s="79">
        <v>71400000</v>
      </c>
    </row>
    <row r="24" spans="2:15" s="1" customFormat="1" ht="22.5" customHeight="1">
      <c r="B24" s="1" t="s">
        <v>25</v>
      </c>
      <c r="F24" s="77"/>
      <c r="G24" s="78">
        <v>14</v>
      </c>
      <c r="I24" s="79">
        <v>0</v>
      </c>
      <c r="J24" s="20"/>
      <c r="K24" s="79">
        <v>0</v>
      </c>
      <c r="L24" s="20"/>
      <c r="M24" s="79">
        <v>392108170</v>
      </c>
      <c r="N24" s="20"/>
      <c r="O24" s="79">
        <v>272008214</v>
      </c>
    </row>
    <row r="25" spans="2:15" s="1" customFormat="1" ht="22.5" customHeight="1">
      <c r="B25" s="1" t="s">
        <v>26</v>
      </c>
      <c r="F25" s="77"/>
      <c r="G25" s="78">
        <v>15</v>
      </c>
      <c r="I25" s="79">
        <v>8092559948</v>
      </c>
      <c r="J25" s="20"/>
      <c r="K25" s="79">
        <v>1896285557</v>
      </c>
      <c r="L25" s="20"/>
      <c r="M25" s="79">
        <v>786940582</v>
      </c>
      <c r="N25" s="20"/>
      <c r="O25" s="79">
        <v>828243578</v>
      </c>
    </row>
    <row r="26" spans="2:15" s="1" customFormat="1" ht="22.5" customHeight="1">
      <c r="B26" s="1" t="s">
        <v>232</v>
      </c>
      <c r="F26" s="77"/>
      <c r="G26" s="78">
        <v>16</v>
      </c>
      <c r="I26" s="79">
        <v>208427036</v>
      </c>
      <c r="J26" s="20"/>
      <c r="K26" s="79">
        <v>14736573</v>
      </c>
      <c r="L26" s="20"/>
      <c r="M26" s="79">
        <v>0</v>
      </c>
      <c r="N26" s="20"/>
      <c r="O26" s="79">
        <v>0</v>
      </c>
    </row>
    <row r="27" spans="2:15" s="1" customFormat="1" ht="22.5" customHeight="1">
      <c r="B27" s="1" t="s">
        <v>27</v>
      </c>
      <c r="F27" s="77"/>
      <c r="G27" s="78">
        <v>13</v>
      </c>
      <c r="I27" s="79">
        <v>40410066</v>
      </c>
      <c r="J27" s="20"/>
      <c r="K27" s="79">
        <v>42108514</v>
      </c>
      <c r="L27" s="20"/>
      <c r="M27" s="79">
        <v>0</v>
      </c>
      <c r="N27" s="20"/>
      <c r="O27" s="79">
        <v>0</v>
      </c>
    </row>
    <row r="28" spans="2:15" s="1" customFormat="1" ht="22.5" customHeight="1">
      <c r="B28" s="1" t="s">
        <v>208</v>
      </c>
      <c r="F28" s="77"/>
      <c r="G28" s="78">
        <v>17</v>
      </c>
      <c r="I28" s="79">
        <v>3395688</v>
      </c>
      <c r="J28" s="20"/>
      <c r="K28" s="79">
        <v>0</v>
      </c>
      <c r="L28" s="20"/>
      <c r="M28" s="79">
        <v>0</v>
      </c>
      <c r="N28" s="20"/>
      <c r="O28" s="79">
        <v>0</v>
      </c>
    </row>
    <row r="29" spans="2:15" s="1" customFormat="1" ht="22.5" customHeight="1">
      <c r="B29" s="1" t="s">
        <v>28</v>
      </c>
      <c r="F29" s="77"/>
      <c r="G29" s="84"/>
      <c r="I29" s="85">
        <v>16642843</v>
      </c>
      <c r="J29" s="20"/>
      <c r="K29" s="85">
        <v>13003822</v>
      </c>
      <c r="L29" s="20"/>
      <c r="M29" s="85">
        <v>14353349</v>
      </c>
      <c r="N29" s="20"/>
      <c r="O29" s="85">
        <v>12040125</v>
      </c>
    </row>
    <row r="30" spans="4:15" s="1" customFormat="1" ht="22.5" customHeight="1">
      <c r="D30" s="1" t="s">
        <v>29</v>
      </c>
      <c r="F30" s="71"/>
      <c r="G30" s="84"/>
      <c r="I30" s="85">
        <f>SUM(I20:I29)</f>
        <v>9063404028</v>
      </c>
      <c r="J30" s="20"/>
      <c r="K30" s="85">
        <f>SUM(K20:K29)</f>
        <v>2078241734</v>
      </c>
      <c r="L30" s="20"/>
      <c r="M30" s="85">
        <f>SUM(M20:M29)</f>
        <v>3245859746</v>
      </c>
      <c r="N30" s="20"/>
      <c r="O30" s="85">
        <f>SUM(O20:O29)</f>
        <v>1501105914</v>
      </c>
    </row>
    <row r="31" spans="6:15" s="1" customFormat="1" ht="22.5" customHeight="1">
      <c r="F31" s="71"/>
      <c r="G31" s="81"/>
      <c r="I31" s="79"/>
      <c r="J31" s="20"/>
      <c r="K31" s="79"/>
      <c r="L31" s="20"/>
      <c r="M31" s="79"/>
      <c r="N31" s="20"/>
      <c r="O31" s="79"/>
    </row>
    <row r="32" spans="1:15" s="1" customFormat="1" ht="22.5" customHeight="1" thickBot="1">
      <c r="A32" s="71" t="s">
        <v>30</v>
      </c>
      <c r="F32" s="71"/>
      <c r="G32" s="81"/>
      <c r="I32" s="86">
        <f>SUM(I17+I30)</f>
        <v>11465572145</v>
      </c>
      <c r="J32" s="20"/>
      <c r="K32" s="86">
        <f>SUM(K17+K30)</f>
        <v>2545061477</v>
      </c>
      <c r="L32" s="20"/>
      <c r="M32" s="86">
        <f>SUM(M17+M30)</f>
        <v>5383263402</v>
      </c>
      <c r="N32" s="20"/>
      <c r="O32" s="86">
        <f>SUM(O17+O30)</f>
        <v>1917201999</v>
      </c>
    </row>
    <row r="33" spans="1:15" ht="22.5" customHeight="1" thickTop="1">
      <c r="A33" s="52"/>
      <c r="G33" s="66"/>
      <c r="I33" s="66"/>
      <c r="K33" s="66"/>
      <c r="M33" s="66"/>
      <c r="O33" s="66"/>
    </row>
    <row r="34" spans="1:15" ht="22.5" customHeight="1">
      <c r="A34" s="52"/>
      <c r="G34" s="66"/>
      <c r="I34" s="66"/>
      <c r="K34" s="66"/>
      <c r="M34" s="66"/>
      <c r="O34" s="66"/>
    </row>
    <row r="35" spans="1:15" ht="6" customHeight="1">
      <c r="A35" s="52"/>
      <c r="G35" s="66"/>
      <c r="I35" s="66"/>
      <c r="K35" s="66"/>
      <c r="M35" s="66"/>
      <c r="O35" s="66"/>
    </row>
    <row r="36" spans="1:15" ht="3" customHeight="1" hidden="1">
      <c r="A36" s="52"/>
      <c r="G36" s="66"/>
      <c r="I36" s="66"/>
      <c r="K36" s="66"/>
      <c r="M36" s="66"/>
      <c r="O36" s="66"/>
    </row>
    <row r="37" spans="1:15" ht="18.75" customHeight="1">
      <c r="A37" s="52"/>
      <c r="G37" s="66"/>
      <c r="I37" s="66"/>
      <c r="K37" s="66"/>
      <c r="M37" s="66"/>
      <c r="O37" s="66"/>
    </row>
    <row r="38" spans="1:15" ht="22.5" customHeight="1">
      <c r="A38" s="15" t="s">
        <v>199</v>
      </c>
      <c r="G38" s="12"/>
      <c r="I38" s="12"/>
      <c r="K38" s="12"/>
      <c r="M38" s="12"/>
      <c r="O38" s="68" t="s">
        <v>226</v>
      </c>
    </row>
    <row r="39" spans="1:15" ht="22.5" customHeight="1">
      <c r="A39" s="97" t="s">
        <v>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1:15" ht="22.5" customHeight="1">
      <c r="A40" s="98" t="s">
        <v>218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ht="22.5" customHeight="1">
      <c r="A41" s="98" t="str">
        <f>A3</f>
        <v>AS AT DECEMBER 31, 2013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ht="22.5" customHeight="1"/>
    <row r="43" spans="6:15" s="1" customFormat="1" ht="22.5" customHeight="1">
      <c r="F43" s="71"/>
      <c r="G43" s="72"/>
      <c r="I43" s="87" t="s">
        <v>6</v>
      </c>
      <c r="J43" s="87"/>
      <c r="K43" s="87"/>
      <c r="L43" s="87"/>
      <c r="M43" s="87"/>
      <c r="N43" s="87"/>
      <c r="O43" s="87"/>
    </row>
    <row r="44" spans="6:15" s="1" customFormat="1" ht="22.5" customHeight="1">
      <c r="F44" s="71"/>
      <c r="G44" s="72"/>
      <c r="I44" s="183" t="s">
        <v>7</v>
      </c>
      <c r="J44" s="183"/>
      <c r="K44" s="183"/>
      <c r="L44" s="73"/>
      <c r="M44" s="74" t="s">
        <v>8</v>
      </c>
      <c r="N44" s="74"/>
      <c r="O44" s="74"/>
    </row>
    <row r="45" spans="1:15" s="1" customFormat="1" ht="22.5" customHeight="1">
      <c r="A45" s="184" t="s">
        <v>31</v>
      </c>
      <c r="B45" s="184"/>
      <c r="C45" s="184"/>
      <c r="D45" s="184"/>
      <c r="E45" s="184"/>
      <c r="F45" s="71"/>
      <c r="G45" s="6" t="s">
        <v>11</v>
      </c>
      <c r="I45" s="75" t="s">
        <v>9</v>
      </c>
      <c r="J45" s="29"/>
      <c r="K45" s="75" t="s">
        <v>10</v>
      </c>
      <c r="L45" s="73"/>
      <c r="M45" s="75" t="s">
        <v>9</v>
      </c>
      <c r="N45" s="29"/>
      <c r="O45" s="75" t="s">
        <v>10</v>
      </c>
    </row>
    <row r="46" spans="1:15" s="1" customFormat="1" ht="22.5" customHeight="1">
      <c r="A46" s="71" t="s">
        <v>32</v>
      </c>
      <c r="F46" s="71"/>
      <c r="G46" s="88"/>
      <c r="H46" s="4"/>
      <c r="I46" s="88"/>
      <c r="K46" s="88"/>
      <c r="M46" s="88"/>
      <c r="N46" s="4"/>
      <c r="O46" s="88"/>
    </row>
    <row r="47" spans="1:15" s="1" customFormat="1" ht="22.5" customHeight="1">
      <c r="A47" s="71"/>
      <c r="B47" s="5" t="s">
        <v>33</v>
      </c>
      <c r="F47" s="77"/>
      <c r="G47" s="89">
        <v>18</v>
      </c>
      <c r="I47" s="79">
        <v>580223532</v>
      </c>
      <c r="J47" s="20"/>
      <c r="K47" s="79">
        <v>445425940</v>
      </c>
      <c r="L47" s="20"/>
      <c r="M47" s="79">
        <v>580223532</v>
      </c>
      <c r="N47" s="20"/>
      <c r="O47" s="79">
        <v>445425940</v>
      </c>
    </row>
    <row r="48" spans="1:15" s="1" customFormat="1" ht="22.5" customHeight="1">
      <c r="A48" s="71"/>
      <c r="B48" s="1" t="s">
        <v>34</v>
      </c>
      <c r="F48" s="77"/>
      <c r="G48" s="78" t="s">
        <v>189</v>
      </c>
      <c r="I48" s="79">
        <v>151360847</v>
      </c>
      <c r="J48" s="20"/>
      <c r="K48" s="79">
        <v>66206216</v>
      </c>
      <c r="L48" s="20"/>
      <c r="M48" s="79">
        <v>136655852</v>
      </c>
      <c r="N48" s="20"/>
      <c r="O48" s="79">
        <v>62041391</v>
      </c>
    </row>
    <row r="49" spans="2:15" s="1" customFormat="1" ht="22.5" customHeight="1">
      <c r="B49" s="1" t="s">
        <v>35</v>
      </c>
      <c r="F49" s="77"/>
      <c r="G49" s="78"/>
      <c r="I49" s="79"/>
      <c r="J49" s="20"/>
      <c r="K49" s="79"/>
      <c r="L49" s="20"/>
      <c r="M49" s="79"/>
      <c r="N49" s="20"/>
      <c r="O49" s="79"/>
    </row>
    <row r="50" spans="4:15" s="1" customFormat="1" ht="22.5" customHeight="1">
      <c r="D50" s="1" t="s">
        <v>36</v>
      </c>
      <c r="F50" s="77"/>
      <c r="G50" s="89">
        <v>20</v>
      </c>
      <c r="I50" s="79">
        <v>266734520</v>
      </c>
      <c r="J50" s="20"/>
      <c r="K50" s="79">
        <v>114624045</v>
      </c>
      <c r="L50" s="20"/>
      <c r="M50" s="79">
        <v>65040000</v>
      </c>
      <c r="N50" s="20"/>
      <c r="O50" s="79">
        <v>65040000</v>
      </c>
    </row>
    <row r="51" spans="4:15" s="1" customFormat="1" ht="22.5" customHeight="1">
      <c r="D51" s="1" t="s">
        <v>37</v>
      </c>
      <c r="F51" s="77"/>
      <c r="G51" s="89">
        <v>21</v>
      </c>
      <c r="I51" s="79">
        <v>4502909</v>
      </c>
      <c r="J51" s="20"/>
      <c r="K51" s="79">
        <v>1360308</v>
      </c>
      <c r="L51" s="20"/>
      <c r="M51" s="79">
        <v>3871488</v>
      </c>
      <c r="N51" s="20"/>
      <c r="O51" s="79">
        <v>1360308</v>
      </c>
    </row>
    <row r="52" spans="4:15" s="1" customFormat="1" ht="22.5" customHeight="1">
      <c r="D52" s="1" t="s">
        <v>179</v>
      </c>
      <c r="F52" s="77"/>
      <c r="G52" s="89" t="s">
        <v>209</v>
      </c>
      <c r="I52" s="79">
        <v>0</v>
      </c>
      <c r="J52" s="20"/>
      <c r="K52" s="79">
        <v>0</v>
      </c>
      <c r="L52" s="20"/>
      <c r="M52" s="79">
        <v>5666000</v>
      </c>
      <c r="N52" s="20"/>
      <c r="O52" s="79">
        <v>0</v>
      </c>
    </row>
    <row r="53" spans="4:15" s="1" customFormat="1" ht="22.5" customHeight="1">
      <c r="D53" s="1" t="s">
        <v>47</v>
      </c>
      <c r="F53" s="77"/>
      <c r="G53" s="89">
        <v>22</v>
      </c>
      <c r="I53" s="79">
        <v>817285</v>
      </c>
      <c r="J53" s="20"/>
      <c r="K53" s="79">
        <v>0</v>
      </c>
      <c r="L53" s="20"/>
      <c r="M53" s="79">
        <v>175891</v>
      </c>
      <c r="N53" s="20"/>
      <c r="O53" s="79">
        <v>0</v>
      </c>
    </row>
    <row r="54" spans="2:15" s="1" customFormat="1" ht="22.5" customHeight="1">
      <c r="B54" s="1" t="s">
        <v>38</v>
      </c>
      <c r="F54" s="77"/>
      <c r="G54" s="89"/>
      <c r="I54" s="79">
        <v>187956950</v>
      </c>
      <c r="J54" s="79"/>
      <c r="K54" s="79">
        <v>54162565</v>
      </c>
      <c r="L54" s="79"/>
      <c r="M54" s="79">
        <v>8940778</v>
      </c>
      <c r="N54" s="79"/>
      <c r="O54" s="79">
        <v>7078048</v>
      </c>
    </row>
    <row r="55" spans="2:15" s="1" customFormat="1" ht="22.5" customHeight="1">
      <c r="B55" s="1" t="s">
        <v>39</v>
      </c>
      <c r="C55" s="90"/>
      <c r="D55" s="90"/>
      <c r="F55" s="77"/>
      <c r="G55" s="89"/>
      <c r="I55" s="79">
        <v>8542618</v>
      </c>
      <c r="J55" s="79"/>
      <c r="K55" s="79">
        <v>0</v>
      </c>
      <c r="L55" s="20"/>
      <c r="M55" s="79">
        <v>0</v>
      </c>
      <c r="N55" s="20"/>
      <c r="O55" s="79">
        <v>0</v>
      </c>
    </row>
    <row r="56" spans="2:15" s="1" customFormat="1" ht="22.5" customHeight="1">
      <c r="B56" s="1" t="s">
        <v>40</v>
      </c>
      <c r="C56" s="90"/>
      <c r="D56" s="90"/>
      <c r="F56" s="77"/>
      <c r="G56" s="89"/>
      <c r="I56" s="79">
        <v>26441913</v>
      </c>
      <c r="J56" s="79"/>
      <c r="K56" s="79">
        <v>125992</v>
      </c>
      <c r="L56" s="20"/>
      <c r="M56" s="79">
        <v>141413</v>
      </c>
      <c r="N56" s="79"/>
      <c r="O56" s="79">
        <v>125992</v>
      </c>
    </row>
    <row r="57" spans="2:15" s="1" customFormat="1" ht="22.5" customHeight="1">
      <c r="B57" s="1" t="s">
        <v>214</v>
      </c>
      <c r="F57" s="71"/>
      <c r="G57" s="89">
        <v>23</v>
      </c>
      <c r="H57" s="4"/>
      <c r="I57" s="79">
        <v>611043751</v>
      </c>
      <c r="J57" s="79"/>
      <c r="K57" s="79">
        <v>73110642</v>
      </c>
      <c r="L57" s="79"/>
      <c r="M57" s="79">
        <v>0</v>
      </c>
      <c r="N57" s="79"/>
      <c r="O57" s="79">
        <v>0</v>
      </c>
    </row>
    <row r="58" spans="2:15" s="1" customFormat="1" ht="22.5" customHeight="1">
      <c r="B58" s="1" t="s">
        <v>42</v>
      </c>
      <c r="F58" s="71"/>
      <c r="G58" s="89"/>
      <c r="H58" s="4"/>
      <c r="I58" s="79">
        <v>39037712</v>
      </c>
      <c r="J58" s="79"/>
      <c r="K58" s="79">
        <v>12475879</v>
      </c>
      <c r="L58" s="79"/>
      <c r="M58" s="79">
        <v>27577886</v>
      </c>
      <c r="N58" s="79"/>
      <c r="O58" s="79">
        <v>10025473</v>
      </c>
    </row>
    <row r="59" spans="4:15" s="1" customFormat="1" ht="22.5" customHeight="1">
      <c r="D59" s="1" t="s">
        <v>43</v>
      </c>
      <c r="F59" s="71"/>
      <c r="G59" s="89"/>
      <c r="I59" s="82">
        <f>SUM(I47:I58)</f>
        <v>1876662037</v>
      </c>
      <c r="J59" s="79"/>
      <c r="K59" s="82">
        <f>SUM(K47:K58)</f>
        <v>767491587</v>
      </c>
      <c r="L59" s="79"/>
      <c r="M59" s="82">
        <f>SUM(M47:M58)</f>
        <v>828292840</v>
      </c>
      <c r="N59" s="79"/>
      <c r="O59" s="82">
        <f>SUM(O47:O58)</f>
        <v>591097152</v>
      </c>
    </row>
    <row r="60" spans="6:15" s="1" customFormat="1" ht="22.5" customHeight="1">
      <c r="F60" s="71"/>
      <c r="G60" s="89"/>
      <c r="I60" s="83"/>
      <c r="J60" s="20"/>
      <c r="K60" s="83"/>
      <c r="L60" s="20"/>
      <c r="M60" s="83"/>
      <c r="N60" s="20"/>
      <c r="O60" s="83"/>
    </row>
    <row r="61" spans="1:15" s="1" customFormat="1" ht="22.5" customHeight="1">
      <c r="A61" s="71" t="s">
        <v>44</v>
      </c>
      <c r="F61" s="71"/>
      <c r="G61" s="89"/>
      <c r="I61" s="83"/>
      <c r="J61" s="20"/>
      <c r="K61" s="83"/>
      <c r="L61" s="20"/>
      <c r="M61" s="83"/>
      <c r="N61" s="20"/>
      <c r="O61" s="83"/>
    </row>
    <row r="62" spans="2:15" s="1" customFormat="1" ht="22.5" customHeight="1">
      <c r="B62" s="1" t="s">
        <v>45</v>
      </c>
      <c r="F62" s="71"/>
      <c r="G62" s="89">
        <v>20</v>
      </c>
      <c r="I62" s="83">
        <v>5211902311</v>
      </c>
      <c r="J62" s="20"/>
      <c r="K62" s="83">
        <v>631707132</v>
      </c>
      <c r="L62" s="20"/>
      <c r="M62" s="83">
        <v>68361177</v>
      </c>
      <c r="N62" s="20"/>
      <c r="O62" s="83">
        <v>133401177</v>
      </c>
    </row>
    <row r="63" spans="2:15" s="1" customFormat="1" ht="22.5" customHeight="1">
      <c r="B63" s="1" t="s">
        <v>46</v>
      </c>
      <c r="F63" s="71"/>
      <c r="G63" s="89">
        <v>21</v>
      </c>
      <c r="I63" s="83">
        <v>12811390</v>
      </c>
      <c r="J63" s="20"/>
      <c r="K63" s="83">
        <v>2925574</v>
      </c>
      <c r="L63" s="20"/>
      <c r="M63" s="83">
        <v>6920994</v>
      </c>
      <c r="N63" s="20"/>
      <c r="O63" s="83">
        <v>2925574</v>
      </c>
    </row>
    <row r="64" spans="2:15" s="1" customFormat="1" ht="22.5" customHeight="1">
      <c r="B64" s="1" t="s">
        <v>180</v>
      </c>
      <c r="F64" s="71"/>
      <c r="G64" s="89">
        <v>14</v>
      </c>
      <c r="I64" s="83">
        <v>0</v>
      </c>
      <c r="J64" s="20"/>
      <c r="K64" s="83">
        <v>0</v>
      </c>
      <c r="L64" s="20"/>
      <c r="M64" s="83">
        <v>133174285</v>
      </c>
      <c r="N64" s="20"/>
      <c r="O64" s="83">
        <v>0</v>
      </c>
    </row>
    <row r="65" spans="2:15" s="1" customFormat="1" ht="22.5" customHeight="1">
      <c r="B65" s="1" t="s">
        <v>47</v>
      </c>
      <c r="F65" s="71"/>
      <c r="G65" s="89">
        <v>22</v>
      </c>
      <c r="I65" s="83">
        <v>1687941</v>
      </c>
      <c r="J65" s="20"/>
      <c r="K65" s="83">
        <v>1114860</v>
      </c>
      <c r="L65" s="20"/>
      <c r="M65" s="83">
        <v>1549670</v>
      </c>
      <c r="N65" s="20"/>
      <c r="O65" s="83">
        <v>1109257</v>
      </c>
    </row>
    <row r="66" spans="2:15" s="1" customFormat="1" ht="22.5" customHeight="1">
      <c r="B66" s="1" t="s">
        <v>210</v>
      </c>
      <c r="F66" s="71"/>
      <c r="G66" s="89">
        <v>17</v>
      </c>
      <c r="I66" s="83">
        <v>0</v>
      </c>
      <c r="J66" s="20"/>
      <c r="K66" s="83">
        <v>0</v>
      </c>
      <c r="L66" s="20"/>
      <c r="M66" s="83">
        <v>49567</v>
      </c>
      <c r="N66" s="20"/>
      <c r="O66" s="83">
        <v>0</v>
      </c>
    </row>
    <row r="67" spans="4:15" s="1" customFormat="1" ht="22.5" customHeight="1">
      <c r="D67" s="1" t="s">
        <v>48</v>
      </c>
      <c r="F67" s="71"/>
      <c r="G67" s="89"/>
      <c r="I67" s="82">
        <f>SUM(I62:I66)</f>
        <v>5226401642</v>
      </c>
      <c r="J67" s="20"/>
      <c r="K67" s="82">
        <f>SUM(K62:K66)</f>
        <v>635747566</v>
      </c>
      <c r="L67" s="20"/>
      <c r="M67" s="82">
        <f>SUM(M62:M66)</f>
        <v>210055693</v>
      </c>
      <c r="N67" s="20"/>
      <c r="O67" s="82">
        <f>SUM(O62:O66)</f>
        <v>137436008</v>
      </c>
    </row>
    <row r="68" spans="6:15" s="1" customFormat="1" ht="22.5" customHeight="1">
      <c r="F68" s="71"/>
      <c r="G68" s="89"/>
      <c r="I68" s="83"/>
      <c r="J68" s="20"/>
      <c r="K68" s="83"/>
      <c r="L68" s="20"/>
      <c r="M68" s="83"/>
      <c r="N68" s="20"/>
      <c r="O68" s="83"/>
    </row>
    <row r="69" spans="1:15" s="1" customFormat="1" ht="22.5" customHeight="1">
      <c r="A69" s="71" t="s">
        <v>49</v>
      </c>
      <c r="F69" s="71"/>
      <c r="G69" s="81"/>
      <c r="I69" s="85">
        <f>I59+I67</f>
        <v>7103063679</v>
      </c>
      <c r="J69" s="20"/>
      <c r="K69" s="85">
        <f>K59+K67</f>
        <v>1403239153</v>
      </c>
      <c r="L69" s="20"/>
      <c r="M69" s="85">
        <f>M59+M67</f>
        <v>1038348533</v>
      </c>
      <c r="N69" s="20"/>
      <c r="O69" s="85">
        <f>O59+O67</f>
        <v>728533160</v>
      </c>
    </row>
    <row r="70" spans="1:15" ht="22.5" customHeight="1">
      <c r="A70" s="7"/>
      <c r="I70" s="67"/>
      <c r="K70" s="67"/>
      <c r="M70" s="67"/>
      <c r="O70" s="67"/>
    </row>
    <row r="71" spans="1:15" ht="22.5" customHeight="1">
      <c r="A71" s="7"/>
      <c r="I71" s="67"/>
      <c r="K71" s="67"/>
      <c r="M71" s="67"/>
      <c r="O71" s="67"/>
    </row>
    <row r="72" spans="1:15" ht="22.5" customHeight="1">
      <c r="A72" s="7"/>
      <c r="I72" s="67"/>
      <c r="K72" s="67"/>
      <c r="M72" s="67"/>
      <c r="O72" s="67"/>
    </row>
    <row r="73" spans="1:15" ht="6" customHeight="1">
      <c r="A73" s="7"/>
      <c r="I73" s="67"/>
      <c r="K73" s="67"/>
      <c r="M73" s="67"/>
      <c r="O73" s="67"/>
    </row>
    <row r="74" spans="1:15" ht="18" customHeight="1">
      <c r="A74" s="7"/>
      <c r="I74" s="67"/>
      <c r="K74" s="67"/>
      <c r="M74" s="67"/>
      <c r="O74" s="67"/>
    </row>
    <row r="75" spans="1:15" ht="22.5" customHeight="1">
      <c r="A75" s="15" t="s">
        <v>199</v>
      </c>
      <c r="G75" s="12"/>
      <c r="I75" s="12"/>
      <c r="K75" s="12"/>
      <c r="M75" s="12"/>
      <c r="O75" s="68" t="s">
        <v>227</v>
      </c>
    </row>
    <row r="76" spans="1:15" ht="22.5" customHeight="1">
      <c r="A76" s="97" t="s">
        <v>4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22.5" customHeight="1">
      <c r="A77" s="98" t="s">
        <v>218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1:15" ht="22.5" customHeight="1">
      <c r="A78" s="98" t="str">
        <f>+A41</f>
        <v>AS AT DECEMBER 31, 2013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ht="22.5" customHeight="1"/>
    <row r="80" spans="6:15" s="1" customFormat="1" ht="22.5" customHeight="1">
      <c r="F80" s="71"/>
      <c r="G80" s="72"/>
      <c r="I80" s="87" t="s">
        <v>6</v>
      </c>
      <c r="J80" s="87"/>
      <c r="K80" s="87"/>
      <c r="L80" s="87"/>
      <c r="M80" s="87"/>
      <c r="N80" s="87"/>
      <c r="O80" s="87"/>
    </row>
    <row r="81" spans="6:15" s="1" customFormat="1" ht="22.5" customHeight="1">
      <c r="F81" s="71"/>
      <c r="G81" s="72"/>
      <c r="I81" s="183" t="s">
        <v>7</v>
      </c>
      <c r="J81" s="183"/>
      <c r="K81" s="183"/>
      <c r="L81" s="73"/>
      <c r="M81" s="74" t="s">
        <v>8</v>
      </c>
      <c r="N81" s="74"/>
      <c r="O81" s="74"/>
    </row>
    <row r="82" spans="1:15" s="1" customFormat="1" ht="22.5" customHeight="1">
      <c r="A82" s="175" t="s">
        <v>206</v>
      </c>
      <c r="B82" s="175"/>
      <c r="C82" s="175"/>
      <c r="D82" s="175"/>
      <c r="E82" s="175"/>
      <c r="F82" s="71"/>
      <c r="G82" s="6" t="s">
        <v>11</v>
      </c>
      <c r="I82" s="75" t="s">
        <v>9</v>
      </c>
      <c r="J82" s="29"/>
      <c r="K82" s="75" t="s">
        <v>10</v>
      </c>
      <c r="L82" s="73"/>
      <c r="M82" s="75" t="s">
        <v>9</v>
      </c>
      <c r="N82" s="29"/>
      <c r="O82" s="75" t="s">
        <v>10</v>
      </c>
    </row>
    <row r="83" spans="1:15" s="1" customFormat="1" ht="22.5" customHeight="1">
      <c r="A83" s="71" t="s">
        <v>50</v>
      </c>
      <c r="F83" s="71"/>
      <c r="G83" s="89"/>
      <c r="I83" s="81"/>
      <c r="K83" s="81"/>
      <c r="M83" s="81"/>
      <c r="O83" s="81"/>
    </row>
    <row r="84" spans="2:15" s="1" customFormat="1" ht="22.5" customHeight="1">
      <c r="B84" s="1" t="s">
        <v>51</v>
      </c>
      <c r="F84" s="71"/>
      <c r="G84" s="89">
        <v>24</v>
      </c>
      <c r="I84" s="81"/>
      <c r="K84" s="81"/>
      <c r="M84" s="81"/>
      <c r="O84" s="81"/>
    </row>
    <row r="85" spans="1:15" s="1" customFormat="1" ht="22.5" customHeight="1">
      <c r="A85" s="91"/>
      <c r="B85" s="1" t="s">
        <v>52</v>
      </c>
      <c r="D85" s="91"/>
      <c r="E85" s="91"/>
      <c r="F85" s="91"/>
      <c r="G85" s="91"/>
      <c r="I85" s="81"/>
      <c r="K85" s="81"/>
      <c r="M85" s="81"/>
      <c r="O85" s="81"/>
    </row>
    <row r="86" spans="1:15" s="1" customFormat="1" ht="22.5" customHeight="1">
      <c r="A86" s="91"/>
      <c r="D86" s="92" t="s">
        <v>53</v>
      </c>
      <c r="E86" s="91"/>
      <c r="F86" s="91"/>
      <c r="G86" s="91"/>
      <c r="I86" s="93">
        <v>373000000</v>
      </c>
      <c r="J86" s="20"/>
      <c r="K86" s="93">
        <v>373000000</v>
      </c>
      <c r="L86" s="20"/>
      <c r="M86" s="93">
        <v>373000000</v>
      </c>
      <c r="N86" s="20"/>
      <c r="O86" s="93">
        <v>373000000</v>
      </c>
    </row>
    <row r="87" spans="1:15" s="1" customFormat="1" ht="22.5" customHeight="1">
      <c r="A87" s="71"/>
      <c r="B87" s="1" t="s">
        <v>54</v>
      </c>
      <c r="F87" s="71"/>
      <c r="G87" s="81"/>
      <c r="I87" s="83"/>
      <c r="J87" s="20"/>
      <c r="K87" s="83"/>
      <c r="L87" s="20"/>
      <c r="M87" s="83"/>
      <c r="N87" s="20"/>
      <c r="O87" s="83"/>
    </row>
    <row r="88" spans="1:15" s="1" customFormat="1" ht="22.5" customHeight="1">
      <c r="A88" s="71"/>
      <c r="D88" s="106" t="s">
        <v>55</v>
      </c>
      <c r="F88" s="71"/>
      <c r="G88" s="81"/>
      <c r="I88" s="83"/>
      <c r="J88" s="20"/>
      <c r="K88" s="83"/>
      <c r="L88" s="20"/>
      <c r="M88" s="83"/>
      <c r="N88" s="20"/>
      <c r="O88" s="83"/>
    </row>
    <row r="89" spans="1:15" s="1" customFormat="1" ht="22.5" customHeight="1">
      <c r="A89" s="71"/>
      <c r="D89" s="106" t="s">
        <v>56</v>
      </c>
      <c r="F89" s="71"/>
      <c r="G89" s="89"/>
      <c r="I89" s="79">
        <v>373000000</v>
      </c>
      <c r="J89" s="20"/>
      <c r="K89" s="79">
        <v>317000000</v>
      </c>
      <c r="L89" s="20"/>
      <c r="M89" s="79">
        <v>373000000</v>
      </c>
      <c r="N89" s="20"/>
      <c r="O89" s="79">
        <v>317000000</v>
      </c>
    </row>
    <row r="90" spans="1:15" s="1" customFormat="1" ht="22.5" customHeight="1">
      <c r="A90" s="71"/>
      <c r="B90" s="1" t="s">
        <v>57</v>
      </c>
      <c r="D90" s="92"/>
      <c r="F90" s="71"/>
      <c r="G90" s="89">
        <v>24</v>
      </c>
      <c r="I90" s="79">
        <v>3680616000</v>
      </c>
      <c r="J90" s="20"/>
      <c r="K90" s="79">
        <v>746100000</v>
      </c>
      <c r="L90" s="20"/>
      <c r="M90" s="79">
        <v>3680616000</v>
      </c>
      <c r="N90" s="20"/>
      <c r="O90" s="79">
        <v>746100000</v>
      </c>
    </row>
    <row r="91" spans="2:15" s="1" customFormat="1" ht="22.5" customHeight="1">
      <c r="B91" s="1" t="s">
        <v>58</v>
      </c>
      <c r="C91" s="92"/>
      <c r="D91" s="92"/>
      <c r="F91" s="71"/>
      <c r="G91" s="81"/>
      <c r="I91" s="79"/>
      <c r="J91" s="20"/>
      <c r="K91" s="79"/>
      <c r="L91" s="20"/>
      <c r="M91" s="79"/>
      <c r="N91" s="20"/>
      <c r="O91" s="79"/>
    </row>
    <row r="92" spans="4:15" s="1" customFormat="1" ht="22.5" customHeight="1">
      <c r="D92" s="92" t="s">
        <v>59</v>
      </c>
      <c r="F92" s="71"/>
      <c r="G92" s="89"/>
      <c r="I92" s="79">
        <v>17700000</v>
      </c>
      <c r="J92" s="20"/>
      <c r="K92" s="79">
        <v>17700000</v>
      </c>
      <c r="L92" s="20"/>
      <c r="M92" s="79">
        <v>17700000</v>
      </c>
      <c r="N92" s="20"/>
      <c r="O92" s="79">
        <v>17700000</v>
      </c>
    </row>
    <row r="93" spans="4:15" s="1" customFormat="1" ht="22.5" customHeight="1">
      <c r="D93" s="1" t="s">
        <v>60</v>
      </c>
      <c r="F93" s="71"/>
      <c r="G93" s="89"/>
      <c r="H93" s="4"/>
      <c r="I93" s="83">
        <v>335173833</v>
      </c>
      <c r="J93" s="19"/>
      <c r="K93" s="83">
        <v>105721034</v>
      </c>
      <c r="L93" s="19"/>
      <c r="M93" s="83">
        <v>273598869</v>
      </c>
      <c r="N93" s="19"/>
      <c r="O93" s="83">
        <v>107868839</v>
      </c>
    </row>
    <row r="94" spans="2:15" s="1" customFormat="1" ht="22.5" customHeight="1">
      <c r="B94" s="1" t="s">
        <v>61</v>
      </c>
      <c r="F94" s="71"/>
      <c r="G94" s="89"/>
      <c r="H94" s="4"/>
      <c r="I94" s="85">
        <v>-46944910</v>
      </c>
      <c r="J94" s="19"/>
      <c r="K94" s="85">
        <v>-46944910</v>
      </c>
      <c r="L94" s="19"/>
      <c r="M94" s="85">
        <v>0</v>
      </c>
      <c r="N94" s="19"/>
      <c r="O94" s="85">
        <v>0</v>
      </c>
    </row>
    <row r="95" spans="2:15" s="1" customFormat="1" ht="22.5" customHeight="1">
      <c r="B95" s="94" t="s">
        <v>62</v>
      </c>
      <c r="F95" s="71"/>
      <c r="G95" s="81"/>
      <c r="H95" s="4"/>
      <c r="I95" s="83">
        <f>SUM(I89:I94)</f>
        <v>4359544923</v>
      </c>
      <c r="J95" s="19"/>
      <c r="K95" s="83">
        <f>SUM(K89:K94)</f>
        <v>1139576124</v>
      </c>
      <c r="L95" s="19"/>
      <c r="M95" s="83">
        <f>SUM(M89:M94)</f>
        <v>4344914869</v>
      </c>
      <c r="N95" s="19"/>
      <c r="O95" s="83">
        <f>SUM(O89:O94)</f>
        <v>1188668839</v>
      </c>
    </row>
    <row r="96" spans="1:15" s="1" customFormat="1" ht="22.5" customHeight="1">
      <c r="A96" s="2"/>
      <c r="B96" s="1" t="s">
        <v>63</v>
      </c>
      <c r="C96" s="2"/>
      <c r="D96" s="2"/>
      <c r="E96" s="2"/>
      <c r="F96" s="2"/>
      <c r="G96" s="2"/>
      <c r="H96" s="28"/>
      <c r="I96" s="95">
        <v>2963543</v>
      </c>
      <c r="J96" s="95"/>
      <c r="K96" s="95">
        <v>2246200</v>
      </c>
      <c r="L96" s="95"/>
      <c r="M96" s="95">
        <v>0</v>
      </c>
      <c r="N96" s="95"/>
      <c r="O96" s="95">
        <v>0</v>
      </c>
    </row>
    <row r="97" spans="4:15" s="1" customFormat="1" ht="22.5" customHeight="1">
      <c r="D97" s="1" t="s">
        <v>64</v>
      </c>
      <c r="F97" s="71"/>
      <c r="G97" s="81"/>
      <c r="I97" s="82">
        <f>SUM(I95:I96)</f>
        <v>4362508466</v>
      </c>
      <c r="J97" s="20"/>
      <c r="K97" s="82">
        <f>SUM(K95:K96)</f>
        <v>1141822324</v>
      </c>
      <c r="L97" s="20"/>
      <c r="M97" s="82">
        <f>SUM(M95:M96)</f>
        <v>4344914869</v>
      </c>
      <c r="N97" s="20"/>
      <c r="O97" s="82">
        <f>SUM(O95:O96)</f>
        <v>1188668839</v>
      </c>
    </row>
    <row r="98" spans="6:15" s="1" customFormat="1" ht="22.5" customHeight="1">
      <c r="F98" s="71"/>
      <c r="G98" s="81"/>
      <c r="I98" s="79"/>
      <c r="J98" s="20"/>
      <c r="K98" s="79"/>
      <c r="L98" s="20"/>
      <c r="M98" s="79"/>
      <c r="N98" s="20"/>
      <c r="O98" s="79"/>
    </row>
    <row r="99" spans="1:15" s="1" customFormat="1" ht="22.5" customHeight="1" thickBot="1">
      <c r="A99" s="71" t="s">
        <v>65</v>
      </c>
      <c r="F99" s="71"/>
      <c r="I99" s="86">
        <f>I69+I97</f>
        <v>11465572145</v>
      </c>
      <c r="J99" s="20"/>
      <c r="K99" s="86">
        <f>K69+K97</f>
        <v>2545061477</v>
      </c>
      <c r="L99" s="20"/>
      <c r="M99" s="86">
        <f>M69+M97</f>
        <v>5383263402</v>
      </c>
      <c r="N99" s="20"/>
      <c r="O99" s="86">
        <f>O69+O97</f>
        <v>1917201999</v>
      </c>
    </row>
    <row r="100" spans="1:15" ht="22.5" customHeight="1" thickTop="1">
      <c r="A100" s="7"/>
      <c r="G100" s="67"/>
      <c r="I100" s="67"/>
      <c r="K100" s="67"/>
      <c r="M100" s="67"/>
      <c r="O100" s="67"/>
    </row>
    <row r="101" spans="1:16" ht="22.5" customHeight="1">
      <c r="A101" s="7"/>
      <c r="G101" s="67"/>
      <c r="I101" s="67"/>
      <c r="J101" s="67"/>
      <c r="K101" s="67"/>
      <c r="L101" s="67"/>
      <c r="M101" s="67"/>
      <c r="N101" s="67"/>
      <c r="O101" s="67"/>
      <c r="P101" s="67"/>
    </row>
    <row r="102" spans="1:15" ht="22.5" customHeight="1">
      <c r="A102" s="7"/>
      <c r="G102" s="67"/>
      <c r="I102" s="67"/>
      <c r="J102" s="67"/>
      <c r="L102" s="67"/>
      <c r="M102" s="67"/>
      <c r="N102" s="67"/>
      <c r="O102" s="67"/>
    </row>
    <row r="103" spans="1:15" ht="22.5" customHeight="1">
      <c r="A103" s="7"/>
      <c r="G103" s="67"/>
      <c r="I103" s="67"/>
      <c r="J103" s="67"/>
      <c r="K103" s="67"/>
      <c r="L103" s="67"/>
      <c r="M103" s="67"/>
      <c r="N103" s="67"/>
      <c r="O103" s="67"/>
    </row>
    <row r="104" spans="1:15" ht="22.5" customHeight="1">
      <c r="A104" s="7"/>
      <c r="G104" s="67"/>
      <c r="I104" s="67"/>
      <c r="K104" s="67"/>
      <c r="M104" s="67"/>
      <c r="O104" s="67"/>
    </row>
    <row r="105" spans="1:15" ht="22.5" customHeight="1">
      <c r="A105" s="7"/>
      <c r="G105" s="67"/>
      <c r="I105" s="67"/>
      <c r="K105" s="67"/>
      <c r="M105" s="67"/>
      <c r="O105" s="67"/>
    </row>
    <row r="106" spans="1:15" ht="22.5" customHeight="1">
      <c r="A106" s="7"/>
      <c r="G106" s="67"/>
      <c r="I106" s="67"/>
      <c r="K106" s="67"/>
      <c r="M106" s="67"/>
      <c r="O106" s="67"/>
    </row>
    <row r="107" spans="1:15" ht="22.5" customHeight="1">
      <c r="A107" s="7"/>
      <c r="G107" s="67"/>
      <c r="I107" s="67"/>
      <c r="K107" s="67"/>
      <c r="M107" s="67"/>
      <c r="O107" s="67"/>
    </row>
    <row r="108" spans="1:15" ht="22.5" customHeight="1">
      <c r="A108" s="7"/>
      <c r="G108" s="67"/>
      <c r="I108" s="67"/>
      <c r="K108" s="67"/>
      <c r="M108" s="67"/>
      <c r="O108" s="67"/>
    </row>
    <row r="109" ht="22.5" customHeight="1"/>
    <row r="110" ht="1.5" customHeight="1"/>
    <row r="111" ht="22.5" customHeight="1"/>
    <row r="112" spans="1:15" ht="22.5" customHeight="1">
      <c r="A112" s="15" t="s">
        <v>199</v>
      </c>
      <c r="G112" s="12"/>
      <c r="I112" s="12"/>
      <c r="K112" s="12"/>
      <c r="M112" s="12"/>
      <c r="O112" s="68" t="s">
        <v>228</v>
      </c>
    </row>
    <row r="113" ht="22.5" customHeight="1"/>
    <row r="114" ht="22.5" customHeight="1"/>
  </sheetData>
  <sheetProtection/>
  <mergeCells count="6">
    <mergeCell ref="I5:O5"/>
    <mergeCell ref="I81:K81"/>
    <mergeCell ref="I6:K6"/>
    <mergeCell ref="A7:E7"/>
    <mergeCell ref="I44:K44"/>
    <mergeCell ref="A45:E45"/>
  </mergeCells>
  <printOptions/>
  <pageMargins left="0.7874015748031497" right="0.11811023622047245" top="0.5905511811023623" bottom="0.1968503937007874" header="0.51181102362204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15" zoomScaleNormal="115" zoomScaleSheetLayoutView="130" workbookViewId="0" topLeftCell="A1">
      <selection activeCell="O16" sqref="O16"/>
    </sheetView>
  </sheetViews>
  <sheetFormatPr defaultColWidth="9.140625" defaultRowHeight="21.75" customHeight="1"/>
  <cols>
    <col min="1" max="3" width="1.7109375" style="3" customWidth="1"/>
    <col min="4" max="4" width="1.421875" style="3" customWidth="1"/>
    <col min="5" max="5" width="31.421875" style="3" customWidth="1"/>
    <col min="6" max="6" width="0.5625" style="7" customWidth="1"/>
    <col min="7" max="7" width="4.8515625" style="8" customWidth="1"/>
    <col min="8" max="8" width="0.2890625" style="3" customWidth="1"/>
    <col min="9" max="9" width="12.28125" style="8" customWidth="1"/>
    <col min="10" max="10" width="0.2890625" style="3" customWidth="1"/>
    <col min="11" max="11" width="12.28125" style="8" customWidth="1"/>
    <col min="12" max="12" width="0.2890625" style="3" customWidth="1"/>
    <col min="13" max="13" width="12.28125" style="8" customWidth="1"/>
    <col min="14" max="14" width="0.2890625" style="3" customWidth="1"/>
    <col min="15" max="15" width="12.28125" style="8" customWidth="1"/>
    <col min="16" max="16" width="2.28125" style="3" customWidth="1"/>
    <col min="17" max="16384" width="9.140625" style="3" customWidth="1"/>
  </cols>
  <sheetData>
    <row r="1" spans="1:15" ht="21.75" customHeight="1">
      <c r="A1" s="105" t="s">
        <v>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21.75" customHeight="1">
      <c r="A2" s="98" t="s">
        <v>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21.75" customHeight="1">
      <c r="A3" s="98" t="s">
        <v>191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7:15" ht="1.5" customHeight="1">
      <c r="G4" s="61"/>
      <c r="I4" s="61"/>
      <c r="K4" s="61"/>
      <c r="M4" s="61"/>
      <c r="O4" s="61"/>
    </row>
    <row r="5" spans="6:15" s="126" customFormat="1" ht="18" customHeight="1">
      <c r="F5" s="127"/>
      <c r="G5" s="178"/>
      <c r="I5" s="179" t="s">
        <v>6</v>
      </c>
      <c r="J5" s="179"/>
      <c r="K5" s="179"/>
      <c r="L5" s="179"/>
      <c r="M5" s="179"/>
      <c r="N5" s="179"/>
      <c r="O5" s="179"/>
    </row>
    <row r="6" spans="6:15" s="126" customFormat="1" ht="18" customHeight="1">
      <c r="F6" s="127"/>
      <c r="G6" s="178"/>
      <c r="I6" s="185" t="s">
        <v>7</v>
      </c>
      <c r="J6" s="185"/>
      <c r="K6" s="185"/>
      <c r="L6" s="180"/>
      <c r="M6" s="181" t="s">
        <v>67</v>
      </c>
      <c r="N6" s="181"/>
      <c r="O6" s="181"/>
    </row>
    <row r="7" spans="6:15" s="106" customFormat="1" ht="19.5" customHeight="1">
      <c r="F7" s="107"/>
      <c r="G7" s="109" t="s">
        <v>11</v>
      </c>
      <c r="I7" s="110" t="s">
        <v>9</v>
      </c>
      <c r="K7" s="110" t="s">
        <v>10</v>
      </c>
      <c r="L7" s="111"/>
      <c r="M7" s="110" t="s">
        <v>9</v>
      </c>
      <c r="O7" s="110" t="s">
        <v>10</v>
      </c>
    </row>
    <row r="8" spans="1:15" s="106" customFormat="1" ht="19.5" customHeight="1">
      <c r="A8" s="107" t="s">
        <v>68</v>
      </c>
      <c r="F8" s="107"/>
      <c r="G8" s="112"/>
      <c r="H8" s="113"/>
      <c r="I8" s="112"/>
      <c r="K8" s="112"/>
      <c r="M8" s="112"/>
      <c r="O8" s="112"/>
    </row>
    <row r="9" spans="2:15" s="106" customFormat="1" ht="19.5" customHeight="1">
      <c r="B9" s="106" t="s">
        <v>69</v>
      </c>
      <c r="F9" s="114"/>
      <c r="G9" s="115"/>
      <c r="H9" s="113"/>
      <c r="I9" s="116">
        <v>3656069713</v>
      </c>
      <c r="J9" s="117"/>
      <c r="K9" s="116">
        <v>4335535643</v>
      </c>
      <c r="L9" s="117"/>
      <c r="M9" s="116">
        <v>3591043916</v>
      </c>
      <c r="N9" s="117"/>
      <c r="O9" s="116">
        <v>4324923097</v>
      </c>
    </row>
    <row r="10" spans="2:15" s="106" customFormat="1" ht="19.5" customHeight="1">
      <c r="B10" s="106" t="s">
        <v>233</v>
      </c>
      <c r="F10" s="114"/>
      <c r="G10" s="115">
        <v>26</v>
      </c>
      <c r="H10" s="113"/>
      <c r="I10" s="116">
        <v>138027941</v>
      </c>
      <c r="J10" s="117"/>
      <c r="K10" s="116">
        <v>23920320</v>
      </c>
      <c r="L10" s="117"/>
      <c r="M10" s="116">
        <v>0</v>
      </c>
      <c r="N10" s="117"/>
      <c r="O10" s="116">
        <v>0</v>
      </c>
    </row>
    <row r="11" spans="2:15" s="106" customFormat="1" ht="19.5" customHeight="1">
      <c r="B11" s="106" t="s">
        <v>229</v>
      </c>
      <c r="F11" s="114"/>
      <c r="G11" s="115"/>
      <c r="H11" s="113"/>
      <c r="I11" s="118">
        <v>142328677</v>
      </c>
      <c r="J11" s="119"/>
      <c r="K11" s="118">
        <v>98269989</v>
      </c>
      <c r="L11" s="119"/>
      <c r="M11" s="118">
        <v>142328677</v>
      </c>
      <c r="N11" s="119"/>
      <c r="O11" s="118">
        <v>98269989</v>
      </c>
    </row>
    <row r="12" spans="2:15" s="106" customFormat="1" ht="19.5" customHeight="1">
      <c r="B12" s="106" t="s">
        <v>165</v>
      </c>
      <c r="F12" s="114"/>
      <c r="G12" s="115"/>
      <c r="H12" s="113"/>
      <c r="I12" s="118">
        <v>0</v>
      </c>
      <c r="J12" s="119"/>
      <c r="K12" s="118">
        <v>6183000</v>
      </c>
      <c r="L12" s="119"/>
      <c r="M12" s="118">
        <v>0</v>
      </c>
      <c r="N12" s="119"/>
      <c r="O12" s="118">
        <v>0</v>
      </c>
    </row>
    <row r="13" spans="2:14" s="106" customFormat="1" ht="19.5" customHeight="1">
      <c r="B13" s="106" t="s">
        <v>70</v>
      </c>
      <c r="F13" s="114"/>
      <c r="G13" s="115"/>
      <c r="H13" s="113"/>
      <c r="I13" s="118"/>
      <c r="J13" s="119"/>
      <c r="L13" s="119"/>
      <c r="M13" s="118"/>
      <c r="N13" s="119"/>
    </row>
    <row r="14" spans="3:15" s="106" customFormat="1" ht="19.5" customHeight="1">
      <c r="C14" s="106" t="s">
        <v>71</v>
      </c>
      <c r="F14" s="114"/>
      <c r="G14" s="115"/>
      <c r="H14" s="113"/>
      <c r="I14" s="118">
        <v>35880000</v>
      </c>
      <c r="J14" s="119"/>
      <c r="K14" s="116">
        <v>0</v>
      </c>
      <c r="L14" s="117"/>
      <c r="M14" s="116">
        <v>0</v>
      </c>
      <c r="N14" s="117"/>
      <c r="O14" s="116">
        <v>0</v>
      </c>
    </row>
    <row r="15" spans="3:15" s="106" customFormat="1" ht="19.5" customHeight="1">
      <c r="C15" s="106" t="s">
        <v>72</v>
      </c>
      <c r="F15" s="114"/>
      <c r="G15" s="115">
        <v>5</v>
      </c>
      <c r="H15" s="113"/>
      <c r="I15" s="120">
        <v>26684236</v>
      </c>
      <c r="J15" s="119"/>
      <c r="K15" s="118">
        <v>15076665</v>
      </c>
      <c r="L15" s="119"/>
      <c r="M15" s="118">
        <v>53545774.66</v>
      </c>
      <c r="N15" s="119"/>
      <c r="O15" s="118">
        <v>21069933</v>
      </c>
    </row>
    <row r="16" spans="5:15" s="106" customFormat="1" ht="19.5" customHeight="1">
      <c r="E16" s="107" t="s">
        <v>73</v>
      </c>
      <c r="F16" s="114"/>
      <c r="G16" s="115"/>
      <c r="H16" s="113"/>
      <c r="I16" s="121">
        <f>SUM(I9:I15)</f>
        <v>3998990567</v>
      </c>
      <c r="J16" s="117"/>
      <c r="K16" s="121">
        <f>SUM(K9:K15)</f>
        <v>4478985617</v>
      </c>
      <c r="L16" s="117"/>
      <c r="M16" s="121">
        <f>SUM(M9:M15)</f>
        <v>3786918367.66</v>
      </c>
      <c r="N16" s="117"/>
      <c r="O16" s="121">
        <f>SUM(O9:O15)</f>
        <v>4444263019</v>
      </c>
    </row>
    <row r="17" spans="5:15" s="1" customFormat="1" ht="1.5" customHeight="1">
      <c r="E17" s="71"/>
      <c r="F17" s="77"/>
      <c r="G17" s="2"/>
      <c r="H17" s="4"/>
      <c r="I17" s="100"/>
      <c r="J17" s="20"/>
      <c r="K17" s="100"/>
      <c r="L17" s="20"/>
      <c r="M17" s="100"/>
      <c r="N17" s="20"/>
      <c r="O17" s="100"/>
    </row>
    <row r="18" spans="1:15" s="106" customFormat="1" ht="19.5" customHeight="1">
      <c r="A18" s="107" t="s">
        <v>74</v>
      </c>
      <c r="D18" s="107"/>
      <c r="F18" s="114"/>
      <c r="G18" s="115"/>
      <c r="H18" s="113"/>
      <c r="I18" s="116"/>
      <c r="J18" s="117"/>
      <c r="K18" s="116"/>
      <c r="L18" s="117"/>
      <c r="M18" s="116"/>
      <c r="N18" s="117"/>
      <c r="O18" s="116"/>
    </row>
    <row r="19" spans="2:15" s="106" customFormat="1" ht="19.5" customHeight="1">
      <c r="B19" s="106" t="s">
        <v>75</v>
      </c>
      <c r="F19" s="114"/>
      <c r="G19" s="115">
        <v>5</v>
      </c>
      <c r="H19" s="113"/>
      <c r="I19" s="118">
        <v>3457632527</v>
      </c>
      <c r="J19" s="119"/>
      <c r="K19" s="118">
        <v>4199715777</v>
      </c>
      <c r="L19" s="119"/>
      <c r="M19" s="118">
        <v>3407820366</v>
      </c>
      <c r="N19" s="119"/>
      <c r="O19" s="118">
        <v>4191705495</v>
      </c>
    </row>
    <row r="20" spans="2:15" s="106" customFormat="1" ht="19.5" customHeight="1">
      <c r="B20" s="106" t="s">
        <v>166</v>
      </c>
      <c r="F20" s="114"/>
      <c r="G20" s="115"/>
      <c r="H20" s="113"/>
      <c r="I20" s="118">
        <v>0</v>
      </c>
      <c r="J20" s="119"/>
      <c r="K20" s="118">
        <v>5826000</v>
      </c>
      <c r="L20" s="119"/>
      <c r="M20" s="118">
        <v>0</v>
      </c>
      <c r="N20" s="119"/>
      <c r="O20" s="118">
        <v>0</v>
      </c>
    </row>
    <row r="21" spans="2:15" s="106" customFormat="1" ht="19.5" customHeight="1">
      <c r="B21" s="106" t="s">
        <v>76</v>
      </c>
      <c r="F21" s="107"/>
      <c r="G21" s="115">
        <v>5</v>
      </c>
      <c r="H21" s="113"/>
      <c r="I21" s="116">
        <v>52637254</v>
      </c>
      <c r="J21" s="117"/>
      <c r="K21" s="116">
        <v>60052097</v>
      </c>
      <c r="L21" s="117"/>
      <c r="M21" s="116">
        <v>52637254</v>
      </c>
      <c r="N21" s="117"/>
      <c r="O21" s="116">
        <v>60052097</v>
      </c>
    </row>
    <row r="22" spans="2:15" s="106" customFormat="1" ht="19.5" customHeight="1">
      <c r="B22" s="106" t="s">
        <v>77</v>
      </c>
      <c r="F22" s="107"/>
      <c r="G22" s="115">
        <v>5</v>
      </c>
      <c r="H22" s="113"/>
      <c r="I22" s="116">
        <v>143549994</v>
      </c>
      <c r="J22" s="117"/>
      <c r="K22" s="116">
        <v>76807326</v>
      </c>
      <c r="L22" s="117"/>
      <c r="M22" s="116">
        <v>98569917</v>
      </c>
      <c r="N22" s="117"/>
      <c r="O22" s="116">
        <v>64912621</v>
      </c>
    </row>
    <row r="23" spans="5:15" s="106" customFormat="1" ht="19.5" customHeight="1">
      <c r="E23" s="107" t="s">
        <v>79</v>
      </c>
      <c r="F23" s="114"/>
      <c r="G23" s="115"/>
      <c r="H23" s="113"/>
      <c r="I23" s="121">
        <f>SUM(I19:I22)</f>
        <v>3653819775</v>
      </c>
      <c r="J23" s="117"/>
      <c r="K23" s="121">
        <f>SUM(K19:K22)</f>
        <v>4342401200</v>
      </c>
      <c r="L23" s="117"/>
      <c r="M23" s="121">
        <f>SUM(M19:M22)</f>
        <v>3559027537</v>
      </c>
      <c r="N23" s="117"/>
      <c r="O23" s="121">
        <f>SUM(O19:O22)</f>
        <v>4316670213</v>
      </c>
    </row>
    <row r="24" spans="5:15" s="1" customFormat="1" ht="1.5" customHeight="1">
      <c r="E24" s="71"/>
      <c r="F24" s="77"/>
      <c r="G24" s="2"/>
      <c r="H24" s="4"/>
      <c r="I24" s="101"/>
      <c r="J24" s="20"/>
      <c r="K24" s="101"/>
      <c r="L24" s="20"/>
      <c r="M24" s="101"/>
      <c r="N24" s="20"/>
      <c r="O24" s="101"/>
    </row>
    <row r="25" spans="1:15" s="1" customFormat="1" ht="18.75">
      <c r="A25" s="107" t="s">
        <v>234</v>
      </c>
      <c r="E25" s="71"/>
      <c r="F25" s="77"/>
      <c r="G25" s="2"/>
      <c r="H25" s="4"/>
      <c r="I25" s="101">
        <f>I16-I23</f>
        <v>345170792</v>
      </c>
      <c r="J25" s="20"/>
      <c r="K25" s="101">
        <f>K16-K23</f>
        <v>136584417</v>
      </c>
      <c r="L25" s="20"/>
      <c r="M25" s="101">
        <f>M16-M23</f>
        <v>227890830.65999985</v>
      </c>
      <c r="N25" s="20"/>
      <c r="O25" s="101">
        <f>O16-O23</f>
        <v>127592806</v>
      </c>
    </row>
    <row r="26" spans="1:15" s="106" customFormat="1" ht="19.5" customHeight="1">
      <c r="A26" s="106" t="s">
        <v>78</v>
      </c>
      <c r="F26" s="107"/>
      <c r="G26" s="115">
        <v>5</v>
      </c>
      <c r="H26" s="113"/>
      <c r="I26" s="120">
        <v>61514606</v>
      </c>
      <c r="J26" s="117"/>
      <c r="K26" s="120">
        <v>29434426</v>
      </c>
      <c r="L26" s="117"/>
      <c r="M26" s="120">
        <v>23791778</v>
      </c>
      <c r="N26" s="117"/>
      <c r="O26" s="120">
        <v>22565662</v>
      </c>
    </row>
    <row r="27" spans="1:15" s="106" customFormat="1" ht="19.5" customHeight="1">
      <c r="A27" s="107" t="s">
        <v>80</v>
      </c>
      <c r="E27" s="107"/>
      <c r="F27" s="107"/>
      <c r="G27" s="108"/>
      <c r="H27" s="113"/>
      <c r="I27" s="116">
        <f>I25-I26</f>
        <v>283656186</v>
      </c>
      <c r="J27" s="117"/>
      <c r="K27" s="116">
        <f>K25-K26</f>
        <v>107149991</v>
      </c>
      <c r="L27" s="117"/>
      <c r="M27" s="116">
        <f>M25-M26</f>
        <v>204099052.65999985</v>
      </c>
      <c r="N27" s="117"/>
      <c r="O27" s="116">
        <f>O25-O26</f>
        <v>105027144</v>
      </c>
    </row>
    <row r="28" spans="1:15" s="106" customFormat="1" ht="19.5" customHeight="1">
      <c r="A28" s="122" t="s">
        <v>81</v>
      </c>
      <c r="F28" s="107"/>
      <c r="G28" s="115">
        <v>17</v>
      </c>
      <c r="H28" s="113"/>
      <c r="I28" s="116">
        <v>-14762340</v>
      </c>
      <c r="J28" s="117"/>
      <c r="K28" s="116">
        <v>-52305</v>
      </c>
      <c r="L28" s="117"/>
      <c r="M28" s="116">
        <v>-654245</v>
      </c>
      <c r="N28" s="117"/>
      <c r="O28" s="116">
        <v>0</v>
      </c>
    </row>
    <row r="29" spans="1:15" s="106" customFormat="1" ht="19.5" customHeight="1">
      <c r="A29" s="123" t="s">
        <v>192</v>
      </c>
      <c r="F29" s="107"/>
      <c r="G29" s="115"/>
      <c r="H29" s="113"/>
      <c r="I29" s="124">
        <f>SUM(I27:I28)</f>
        <v>268893846</v>
      </c>
      <c r="J29" s="117"/>
      <c r="K29" s="124">
        <f>SUM(K27:K28)</f>
        <v>107097686</v>
      </c>
      <c r="L29" s="117"/>
      <c r="M29" s="124">
        <f>SUM(M27:M28)</f>
        <v>203444807.65999985</v>
      </c>
      <c r="N29" s="117"/>
      <c r="O29" s="124">
        <f>SUM(O27:O28)</f>
        <v>105027144</v>
      </c>
    </row>
    <row r="30" spans="1:15" s="106" customFormat="1" ht="1.5" customHeight="1">
      <c r="A30" s="123"/>
      <c r="F30" s="107"/>
      <c r="G30" s="115"/>
      <c r="H30" s="113"/>
      <c r="I30" s="119"/>
      <c r="J30" s="117"/>
      <c r="K30" s="119"/>
      <c r="L30" s="117"/>
      <c r="M30" s="119"/>
      <c r="N30" s="117"/>
      <c r="O30" s="119"/>
    </row>
    <row r="31" spans="1:15" s="106" customFormat="1" ht="19.5" customHeight="1">
      <c r="A31" s="123" t="s">
        <v>82</v>
      </c>
      <c r="F31" s="107"/>
      <c r="G31" s="115"/>
      <c r="I31" s="118"/>
      <c r="J31" s="118"/>
      <c r="K31" s="118"/>
      <c r="L31" s="118"/>
      <c r="M31" s="118"/>
      <c r="N31" s="118"/>
      <c r="O31" s="118"/>
    </row>
    <row r="32" spans="1:15" s="106" customFormat="1" ht="19.5" customHeight="1">
      <c r="A32" s="123"/>
      <c r="B32" s="106" t="s">
        <v>211</v>
      </c>
      <c r="F32" s="107"/>
      <c r="G32" s="115">
        <v>22</v>
      </c>
      <c r="I32" s="120">
        <v>-1171335</v>
      </c>
      <c r="J32" s="118"/>
      <c r="K32" s="120">
        <v>0</v>
      </c>
      <c r="L32" s="118"/>
      <c r="M32" s="120">
        <v>-415476</v>
      </c>
      <c r="N32" s="118"/>
      <c r="O32" s="120">
        <v>0</v>
      </c>
    </row>
    <row r="33" spans="1:15" s="106" customFormat="1" ht="19.5" customHeight="1" thickBot="1">
      <c r="A33" s="123" t="s">
        <v>193</v>
      </c>
      <c r="F33" s="107"/>
      <c r="G33" s="115"/>
      <c r="I33" s="125">
        <f>I29+I32</f>
        <v>267722511</v>
      </c>
      <c r="J33" s="117"/>
      <c r="K33" s="125">
        <f>K29+K31</f>
        <v>107097686</v>
      </c>
      <c r="L33" s="117"/>
      <c r="M33" s="125">
        <f>M29+M32</f>
        <v>203029331.65999985</v>
      </c>
      <c r="N33" s="117"/>
      <c r="O33" s="125">
        <f>O29+O31</f>
        <v>105027144</v>
      </c>
    </row>
    <row r="34" spans="1:15" s="1" customFormat="1" ht="1.5" customHeight="1" thickTop="1">
      <c r="A34" s="102"/>
      <c r="F34" s="71"/>
      <c r="G34" s="2"/>
      <c r="I34" s="20"/>
      <c r="J34" s="20"/>
      <c r="K34" s="20"/>
      <c r="L34" s="20"/>
      <c r="M34" s="20"/>
      <c r="N34" s="20"/>
      <c r="O34" s="20"/>
    </row>
    <row r="35" spans="1:15" s="106" customFormat="1" ht="19.5" customHeight="1">
      <c r="A35" s="107" t="s">
        <v>83</v>
      </c>
      <c r="B35" s="126"/>
      <c r="C35" s="126"/>
      <c r="D35" s="126"/>
      <c r="E35" s="126"/>
      <c r="F35" s="107"/>
      <c r="G35" s="115"/>
      <c r="I35" s="117"/>
      <c r="J35" s="117"/>
      <c r="K35" s="117"/>
      <c r="L35" s="117"/>
      <c r="M35" s="117"/>
      <c r="N35" s="117"/>
      <c r="O35" s="117"/>
    </row>
    <row r="36" spans="1:15" s="106" customFormat="1" ht="19.5" customHeight="1">
      <c r="A36" s="126"/>
      <c r="B36" s="106" t="s">
        <v>84</v>
      </c>
      <c r="C36" s="127"/>
      <c r="D36" s="127"/>
      <c r="E36" s="126"/>
      <c r="F36" s="107"/>
      <c r="G36" s="115"/>
      <c r="I36" s="116">
        <v>267923436</v>
      </c>
      <c r="J36" s="117"/>
      <c r="K36" s="116">
        <v>107046592</v>
      </c>
      <c r="L36" s="117"/>
      <c r="M36" s="117"/>
      <c r="N36" s="117"/>
      <c r="O36" s="117"/>
    </row>
    <row r="37" spans="1:15" s="106" customFormat="1" ht="19.5" customHeight="1">
      <c r="A37" s="126"/>
      <c r="B37" s="106" t="s">
        <v>63</v>
      </c>
      <c r="C37" s="127"/>
      <c r="D37" s="127"/>
      <c r="E37" s="126"/>
      <c r="F37" s="107"/>
      <c r="G37" s="115"/>
      <c r="I37" s="116">
        <v>970410</v>
      </c>
      <c r="J37" s="117"/>
      <c r="K37" s="116">
        <v>51094</v>
      </c>
      <c r="L37" s="117"/>
      <c r="M37" s="117"/>
      <c r="N37" s="117"/>
      <c r="O37" s="117"/>
    </row>
    <row r="38" spans="1:15" s="106" customFormat="1" ht="19.5" customHeight="1" thickBot="1">
      <c r="A38" s="107" t="s">
        <v>192</v>
      </c>
      <c r="B38" s="126"/>
      <c r="C38" s="126"/>
      <c r="D38" s="126"/>
      <c r="E38" s="126"/>
      <c r="F38" s="107"/>
      <c r="G38" s="115"/>
      <c r="I38" s="128">
        <f>SUM(I36:I37)</f>
        <v>268893846</v>
      </c>
      <c r="J38" s="117"/>
      <c r="K38" s="128">
        <f>SUM(K36:K37)</f>
        <v>107097686</v>
      </c>
      <c r="L38" s="117"/>
      <c r="M38" s="117"/>
      <c r="N38" s="117"/>
      <c r="O38" s="117"/>
    </row>
    <row r="39" spans="1:15" s="1" customFormat="1" ht="1.5" customHeight="1" thickTop="1">
      <c r="A39" s="104"/>
      <c r="B39" s="104"/>
      <c r="C39" s="104"/>
      <c r="D39" s="104"/>
      <c r="E39" s="103"/>
      <c r="F39" s="71"/>
      <c r="G39" s="2"/>
      <c r="I39" s="20"/>
      <c r="J39" s="20"/>
      <c r="K39" s="20"/>
      <c r="L39" s="20"/>
      <c r="M39" s="20"/>
      <c r="N39" s="20"/>
      <c r="O39" s="20"/>
    </row>
    <row r="40" spans="1:15" s="106" customFormat="1" ht="19.5" customHeight="1">
      <c r="A40" s="107" t="s">
        <v>85</v>
      </c>
      <c r="F40" s="107"/>
      <c r="G40" s="115"/>
      <c r="I40" s="117"/>
      <c r="J40" s="117"/>
      <c r="K40" s="117"/>
      <c r="L40" s="117"/>
      <c r="M40" s="117"/>
      <c r="N40" s="117"/>
      <c r="O40" s="117"/>
    </row>
    <row r="41" spans="2:15" s="106" customFormat="1" ht="19.5" customHeight="1">
      <c r="B41" s="106" t="s">
        <v>84</v>
      </c>
      <c r="F41" s="107"/>
      <c r="G41" s="115"/>
      <c r="I41" s="116">
        <v>266752101</v>
      </c>
      <c r="J41" s="117"/>
      <c r="K41" s="116">
        <v>107046592</v>
      </c>
      <c r="L41" s="117"/>
      <c r="M41" s="117"/>
      <c r="N41" s="117"/>
      <c r="O41" s="117"/>
    </row>
    <row r="42" spans="2:15" s="106" customFormat="1" ht="19.5" customHeight="1">
      <c r="B42" s="106" t="s">
        <v>63</v>
      </c>
      <c r="F42" s="107"/>
      <c r="G42" s="115"/>
      <c r="I42" s="116">
        <v>970410</v>
      </c>
      <c r="J42" s="117"/>
      <c r="K42" s="116">
        <v>51094</v>
      </c>
      <c r="L42" s="117"/>
      <c r="M42" s="117"/>
      <c r="N42" s="117"/>
      <c r="O42" s="117"/>
    </row>
    <row r="43" spans="1:15" s="106" customFormat="1" ht="19.5" customHeight="1" thickBot="1">
      <c r="A43" s="107" t="s">
        <v>193</v>
      </c>
      <c r="B43" s="129"/>
      <c r="C43" s="107"/>
      <c r="D43" s="107"/>
      <c r="F43" s="107"/>
      <c r="G43" s="115"/>
      <c r="I43" s="128">
        <f>SUM(I41:I42)</f>
        <v>267722511</v>
      </c>
      <c r="J43" s="117"/>
      <c r="K43" s="128">
        <f>SUM(K41:K42)</f>
        <v>107097686</v>
      </c>
      <c r="L43" s="117"/>
      <c r="M43" s="117"/>
      <c r="N43" s="117"/>
      <c r="O43" s="117"/>
    </row>
    <row r="44" spans="1:7" s="1" customFormat="1" ht="1.5" customHeight="1" thickTop="1">
      <c r="A44" s="104"/>
      <c r="B44" s="104"/>
      <c r="C44" s="104"/>
      <c r="D44" s="104"/>
      <c r="E44" s="103"/>
      <c r="F44" s="71"/>
      <c r="G44" s="2"/>
    </row>
    <row r="45" spans="1:7" s="106" customFormat="1" ht="19.5" customHeight="1">
      <c r="A45" s="123" t="s">
        <v>170</v>
      </c>
      <c r="B45" s="122"/>
      <c r="C45" s="122"/>
      <c r="E45" s="126"/>
      <c r="F45" s="107"/>
      <c r="G45" s="115"/>
    </row>
    <row r="46" spans="1:15" s="106" customFormat="1" ht="19.5" customHeight="1">
      <c r="A46" s="123"/>
      <c r="B46" s="122"/>
      <c r="C46" s="123" t="s">
        <v>86</v>
      </c>
      <c r="E46" s="126"/>
      <c r="F46" s="107"/>
      <c r="G46" s="115">
        <v>27</v>
      </c>
      <c r="I46" s="130">
        <v>0.073</v>
      </c>
      <c r="J46" s="131"/>
      <c r="K46" s="130">
        <v>0.034</v>
      </c>
      <c r="L46" s="131"/>
      <c r="M46" s="130">
        <v>0.055</v>
      </c>
      <c r="N46" s="131"/>
      <c r="O46" s="130">
        <v>0.034</v>
      </c>
    </row>
    <row r="47" spans="5:15" ht="0.75" customHeight="1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15" t="s">
        <v>199</v>
      </c>
      <c r="G48" s="16"/>
      <c r="I48" s="16"/>
      <c r="K48" s="16"/>
      <c r="M48" s="16"/>
      <c r="O48" s="68" t="s">
        <v>225</v>
      </c>
    </row>
  </sheetData>
  <sheetProtection/>
  <mergeCells count="1">
    <mergeCell ref="I6:K6"/>
  </mergeCells>
  <printOptions/>
  <pageMargins left="0.7874015748031497" right="0.07874015748031496" top="0.5905511811023623" bottom="0.1968503937007874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"/>
  <sheetViews>
    <sheetView view="pageBreakPreview" zoomScale="90" zoomScaleNormal="90" zoomScaleSheetLayoutView="90" zoomScalePageLayoutView="0" workbookViewId="0" topLeftCell="A10">
      <selection activeCell="H32" sqref="H32"/>
    </sheetView>
  </sheetViews>
  <sheetFormatPr defaultColWidth="9.140625" defaultRowHeight="21.75" customHeight="1"/>
  <cols>
    <col min="1" max="1" width="2.7109375" style="3" customWidth="1"/>
    <col min="2" max="3" width="10.7109375" style="3" customWidth="1"/>
    <col min="4" max="4" width="17.28125" style="3" customWidth="1"/>
    <col min="5" max="5" width="0.5625" style="3" customWidth="1"/>
    <col min="6" max="6" width="6.140625" style="3" customWidth="1"/>
    <col min="7" max="7" width="0.5625" style="3" customWidth="1"/>
    <col min="8" max="8" width="11.57421875" style="3" customWidth="1"/>
    <col min="9" max="9" width="0.5625" style="3" customWidth="1"/>
    <col min="10" max="10" width="13.00390625" style="3" customWidth="1"/>
    <col min="11" max="11" width="0.5625" style="3" customWidth="1"/>
    <col min="12" max="12" width="12.00390625" style="3" customWidth="1"/>
    <col min="13" max="13" width="0.5625" style="3" customWidth="1"/>
    <col min="14" max="14" width="12.7109375" style="3" customWidth="1"/>
    <col min="15" max="15" width="0.5625" style="3" customWidth="1"/>
    <col min="16" max="16" width="15.421875" style="3" customWidth="1"/>
    <col min="17" max="17" width="0.5625" style="3" customWidth="1"/>
    <col min="18" max="18" width="14.140625" style="3" customWidth="1"/>
    <col min="19" max="19" width="0.5625" style="3" customWidth="1"/>
    <col min="20" max="20" width="13.28125" style="3" customWidth="1"/>
    <col min="21" max="21" width="0.5625" style="3" customWidth="1"/>
    <col min="22" max="22" width="12.421875" style="3" customWidth="1"/>
    <col min="23" max="23" width="0.5625" style="3" customWidth="1"/>
    <col min="24" max="24" width="13.28125" style="3" customWidth="1"/>
    <col min="25" max="25" width="10.7109375" style="3" customWidth="1"/>
    <col min="26" max="16384" width="9.140625" style="3" customWidth="1"/>
  </cols>
  <sheetData>
    <row r="1" spans="1:24" ht="21.75" customHeight="1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1.75" customHeight="1">
      <c r="A2" s="30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1.75" customHeight="1">
      <c r="A3" s="187" t="str">
        <f>PL!A3</f>
        <v>FOR  THE  YEAR ENDED DECEMBER 31, 2013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</row>
    <row r="4" spans="1:24" ht="3" customHeight="1">
      <c r="A4" s="52"/>
      <c r="B4" s="52"/>
      <c r="C4" s="52"/>
      <c r="D4" s="52"/>
      <c r="E4" s="52"/>
      <c r="F4" s="9"/>
      <c r="G4" s="52"/>
      <c r="H4" s="9"/>
      <c r="I4" s="52"/>
      <c r="J4" s="9"/>
      <c r="K4" s="52"/>
      <c r="L4" s="53"/>
      <c r="M4" s="53"/>
      <c r="N4" s="53"/>
      <c r="O4" s="52"/>
      <c r="P4" s="52"/>
      <c r="Q4" s="52"/>
      <c r="R4" s="53"/>
      <c r="S4" s="52"/>
      <c r="T4" s="52"/>
      <c r="U4" s="52"/>
      <c r="V4" s="53"/>
      <c r="W4" s="52"/>
      <c r="X4" s="52"/>
    </row>
    <row r="5" spans="1:24" ht="19.5" customHeight="1">
      <c r="A5" s="9"/>
      <c r="B5" s="9"/>
      <c r="C5" s="9"/>
      <c r="D5" s="9"/>
      <c r="E5" s="9"/>
      <c r="G5" s="31"/>
      <c r="H5" s="144" t="s">
        <v>6</v>
      </c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24" ht="19.5" customHeight="1">
      <c r="A6" s="9"/>
      <c r="B6" s="9"/>
      <c r="C6" s="9"/>
      <c r="D6" s="9"/>
      <c r="E6" s="9"/>
      <c r="G6" s="31"/>
      <c r="H6" s="143" t="s">
        <v>7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4" ht="19.5" customHeight="1">
      <c r="A7" s="9"/>
      <c r="B7" s="9"/>
      <c r="C7" s="9"/>
      <c r="D7" s="9"/>
      <c r="E7" s="9"/>
      <c r="F7" s="13"/>
      <c r="G7" s="31"/>
      <c r="H7" s="143" t="s">
        <v>88</v>
      </c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33"/>
      <c r="T7" s="33" t="s">
        <v>89</v>
      </c>
      <c r="U7" s="33"/>
      <c r="V7" s="132" t="s">
        <v>90</v>
      </c>
      <c r="W7" s="33"/>
      <c r="X7" s="33" t="s">
        <v>91</v>
      </c>
    </row>
    <row r="8" spans="1:24" ht="19.5" customHeight="1">
      <c r="A8" s="9"/>
      <c r="B8" s="9"/>
      <c r="C8" s="9"/>
      <c r="D8" s="9"/>
      <c r="E8" s="9"/>
      <c r="F8" s="33"/>
      <c r="H8" s="34" t="s">
        <v>92</v>
      </c>
      <c r="J8" s="34" t="s">
        <v>57</v>
      </c>
      <c r="L8" s="140" t="s">
        <v>93</v>
      </c>
      <c r="M8" s="140"/>
      <c r="N8" s="140"/>
      <c r="O8" s="141"/>
      <c r="P8" s="142" t="s">
        <v>94</v>
      </c>
      <c r="Q8" s="142"/>
      <c r="R8" s="142"/>
      <c r="T8" s="9" t="s">
        <v>95</v>
      </c>
      <c r="V8" s="132" t="s">
        <v>96</v>
      </c>
      <c r="X8" s="35"/>
    </row>
    <row r="9" spans="1:24" ht="19.5" customHeight="1">
      <c r="A9" s="9"/>
      <c r="B9" s="9"/>
      <c r="C9" s="9"/>
      <c r="D9" s="9"/>
      <c r="E9" s="9"/>
      <c r="F9" s="33"/>
      <c r="H9" s="34" t="s">
        <v>97</v>
      </c>
      <c r="J9" s="34"/>
      <c r="L9" s="32"/>
      <c r="M9" s="32"/>
      <c r="N9" s="32"/>
      <c r="P9" s="186" t="s">
        <v>98</v>
      </c>
      <c r="Q9" s="186"/>
      <c r="R9" s="186"/>
      <c r="T9" s="9" t="s">
        <v>99</v>
      </c>
      <c r="V9" s="9"/>
      <c r="X9" s="9"/>
    </row>
    <row r="10" spans="1:24" ht="19.5" customHeight="1">
      <c r="A10" s="9"/>
      <c r="B10" s="9"/>
      <c r="C10" s="9"/>
      <c r="D10" s="9"/>
      <c r="E10" s="9"/>
      <c r="F10" s="33"/>
      <c r="H10" s="34" t="s">
        <v>100</v>
      </c>
      <c r="J10" s="34"/>
      <c r="L10" s="33" t="s">
        <v>101</v>
      </c>
      <c r="M10" s="33"/>
      <c r="N10" s="33" t="s">
        <v>102</v>
      </c>
      <c r="P10" s="9" t="s">
        <v>103</v>
      </c>
      <c r="R10" s="9" t="s">
        <v>104</v>
      </c>
      <c r="T10" s="9"/>
      <c r="V10" s="9"/>
      <c r="X10" s="9"/>
    </row>
    <row r="11" spans="1:24" ht="19.5" customHeight="1">
      <c r="A11" s="9"/>
      <c r="B11" s="9"/>
      <c r="C11" s="9"/>
      <c r="D11" s="9"/>
      <c r="E11" s="9"/>
      <c r="F11" s="33"/>
      <c r="H11" s="34"/>
      <c r="J11" s="34"/>
      <c r="L11" s="33" t="s">
        <v>105</v>
      </c>
      <c r="M11" s="33"/>
      <c r="N11" s="33"/>
      <c r="P11" s="9" t="s">
        <v>106</v>
      </c>
      <c r="R11" s="9" t="s">
        <v>106</v>
      </c>
      <c r="T11" s="9"/>
      <c r="V11" s="9"/>
      <c r="X11" s="9"/>
    </row>
    <row r="12" spans="1:24" ht="19.5" customHeight="1">
      <c r="A12" s="9"/>
      <c r="B12" s="9"/>
      <c r="C12" s="9"/>
      <c r="D12" s="9"/>
      <c r="E12" s="9"/>
      <c r="G12" s="13"/>
      <c r="H12" s="33"/>
      <c r="I12" s="13"/>
      <c r="J12" s="33"/>
      <c r="K12" s="13"/>
      <c r="L12" s="33"/>
      <c r="M12" s="33"/>
      <c r="N12" s="133"/>
      <c r="P12" s="23" t="s">
        <v>107</v>
      </c>
      <c r="R12" s="23" t="s">
        <v>107</v>
      </c>
      <c r="T12" s="13"/>
      <c r="V12" s="133"/>
      <c r="X12" s="55"/>
    </row>
    <row r="13" spans="1:24" ht="19.5" customHeight="1">
      <c r="A13" s="9"/>
      <c r="B13" s="9"/>
      <c r="C13" s="9"/>
      <c r="D13" s="9"/>
      <c r="E13" s="9"/>
      <c r="F13" s="33"/>
      <c r="G13" s="13"/>
      <c r="H13" s="33"/>
      <c r="I13" s="13"/>
      <c r="J13" s="33"/>
      <c r="K13" s="13"/>
      <c r="L13" s="33"/>
      <c r="M13" s="33"/>
      <c r="N13" s="133"/>
      <c r="O13" s="13"/>
      <c r="P13" s="23" t="s">
        <v>108</v>
      </c>
      <c r="Q13" s="13"/>
      <c r="R13" s="23" t="s">
        <v>108</v>
      </c>
      <c r="S13" s="13"/>
      <c r="T13" s="13"/>
      <c r="U13" s="13"/>
      <c r="V13" s="133"/>
      <c r="W13" s="13"/>
      <c r="X13" s="55"/>
    </row>
    <row r="14" spans="1:24" ht="19.5" customHeight="1">
      <c r="A14" s="9"/>
      <c r="B14" s="9"/>
      <c r="C14" s="9"/>
      <c r="D14" s="9"/>
      <c r="E14" s="9"/>
      <c r="F14" s="33"/>
      <c r="G14" s="13"/>
      <c r="H14" s="33"/>
      <c r="I14" s="13"/>
      <c r="J14" s="33"/>
      <c r="K14" s="13"/>
      <c r="L14" s="33"/>
      <c r="M14" s="33"/>
      <c r="N14" s="133"/>
      <c r="P14" s="23" t="s">
        <v>109</v>
      </c>
      <c r="R14" s="23" t="s">
        <v>109</v>
      </c>
      <c r="T14" s="13"/>
      <c r="V14" s="133"/>
      <c r="X14" s="55"/>
    </row>
    <row r="15" spans="6:24" ht="19.5" customHeight="1">
      <c r="F15" s="32" t="s">
        <v>11</v>
      </c>
      <c r="G15" s="13"/>
      <c r="H15" s="32"/>
      <c r="I15" s="13"/>
      <c r="J15" s="32"/>
      <c r="K15" s="13"/>
      <c r="L15" s="32"/>
      <c r="M15" s="33"/>
      <c r="N15" s="37"/>
      <c r="P15" s="24" t="s">
        <v>110</v>
      </c>
      <c r="R15" s="24" t="s">
        <v>110</v>
      </c>
      <c r="T15" s="134"/>
      <c r="V15" s="37"/>
      <c r="X15" s="38"/>
    </row>
    <row r="16" spans="6:24" ht="19.5" customHeight="1">
      <c r="F16" s="54"/>
      <c r="G16" s="13"/>
      <c r="H16" s="54"/>
      <c r="I16" s="13"/>
      <c r="J16" s="54"/>
      <c r="K16" s="13"/>
      <c r="L16" s="54"/>
      <c r="M16" s="54"/>
      <c r="N16" s="54"/>
      <c r="R16" s="54"/>
      <c r="V16" s="54"/>
      <c r="X16" s="55"/>
    </row>
    <row r="17" spans="1:33" ht="19.5" customHeight="1">
      <c r="A17" s="3" t="s">
        <v>111</v>
      </c>
      <c r="F17" s="18"/>
      <c r="H17" s="44">
        <v>305000000</v>
      </c>
      <c r="I17" s="43"/>
      <c r="J17" s="44">
        <v>578100000</v>
      </c>
      <c r="K17" s="43"/>
      <c r="L17" s="44">
        <v>12400000</v>
      </c>
      <c r="M17" s="43"/>
      <c r="N17" s="44">
        <v>89374442</v>
      </c>
      <c r="O17" s="43"/>
      <c r="P17" s="44">
        <v>0</v>
      </c>
      <c r="Q17" s="43"/>
      <c r="R17" s="44">
        <v>0</v>
      </c>
      <c r="S17" s="43"/>
      <c r="T17" s="44">
        <f>SUM(H17:R17)</f>
        <v>984874442</v>
      </c>
      <c r="U17" s="43"/>
      <c r="V17" s="44">
        <v>32029385</v>
      </c>
      <c r="W17" s="43"/>
      <c r="X17" s="44">
        <f>SUM(T17:V17)</f>
        <v>1016903827</v>
      </c>
      <c r="Z17" s="10"/>
      <c r="AA17" s="10"/>
      <c r="AB17" s="10"/>
      <c r="AC17" s="10"/>
      <c r="AD17" s="10"/>
      <c r="AE17" s="10"/>
      <c r="AF17" s="10"/>
      <c r="AG17" s="10"/>
    </row>
    <row r="18" spans="1:33" ht="19.5" customHeight="1">
      <c r="A18" s="13" t="s">
        <v>167</v>
      </c>
      <c r="F18" s="18"/>
      <c r="H18" s="44">
        <v>0</v>
      </c>
      <c r="I18" s="43"/>
      <c r="J18" s="44">
        <v>0</v>
      </c>
      <c r="K18" s="43"/>
      <c r="L18" s="44">
        <v>0</v>
      </c>
      <c r="M18" s="43"/>
      <c r="N18" s="44">
        <v>0</v>
      </c>
      <c r="O18" s="43"/>
      <c r="P18" s="44">
        <v>0</v>
      </c>
      <c r="Q18" s="43"/>
      <c r="R18" s="44">
        <v>0</v>
      </c>
      <c r="S18" s="43"/>
      <c r="T18" s="44">
        <v>0</v>
      </c>
      <c r="U18" s="43"/>
      <c r="V18" s="44">
        <v>-29834279</v>
      </c>
      <c r="W18" s="43"/>
      <c r="X18" s="44">
        <f>SUM(T18:V18)</f>
        <v>-29834279</v>
      </c>
      <c r="Z18" s="10"/>
      <c r="AA18" s="10"/>
      <c r="AB18" s="10"/>
      <c r="AC18" s="10"/>
      <c r="AD18" s="10"/>
      <c r="AE18" s="10"/>
      <c r="AF18" s="10"/>
      <c r="AG18" s="10"/>
    </row>
    <row r="19" spans="1:33" ht="19.5" customHeight="1">
      <c r="A19" s="13" t="s">
        <v>112</v>
      </c>
      <c r="F19" s="18"/>
      <c r="H19" s="44">
        <v>12000000</v>
      </c>
      <c r="I19" s="43"/>
      <c r="J19" s="44">
        <v>168000000</v>
      </c>
      <c r="K19" s="43"/>
      <c r="L19" s="44">
        <v>0</v>
      </c>
      <c r="M19" s="43"/>
      <c r="N19" s="44">
        <v>0</v>
      </c>
      <c r="O19" s="43"/>
      <c r="P19" s="44">
        <v>0</v>
      </c>
      <c r="Q19" s="43"/>
      <c r="R19" s="44">
        <v>0</v>
      </c>
      <c r="S19" s="43"/>
      <c r="T19" s="44">
        <f>SUM(H19:R19)</f>
        <v>180000000</v>
      </c>
      <c r="U19" s="43"/>
      <c r="V19" s="44">
        <v>0</v>
      </c>
      <c r="W19" s="43"/>
      <c r="X19" s="44">
        <f>SUM(T19:V19)</f>
        <v>180000000</v>
      </c>
      <c r="Z19" s="10"/>
      <c r="AA19" s="10"/>
      <c r="AB19" s="10"/>
      <c r="AC19" s="10"/>
      <c r="AD19" s="10"/>
      <c r="AE19" s="10"/>
      <c r="AF19" s="10"/>
      <c r="AG19" s="10"/>
    </row>
    <row r="20" spans="1:33" ht="19.5" customHeight="1">
      <c r="A20" s="13" t="s">
        <v>197</v>
      </c>
      <c r="F20" s="18"/>
      <c r="H20" s="44">
        <v>0</v>
      </c>
      <c r="I20" s="43"/>
      <c r="J20" s="44">
        <v>0</v>
      </c>
      <c r="K20" s="43"/>
      <c r="L20" s="44">
        <v>5300000</v>
      </c>
      <c r="M20" s="43"/>
      <c r="N20" s="44">
        <v>-5300000</v>
      </c>
      <c r="O20" s="43"/>
      <c r="P20" s="44">
        <v>0</v>
      </c>
      <c r="Q20" s="43"/>
      <c r="R20" s="44">
        <v>0</v>
      </c>
      <c r="S20" s="43"/>
      <c r="T20" s="44">
        <f>SUM(H20:R20)</f>
        <v>0</v>
      </c>
      <c r="U20" s="43"/>
      <c r="V20" s="44"/>
      <c r="W20" s="43"/>
      <c r="X20" s="44">
        <f>SUM(T20:V20)</f>
        <v>0</v>
      </c>
      <c r="Z20" s="10"/>
      <c r="AA20" s="10"/>
      <c r="AB20" s="10"/>
      <c r="AC20" s="10"/>
      <c r="AD20" s="10"/>
      <c r="AE20" s="10"/>
      <c r="AF20" s="10"/>
      <c r="AG20" s="10"/>
    </row>
    <row r="21" spans="1:33" ht="19.5" customHeight="1">
      <c r="A21" s="13" t="s">
        <v>194</v>
      </c>
      <c r="F21" s="18"/>
      <c r="H21" s="44">
        <v>0</v>
      </c>
      <c r="I21" s="43"/>
      <c r="J21" s="44">
        <v>0</v>
      </c>
      <c r="K21" s="43"/>
      <c r="L21" s="44">
        <v>0</v>
      </c>
      <c r="M21" s="43"/>
      <c r="N21" s="44">
        <v>107046592</v>
      </c>
      <c r="O21" s="43"/>
      <c r="P21" s="44">
        <v>0</v>
      </c>
      <c r="Q21" s="43"/>
      <c r="R21" s="44">
        <v>0</v>
      </c>
      <c r="S21" s="43"/>
      <c r="T21" s="44">
        <f>SUM(H21:R21)</f>
        <v>107046592</v>
      </c>
      <c r="U21" s="43"/>
      <c r="V21" s="44">
        <v>51094</v>
      </c>
      <c r="W21" s="43"/>
      <c r="X21" s="44">
        <f>SUM(T21:V21)</f>
        <v>107097686</v>
      </c>
      <c r="Z21" s="10"/>
      <c r="AA21" s="10"/>
      <c r="AB21" s="10"/>
      <c r="AC21" s="10"/>
      <c r="AD21" s="10"/>
      <c r="AE21" s="10"/>
      <c r="AF21" s="10"/>
      <c r="AG21" s="10"/>
    </row>
    <row r="22" spans="1:33" ht="19.5" customHeight="1">
      <c r="A22" s="13" t="s">
        <v>181</v>
      </c>
      <c r="F22" s="18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Z22" s="10"/>
      <c r="AA22" s="10"/>
      <c r="AB22" s="10"/>
      <c r="AC22" s="10"/>
      <c r="AD22" s="10"/>
      <c r="AE22" s="10"/>
      <c r="AF22" s="10"/>
      <c r="AG22" s="10"/>
    </row>
    <row r="23" spans="1:33" ht="19.5" customHeight="1">
      <c r="A23" s="13"/>
      <c r="B23" s="3" t="s">
        <v>182</v>
      </c>
      <c r="F23" s="176" t="s">
        <v>212</v>
      </c>
      <c r="H23" s="44">
        <v>0</v>
      </c>
      <c r="I23" s="43"/>
      <c r="J23" s="44">
        <v>0</v>
      </c>
      <c r="K23" s="43"/>
      <c r="L23" s="44">
        <v>0</v>
      </c>
      <c r="M23" s="43"/>
      <c r="N23" s="44">
        <v>0</v>
      </c>
      <c r="O23" s="43"/>
      <c r="P23" s="44">
        <v>-47937711</v>
      </c>
      <c r="Q23" s="43"/>
      <c r="R23" s="44">
        <v>0</v>
      </c>
      <c r="S23" s="43"/>
      <c r="T23" s="44">
        <f>SUM(H23:R23)</f>
        <v>-47937711</v>
      </c>
      <c r="U23" s="43"/>
      <c r="V23" s="44">
        <v>0</v>
      </c>
      <c r="W23" s="43"/>
      <c r="X23" s="44">
        <f>SUM(T23:V23)</f>
        <v>-47937711</v>
      </c>
      <c r="Z23" s="10"/>
      <c r="AA23" s="10"/>
      <c r="AB23" s="10"/>
      <c r="AC23" s="10"/>
      <c r="AD23" s="10"/>
      <c r="AE23" s="10"/>
      <c r="AF23" s="10"/>
      <c r="AG23" s="10"/>
    </row>
    <row r="24" spans="1:33" ht="19.5" customHeight="1">
      <c r="A24" s="13" t="s">
        <v>183</v>
      </c>
      <c r="F24" s="18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Z24" s="10"/>
      <c r="AA24" s="10"/>
      <c r="AB24" s="10"/>
      <c r="AC24" s="10"/>
      <c r="AD24" s="10"/>
      <c r="AE24" s="10"/>
      <c r="AF24" s="10"/>
      <c r="AG24" s="10"/>
    </row>
    <row r="25" spans="1:33" ht="19.5" customHeight="1">
      <c r="A25" s="13"/>
      <c r="B25" s="3" t="s">
        <v>182</v>
      </c>
      <c r="F25" s="176" t="s">
        <v>212</v>
      </c>
      <c r="H25" s="44">
        <v>0</v>
      </c>
      <c r="I25" s="43"/>
      <c r="J25" s="44">
        <v>0</v>
      </c>
      <c r="K25" s="43"/>
      <c r="L25" s="44">
        <v>0</v>
      </c>
      <c r="M25" s="43"/>
      <c r="N25" s="44">
        <v>0</v>
      </c>
      <c r="O25" s="43"/>
      <c r="P25" s="44">
        <v>0</v>
      </c>
      <c r="Q25" s="43"/>
      <c r="R25" s="44">
        <v>992801</v>
      </c>
      <c r="S25" s="43"/>
      <c r="T25" s="44">
        <v>992801</v>
      </c>
      <c r="U25" s="43"/>
      <c r="V25" s="44">
        <v>0</v>
      </c>
      <c r="W25" s="43"/>
      <c r="X25" s="44">
        <f>SUM(T25:V25)</f>
        <v>992801</v>
      </c>
      <c r="Z25" s="10"/>
      <c r="AA25" s="10"/>
      <c r="AB25" s="10"/>
      <c r="AC25" s="10"/>
      <c r="AD25" s="10"/>
      <c r="AE25" s="10"/>
      <c r="AF25" s="10"/>
      <c r="AG25" s="10"/>
    </row>
    <row r="26" spans="1:33" ht="19.5" customHeight="1">
      <c r="A26" s="13" t="s">
        <v>114</v>
      </c>
      <c r="F26" s="18"/>
      <c r="H26" s="135">
        <v>0</v>
      </c>
      <c r="I26" s="43"/>
      <c r="J26" s="135">
        <v>0</v>
      </c>
      <c r="K26" s="43"/>
      <c r="L26" s="135">
        <v>0</v>
      </c>
      <c r="M26" s="43"/>
      <c r="N26" s="135">
        <v>-85400000</v>
      </c>
      <c r="O26" s="43"/>
      <c r="P26" s="135">
        <v>0</v>
      </c>
      <c r="Q26" s="43"/>
      <c r="R26" s="135">
        <v>0</v>
      </c>
      <c r="S26" s="43"/>
      <c r="T26" s="135">
        <f>SUM(H26:R26)</f>
        <v>-85400000</v>
      </c>
      <c r="U26" s="43"/>
      <c r="V26" s="135">
        <v>0</v>
      </c>
      <c r="W26" s="43"/>
      <c r="X26" s="135">
        <f>SUM(T26:V26)</f>
        <v>-85400000</v>
      </c>
      <c r="Z26" s="10"/>
      <c r="AA26" s="10"/>
      <c r="AB26" s="10"/>
      <c r="AC26" s="10"/>
      <c r="AD26" s="10"/>
      <c r="AE26" s="10"/>
      <c r="AF26" s="10"/>
      <c r="AG26" s="10"/>
    </row>
    <row r="27" spans="1:33" ht="19.5" customHeight="1">
      <c r="A27" s="13" t="s">
        <v>195</v>
      </c>
      <c r="F27" s="18"/>
      <c r="H27" s="62">
        <f>SUM(H17:H26)</f>
        <v>317000000</v>
      </c>
      <c r="I27" s="43"/>
      <c r="J27" s="62">
        <f>SUM(J17:J26)</f>
        <v>746100000</v>
      </c>
      <c r="K27" s="43"/>
      <c r="L27" s="62">
        <f>SUM(L17:L26)</f>
        <v>17700000</v>
      </c>
      <c r="M27" s="43"/>
      <c r="N27" s="62">
        <f>SUM(N17:N26)</f>
        <v>105721034</v>
      </c>
      <c r="O27" s="43"/>
      <c r="P27" s="62">
        <f>SUM(P17:P26)</f>
        <v>-47937711</v>
      </c>
      <c r="Q27" s="136"/>
      <c r="R27" s="62">
        <f>SUM(R17:R26)</f>
        <v>992801</v>
      </c>
      <c r="S27" s="43"/>
      <c r="T27" s="62">
        <f>SUM(T17:T26)</f>
        <v>1139576124</v>
      </c>
      <c r="U27" s="136"/>
      <c r="V27" s="62">
        <f>SUM(V17:V26)</f>
        <v>2246200</v>
      </c>
      <c r="W27" s="43"/>
      <c r="X27" s="62">
        <f>SUM(X17:X26)</f>
        <v>1141822324</v>
      </c>
      <c r="Z27" s="10"/>
      <c r="AA27" s="10"/>
      <c r="AB27" s="10"/>
      <c r="AC27" s="10"/>
      <c r="AD27" s="10"/>
      <c r="AE27" s="10"/>
      <c r="AF27" s="10"/>
      <c r="AG27" s="10"/>
    </row>
    <row r="28" spans="1:33" s="13" customFormat="1" ht="19.5" customHeight="1">
      <c r="A28" s="13" t="s">
        <v>167</v>
      </c>
      <c r="F28" s="18"/>
      <c r="H28" s="44">
        <v>0</v>
      </c>
      <c r="I28" s="44"/>
      <c r="J28" s="44">
        <v>0</v>
      </c>
      <c r="K28" s="44"/>
      <c r="L28" s="44">
        <v>0</v>
      </c>
      <c r="M28" s="44"/>
      <c r="N28" s="44">
        <v>0</v>
      </c>
      <c r="O28" s="44"/>
      <c r="P28" s="44">
        <v>0</v>
      </c>
      <c r="Q28" s="44"/>
      <c r="R28" s="44">
        <v>0</v>
      </c>
      <c r="S28" s="44"/>
      <c r="T28" s="44">
        <f>SUM(H28:R28)</f>
        <v>0</v>
      </c>
      <c r="U28" s="44"/>
      <c r="V28" s="44">
        <v>-253067</v>
      </c>
      <c r="W28" s="44"/>
      <c r="X28" s="44">
        <f>SUM(T28:V28)</f>
        <v>-253067</v>
      </c>
      <c r="Z28" s="18"/>
      <c r="AA28" s="18"/>
      <c r="AB28" s="18"/>
      <c r="AC28" s="18"/>
      <c r="AD28" s="18"/>
      <c r="AE28" s="18"/>
      <c r="AF28" s="18"/>
      <c r="AG28" s="18"/>
    </row>
    <row r="29" spans="1:33" ht="19.5" customHeight="1">
      <c r="A29" s="13" t="s">
        <v>112</v>
      </c>
      <c r="F29" s="9">
        <v>24</v>
      </c>
      <c r="H29" s="44">
        <v>56000000</v>
      </c>
      <c r="I29" s="43"/>
      <c r="J29" s="44">
        <v>2934516000</v>
      </c>
      <c r="K29" s="43"/>
      <c r="L29" s="44">
        <v>0</v>
      </c>
      <c r="M29" s="43"/>
      <c r="N29" s="44">
        <v>0</v>
      </c>
      <c r="O29" s="43"/>
      <c r="P29" s="44">
        <v>0</v>
      </c>
      <c r="Q29" s="43"/>
      <c r="R29" s="44">
        <v>0</v>
      </c>
      <c r="S29" s="43"/>
      <c r="T29" s="44">
        <f>SUM(H29:R29)</f>
        <v>2990516000</v>
      </c>
      <c r="U29" s="43"/>
      <c r="V29" s="44">
        <v>0</v>
      </c>
      <c r="W29" s="43"/>
      <c r="X29" s="44">
        <f>SUM(T29:V29)</f>
        <v>2990516000</v>
      </c>
      <c r="Z29" s="10"/>
      <c r="AA29" s="10"/>
      <c r="AB29" s="10"/>
      <c r="AC29" s="10"/>
      <c r="AD29" s="10"/>
      <c r="AE29" s="10"/>
      <c r="AF29" s="10"/>
      <c r="AG29" s="10"/>
    </row>
    <row r="30" spans="1:33" ht="19.5" customHeight="1">
      <c r="A30" s="13" t="s">
        <v>168</v>
      </c>
      <c r="F30" s="18"/>
      <c r="H30" s="44">
        <v>0</v>
      </c>
      <c r="I30" s="43"/>
      <c r="J30" s="44">
        <v>0</v>
      </c>
      <c r="K30" s="43"/>
      <c r="L30" s="44">
        <v>0</v>
      </c>
      <c r="M30" s="43"/>
      <c r="N30" s="44">
        <v>266752101</v>
      </c>
      <c r="O30" s="43"/>
      <c r="P30" s="44">
        <v>0</v>
      </c>
      <c r="Q30" s="43"/>
      <c r="R30" s="44">
        <v>0</v>
      </c>
      <c r="S30" s="43"/>
      <c r="T30" s="44">
        <f>SUM(H30:R30)</f>
        <v>266752101</v>
      </c>
      <c r="U30" s="43"/>
      <c r="V30" s="44">
        <v>970410</v>
      </c>
      <c r="W30" s="43"/>
      <c r="X30" s="44">
        <f>SUM(T30:V30)</f>
        <v>267722511</v>
      </c>
      <c r="Z30" s="10"/>
      <c r="AA30" s="10"/>
      <c r="AB30" s="10"/>
      <c r="AC30" s="10"/>
      <c r="AD30" s="10"/>
      <c r="AE30" s="10"/>
      <c r="AF30" s="10"/>
      <c r="AG30" s="10"/>
    </row>
    <row r="31" spans="1:33" ht="19.5" customHeight="1">
      <c r="A31" s="13" t="s">
        <v>114</v>
      </c>
      <c r="F31" s="9">
        <v>25</v>
      </c>
      <c r="H31" s="44">
        <v>0</v>
      </c>
      <c r="I31" s="43"/>
      <c r="J31" s="44">
        <v>0</v>
      </c>
      <c r="K31" s="43"/>
      <c r="L31" s="44">
        <v>0</v>
      </c>
      <c r="M31" s="43"/>
      <c r="N31" s="44">
        <v>-37299302</v>
      </c>
      <c r="O31" s="43"/>
      <c r="P31" s="44">
        <v>0</v>
      </c>
      <c r="Q31" s="43"/>
      <c r="R31" s="44">
        <v>0</v>
      </c>
      <c r="S31" s="43"/>
      <c r="T31" s="44">
        <f>SUM(H31:R31)</f>
        <v>-37299302</v>
      </c>
      <c r="U31" s="43"/>
      <c r="V31" s="44">
        <v>0</v>
      </c>
      <c r="W31" s="43"/>
      <c r="X31" s="44">
        <f>SUM(T31:V31)</f>
        <v>-37299302</v>
      </c>
      <c r="Z31" s="10"/>
      <c r="AA31" s="10"/>
      <c r="AB31" s="10"/>
      <c r="AC31" s="10"/>
      <c r="AD31" s="10"/>
      <c r="AE31" s="10"/>
      <c r="AF31" s="10"/>
      <c r="AG31" s="10"/>
    </row>
    <row r="32" spans="1:33" ht="19.5" customHeight="1" thickBot="1">
      <c r="A32" s="13" t="s">
        <v>196</v>
      </c>
      <c r="F32" s="18"/>
      <c r="H32" s="63">
        <f>SUM(H27:H31)</f>
        <v>373000000</v>
      </c>
      <c r="I32" s="43"/>
      <c r="J32" s="63">
        <f>SUM(J27:J31)</f>
        <v>3680616000</v>
      </c>
      <c r="K32" s="43"/>
      <c r="L32" s="63">
        <f>SUM(L27:L31)</f>
        <v>17700000</v>
      </c>
      <c r="M32" s="43"/>
      <c r="N32" s="63">
        <f>SUM(N27:N31)</f>
        <v>335173833</v>
      </c>
      <c r="O32" s="43"/>
      <c r="P32" s="63">
        <f>SUM(P27:P31)</f>
        <v>-47937711</v>
      </c>
      <c r="Q32" s="136"/>
      <c r="R32" s="63">
        <f>SUM(R27:R31)</f>
        <v>992801</v>
      </c>
      <c r="S32" s="43"/>
      <c r="T32" s="63">
        <f>SUM(T27:T31)</f>
        <v>4359544923</v>
      </c>
      <c r="U32" s="136"/>
      <c r="V32" s="63">
        <f>SUM(V27:V31)</f>
        <v>2963543</v>
      </c>
      <c r="W32" s="43"/>
      <c r="X32" s="63">
        <f>SUM(X27:X31)</f>
        <v>4362508466</v>
      </c>
      <c r="Z32" s="10"/>
      <c r="AA32" s="10"/>
      <c r="AB32" s="10"/>
      <c r="AC32" s="10"/>
      <c r="AD32" s="10"/>
      <c r="AE32" s="10"/>
      <c r="AF32" s="10"/>
      <c r="AG32" s="10"/>
    </row>
    <row r="33" spans="1:24" ht="1.5" customHeight="1" thickTop="1">
      <c r="A33" s="13"/>
      <c r="F33" s="137"/>
      <c r="G33" s="137"/>
      <c r="H33" s="137"/>
      <c r="I33" s="137"/>
      <c r="J33" s="137"/>
      <c r="K33" s="137"/>
      <c r="L33" s="46"/>
      <c r="M33" s="46"/>
      <c r="N33" s="46"/>
      <c r="O33" s="46"/>
      <c r="P33" s="18"/>
      <c r="R33" s="46"/>
      <c r="S33" s="46"/>
      <c r="T33" s="18"/>
      <c r="V33" s="46"/>
      <c r="W33" s="46"/>
      <c r="X33" s="138"/>
    </row>
    <row r="34" spans="1:24" ht="21.75" customHeight="1">
      <c r="A34" s="15" t="s">
        <v>199</v>
      </c>
      <c r="E34" s="7"/>
      <c r="F34" s="8"/>
      <c r="H34" s="8"/>
      <c r="J34" s="8"/>
      <c r="P34" s="18"/>
      <c r="Q34" s="13"/>
      <c r="T34" s="18"/>
      <c r="U34" s="13"/>
      <c r="V34" s="10"/>
      <c r="X34" s="68" t="s">
        <v>224</v>
      </c>
    </row>
    <row r="35" spans="16:20" ht="21.75" customHeight="1">
      <c r="P35" s="18"/>
      <c r="T35" s="18"/>
    </row>
    <row r="36" spans="16:21" ht="21.75" customHeight="1">
      <c r="P36" s="139"/>
      <c r="Q36" s="139"/>
      <c r="T36" s="139"/>
      <c r="U36" s="139"/>
    </row>
    <row r="38" spans="16:21" ht="21.75" customHeight="1">
      <c r="P38" s="11"/>
      <c r="Q38" s="11"/>
      <c r="T38" s="11"/>
      <c r="U38" s="11"/>
    </row>
  </sheetData>
  <sheetProtection/>
  <mergeCells count="2">
    <mergeCell ref="P9:R9"/>
    <mergeCell ref="A3:X3"/>
  </mergeCells>
  <printOptions/>
  <pageMargins left="0.1968503937007874" right="0.1968503937007874" top="0.7874015748031497" bottom="0.1968503937007874" header="0.5118110236220472" footer="0.236220472440944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7"/>
  <sheetViews>
    <sheetView view="pageBreakPreview" zoomScaleSheetLayoutView="100" zoomScalePageLayoutView="0" workbookViewId="0" topLeftCell="A1">
      <selection activeCell="O23" sqref="O23"/>
    </sheetView>
  </sheetViews>
  <sheetFormatPr defaultColWidth="9.140625" defaultRowHeight="21.75" customHeight="1"/>
  <cols>
    <col min="1" max="1" width="5.140625" style="3" customWidth="1"/>
    <col min="2" max="3" width="8.7109375" style="3" customWidth="1"/>
    <col min="4" max="4" width="14.28125" style="3" customWidth="1"/>
    <col min="5" max="5" width="7.421875" style="3" customWidth="1"/>
    <col min="6" max="6" width="0.5625" style="3" customWidth="1"/>
    <col min="7" max="7" width="12.7109375" style="3" customWidth="1"/>
    <col min="8" max="8" width="0.5625" style="3" customWidth="1"/>
    <col min="9" max="9" width="16.28125" style="3" customWidth="1"/>
    <col min="10" max="10" width="0.42578125" style="3" customWidth="1"/>
    <col min="11" max="11" width="16.28125" style="3" customWidth="1"/>
    <col min="12" max="12" width="0.5625" style="3" customWidth="1"/>
    <col min="13" max="13" width="16.28125" style="3" customWidth="1"/>
    <col min="14" max="14" width="0.5625" style="3" customWidth="1"/>
    <col min="15" max="15" width="16.28125" style="3" customWidth="1"/>
    <col min="16" max="16" width="0.5625" style="3" customWidth="1"/>
    <col min="17" max="17" width="16.28125" style="3" customWidth="1"/>
    <col min="18" max="18" width="13.57421875" style="3" bestFit="1" customWidth="1"/>
    <col min="19" max="19" width="17.00390625" style="3" bestFit="1" customWidth="1"/>
    <col min="20" max="16384" width="9.140625" style="3" customWidth="1"/>
  </cols>
  <sheetData>
    <row r="1" spans="1:23" ht="21.75" customHeight="1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W1" s="8"/>
    </row>
    <row r="2" spans="1:23" ht="21.75" customHeight="1">
      <c r="A2" s="30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W2" s="8"/>
    </row>
    <row r="3" spans="1:17" ht="24" customHeight="1">
      <c r="A3" s="187" t="str">
        <f>'EQ1'!A3:X3</f>
        <v>FOR  THE  YEAR ENDED DECEMBER 31, 2013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23" ht="21.75" customHeight="1">
      <c r="A4" s="52"/>
      <c r="B4" s="52"/>
      <c r="C4" s="52"/>
      <c r="D4" s="52"/>
      <c r="E4" s="52"/>
      <c r="F4" s="52"/>
      <c r="G4" s="9"/>
      <c r="H4" s="52"/>
      <c r="I4" s="9"/>
      <c r="J4" s="52"/>
      <c r="K4" s="9"/>
      <c r="L4" s="52"/>
      <c r="M4" s="53"/>
      <c r="N4" s="53"/>
      <c r="O4" s="53"/>
      <c r="P4" s="53"/>
      <c r="Q4" s="52"/>
      <c r="W4" s="8"/>
    </row>
    <row r="5" spans="1:23" ht="21.75" customHeight="1">
      <c r="A5" s="9"/>
      <c r="B5" s="9"/>
      <c r="C5" s="9"/>
      <c r="D5" s="9"/>
      <c r="E5" s="9"/>
      <c r="F5" s="9"/>
      <c r="G5" s="13"/>
      <c r="H5" s="31"/>
      <c r="I5" s="188" t="s">
        <v>6</v>
      </c>
      <c r="J5" s="188"/>
      <c r="K5" s="188"/>
      <c r="L5" s="188"/>
      <c r="M5" s="188"/>
      <c r="N5" s="188"/>
      <c r="O5" s="188"/>
      <c r="P5" s="188"/>
      <c r="Q5" s="188"/>
      <c r="W5" s="8"/>
    </row>
    <row r="6" spans="1:23" ht="21.75" customHeight="1">
      <c r="A6" s="9"/>
      <c r="B6" s="9"/>
      <c r="C6" s="9"/>
      <c r="D6" s="9"/>
      <c r="E6" s="9"/>
      <c r="F6" s="9"/>
      <c r="G6" s="13"/>
      <c r="H6" s="31"/>
      <c r="I6" s="189" t="s">
        <v>67</v>
      </c>
      <c r="J6" s="189"/>
      <c r="K6" s="189"/>
      <c r="L6" s="189"/>
      <c r="M6" s="189"/>
      <c r="N6" s="189"/>
      <c r="O6" s="189"/>
      <c r="P6" s="189"/>
      <c r="Q6" s="189"/>
      <c r="W6" s="8"/>
    </row>
    <row r="7" spans="1:23" ht="21.75" customHeight="1">
      <c r="A7" s="9"/>
      <c r="B7" s="9"/>
      <c r="C7" s="9"/>
      <c r="D7" s="9"/>
      <c r="E7" s="9"/>
      <c r="F7" s="9"/>
      <c r="G7" s="33"/>
      <c r="H7" s="13"/>
      <c r="I7" s="34" t="s">
        <v>92</v>
      </c>
      <c r="K7" s="34" t="s">
        <v>57</v>
      </c>
      <c r="M7" s="188" t="s">
        <v>93</v>
      </c>
      <c r="N7" s="188"/>
      <c r="O7" s="188"/>
      <c r="Q7" s="35" t="s">
        <v>91</v>
      </c>
      <c r="W7" s="8"/>
    </row>
    <row r="8" spans="7:23" ht="21.75" customHeight="1">
      <c r="G8" s="33"/>
      <c r="H8" s="13"/>
      <c r="I8" s="34" t="s">
        <v>97</v>
      </c>
      <c r="K8" s="34"/>
      <c r="M8" s="36" t="s">
        <v>115</v>
      </c>
      <c r="N8" s="36"/>
      <c r="O8" s="36" t="s">
        <v>102</v>
      </c>
      <c r="Q8" s="35"/>
      <c r="W8" s="8"/>
    </row>
    <row r="9" spans="7:23" ht="21.75" customHeight="1">
      <c r="G9" s="32" t="s">
        <v>11</v>
      </c>
      <c r="H9" s="13"/>
      <c r="I9" s="32" t="s">
        <v>100</v>
      </c>
      <c r="J9" s="13"/>
      <c r="K9" s="32"/>
      <c r="L9" s="13"/>
      <c r="M9" s="32" t="s">
        <v>105</v>
      </c>
      <c r="N9" s="33"/>
      <c r="O9" s="37"/>
      <c r="Q9" s="38"/>
      <c r="W9" s="8"/>
    </row>
    <row r="10" spans="7:23" ht="9.75" customHeight="1">
      <c r="G10" s="54"/>
      <c r="H10" s="13"/>
      <c r="I10" s="54"/>
      <c r="J10" s="13"/>
      <c r="K10" s="54"/>
      <c r="L10" s="13"/>
      <c r="M10" s="54"/>
      <c r="N10" s="54"/>
      <c r="O10" s="54"/>
      <c r="P10" s="54"/>
      <c r="Q10" s="55"/>
      <c r="W10" s="8"/>
    </row>
    <row r="11" spans="1:34" ht="20.25">
      <c r="A11" s="3" t="s">
        <v>111</v>
      </c>
      <c r="G11" s="56"/>
      <c r="H11" s="56"/>
      <c r="I11" s="57">
        <v>305000000</v>
      </c>
      <c r="J11" s="57"/>
      <c r="K11" s="57">
        <v>578100000</v>
      </c>
      <c r="L11" s="57"/>
      <c r="M11" s="57">
        <v>12400000</v>
      </c>
      <c r="N11" s="57"/>
      <c r="O11" s="57">
        <v>93541695</v>
      </c>
      <c r="P11" s="57"/>
      <c r="Q11" s="57">
        <f>SUM(I11:O11)</f>
        <v>989041695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0.25">
      <c r="A12" s="3" t="s">
        <v>112</v>
      </c>
      <c r="G12" s="56"/>
      <c r="H12" s="56"/>
      <c r="I12" s="57">
        <v>12000000</v>
      </c>
      <c r="J12" s="57"/>
      <c r="K12" s="57">
        <v>168000000</v>
      </c>
      <c r="L12" s="57"/>
      <c r="M12" s="57">
        <v>0</v>
      </c>
      <c r="N12" s="57"/>
      <c r="O12" s="57">
        <v>0</v>
      </c>
      <c r="P12" s="57"/>
      <c r="Q12" s="57">
        <f>SUM(I12:O12)</f>
        <v>180000000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0.25">
      <c r="A13" s="3" t="s">
        <v>197</v>
      </c>
      <c r="G13" s="56"/>
      <c r="H13" s="56"/>
      <c r="I13" s="57">
        <v>0</v>
      </c>
      <c r="J13" s="58"/>
      <c r="K13" s="57">
        <v>0</v>
      </c>
      <c r="L13" s="57"/>
      <c r="M13" s="57">
        <v>5300000</v>
      </c>
      <c r="N13" s="57"/>
      <c r="O13" s="57">
        <v>-5300000</v>
      </c>
      <c r="P13" s="57"/>
      <c r="Q13" s="57">
        <f>SUM(I13:O13)</f>
        <v>0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0.25">
      <c r="A14" s="13" t="s">
        <v>198</v>
      </c>
      <c r="G14" s="56"/>
      <c r="H14" s="56"/>
      <c r="I14" s="57">
        <v>0</v>
      </c>
      <c r="J14" s="58"/>
      <c r="K14" s="57">
        <v>0</v>
      </c>
      <c r="L14" s="58"/>
      <c r="M14" s="57">
        <v>0</v>
      </c>
      <c r="N14" s="58"/>
      <c r="O14" s="57">
        <v>105027144.31</v>
      </c>
      <c r="P14" s="58"/>
      <c r="Q14" s="57">
        <f>SUM(I14:P14)</f>
        <v>105027144.31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0.25">
      <c r="A15" s="13" t="s">
        <v>114</v>
      </c>
      <c r="G15" s="59"/>
      <c r="H15" s="56"/>
      <c r="I15" s="57">
        <v>0</v>
      </c>
      <c r="J15" s="58"/>
      <c r="K15" s="57">
        <v>0</v>
      </c>
      <c r="L15" s="58"/>
      <c r="M15" s="57">
        <v>0</v>
      </c>
      <c r="N15" s="58"/>
      <c r="O15" s="57">
        <v>-85400000</v>
      </c>
      <c r="P15" s="58"/>
      <c r="Q15" s="57">
        <f>SUM(I15:P15)</f>
        <v>-85400000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0.25">
      <c r="A16" s="13" t="s">
        <v>195</v>
      </c>
      <c r="G16" s="56"/>
      <c r="H16" s="56"/>
      <c r="I16" s="70">
        <f>SUM(I11:I15)</f>
        <v>317000000</v>
      </c>
      <c r="J16" s="58"/>
      <c r="K16" s="70">
        <f>SUM(K11:K15)</f>
        <v>746100000</v>
      </c>
      <c r="L16" s="58"/>
      <c r="M16" s="70">
        <f>SUM(M11:M15)</f>
        <v>17700000</v>
      </c>
      <c r="N16" s="58"/>
      <c r="O16" s="70">
        <f>SUM(O11:O15)</f>
        <v>107868839.31</v>
      </c>
      <c r="P16" s="58"/>
      <c r="Q16" s="70">
        <f>SUM(Q11:Q15)</f>
        <v>1188668839.31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3" customFormat="1" ht="20.25">
      <c r="A17" s="13" t="s">
        <v>112</v>
      </c>
      <c r="G17" s="23">
        <v>24</v>
      </c>
      <c r="H17" s="56"/>
      <c r="I17" s="57">
        <v>56000000</v>
      </c>
      <c r="J17" s="57"/>
      <c r="K17" s="57">
        <v>2934516000</v>
      </c>
      <c r="L17" s="57"/>
      <c r="M17" s="57">
        <v>0</v>
      </c>
      <c r="N17" s="57"/>
      <c r="O17" s="57">
        <v>0</v>
      </c>
      <c r="P17" s="57"/>
      <c r="Q17" s="57">
        <f>SUM(I17:O17)</f>
        <v>2990516000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20.25">
      <c r="A18" s="13" t="s">
        <v>113</v>
      </c>
      <c r="G18" s="56"/>
      <c r="H18" s="56"/>
      <c r="I18" s="57">
        <v>0</v>
      </c>
      <c r="J18" s="58"/>
      <c r="K18" s="57">
        <v>0</v>
      </c>
      <c r="L18" s="58"/>
      <c r="M18" s="57">
        <v>0</v>
      </c>
      <c r="N18" s="58"/>
      <c r="O18" s="57">
        <v>203029332</v>
      </c>
      <c r="P18" s="58"/>
      <c r="Q18" s="57">
        <f>SUM(I18:P18)</f>
        <v>203029332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0.25">
      <c r="A19" s="13" t="s">
        <v>114</v>
      </c>
      <c r="G19" s="9">
        <v>25</v>
      </c>
      <c r="H19" s="56"/>
      <c r="I19" s="57">
        <v>0</v>
      </c>
      <c r="J19" s="58"/>
      <c r="K19" s="57">
        <v>0</v>
      </c>
      <c r="L19" s="58"/>
      <c r="M19" s="57">
        <v>0</v>
      </c>
      <c r="N19" s="58"/>
      <c r="O19" s="57">
        <v>-37299302</v>
      </c>
      <c r="P19" s="58"/>
      <c r="Q19" s="57">
        <f>SUM(I19:P19)</f>
        <v>-37299302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1" thickBot="1">
      <c r="A20" s="13" t="s">
        <v>196</v>
      </c>
      <c r="G20" s="56"/>
      <c r="H20" s="56"/>
      <c r="I20" s="60">
        <f>SUM(I16:I19)</f>
        <v>373000000</v>
      </c>
      <c r="J20" s="58"/>
      <c r="K20" s="60">
        <f>SUM(K16:K19)</f>
        <v>3680616000</v>
      </c>
      <c r="L20" s="58"/>
      <c r="M20" s="60">
        <f>SUM(M16:M19)</f>
        <v>17700000</v>
      </c>
      <c r="N20" s="58"/>
      <c r="O20" s="60">
        <f>SUM(O16:O19)</f>
        <v>273598869.31</v>
      </c>
      <c r="P20" s="58"/>
      <c r="Q20" s="60">
        <f>SUM(Q16:Q19)</f>
        <v>4344914869.309999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23" ht="21" thickTop="1">
      <c r="A21" s="13"/>
      <c r="G21" s="14"/>
      <c r="H21" s="14"/>
      <c r="I21" s="14"/>
      <c r="J21" s="8"/>
      <c r="K21" s="14"/>
      <c r="L21" s="8"/>
      <c r="M21" s="14"/>
      <c r="N21" s="8"/>
      <c r="O21" s="14"/>
      <c r="P21" s="8"/>
      <c r="Q21" s="14"/>
      <c r="W21" s="8"/>
    </row>
    <row r="22" spans="1:23" ht="20.25">
      <c r="A22" s="13"/>
      <c r="G22" s="14"/>
      <c r="H22" s="14"/>
      <c r="I22" s="14"/>
      <c r="J22" s="8"/>
      <c r="K22" s="14"/>
      <c r="L22" s="8"/>
      <c r="M22" s="14"/>
      <c r="N22" s="8"/>
      <c r="O22" s="14"/>
      <c r="P22" s="8"/>
      <c r="Q22" s="14"/>
      <c r="W22" s="8"/>
    </row>
    <row r="23" spans="1:23" ht="20.25">
      <c r="A23" s="13"/>
      <c r="G23" s="14"/>
      <c r="H23" s="14"/>
      <c r="I23" s="14"/>
      <c r="J23" s="8"/>
      <c r="K23" s="14"/>
      <c r="L23" s="8"/>
      <c r="M23" s="14"/>
      <c r="N23" s="8"/>
      <c r="O23" s="14"/>
      <c r="P23" s="8"/>
      <c r="Q23" s="14"/>
      <c r="W23" s="8"/>
    </row>
    <row r="24" spans="1:23" ht="20.25">
      <c r="A24" s="13"/>
      <c r="G24" s="14"/>
      <c r="H24" s="14"/>
      <c r="I24" s="14"/>
      <c r="J24" s="8"/>
      <c r="K24" s="14"/>
      <c r="L24" s="8"/>
      <c r="M24" s="14"/>
      <c r="N24" s="8"/>
      <c r="O24" s="14"/>
      <c r="P24" s="8"/>
      <c r="Q24" s="14"/>
      <c r="W24" s="8"/>
    </row>
    <row r="25" spans="7:23" ht="4.5" customHeight="1">
      <c r="G25" s="9"/>
      <c r="I25" s="9"/>
      <c r="K25" s="9"/>
      <c r="M25" s="8"/>
      <c r="N25" s="8"/>
      <c r="O25" s="8"/>
      <c r="Q25" s="8"/>
      <c r="W25" s="8"/>
    </row>
    <row r="26" spans="2:23" ht="2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N26" s="11"/>
      <c r="O26" s="11"/>
      <c r="P26" s="11"/>
      <c r="Q26" s="17"/>
      <c r="W26" s="8"/>
    </row>
    <row r="27" spans="1:17" ht="21">
      <c r="A27" s="15" t="s">
        <v>199</v>
      </c>
      <c r="F27" s="7"/>
      <c r="G27" s="8"/>
      <c r="I27" s="8"/>
      <c r="K27" s="8"/>
      <c r="Q27" s="68" t="s">
        <v>223</v>
      </c>
    </row>
  </sheetData>
  <sheetProtection/>
  <mergeCells count="4">
    <mergeCell ref="M7:O7"/>
    <mergeCell ref="A3:Q3"/>
    <mergeCell ref="I5:Q5"/>
    <mergeCell ref="I6:Q6"/>
  </mergeCells>
  <printOptions/>
  <pageMargins left="0.5905511811023623" right="0.1968503937007874" top="0.7874015748031497" bottom="0.1968503937007874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2"/>
  <sheetViews>
    <sheetView view="pageBreakPreview" zoomScaleNormal="120" zoomScaleSheetLayoutView="100" workbookViewId="0" topLeftCell="A1">
      <selection activeCell="K25" sqref="K25"/>
    </sheetView>
  </sheetViews>
  <sheetFormatPr defaultColWidth="9.140625" defaultRowHeight="12.75"/>
  <cols>
    <col min="1" max="2" width="2.7109375" style="3" customWidth="1"/>
    <col min="3" max="3" width="1.7109375" style="3" customWidth="1"/>
    <col min="4" max="4" width="2.7109375" style="3" customWidth="1"/>
    <col min="5" max="5" width="8.7109375" style="3" customWidth="1"/>
    <col min="6" max="6" width="9.7109375" style="3" customWidth="1"/>
    <col min="7" max="7" width="6.8515625" style="3" customWidth="1"/>
    <col min="8" max="8" width="0.5625" style="3" customWidth="1"/>
    <col min="9" max="9" width="4.28125" style="42" customWidth="1"/>
    <col min="10" max="10" width="0.42578125" style="3" customWidth="1"/>
    <col min="11" max="11" width="13.7109375" style="42" customWidth="1"/>
    <col min="12" max="12" width="0.42578125" style="3" customWidth="1"/>
    <col min="13" max="13" width="13.00390625" style="42" customWidth="1"/>
    <col min="14" max="14" width="0.42578125" style="3" customWidth="1"/>
    <col min="15" max="15" width="13.28125" style="42" customWidth="1"/>
    <col min="16" max="16" width="0.42578125" style="3" customWidth="1"/>
    <col min="17" max="17" width="12.57421875" style="42" customWidth="1"/>
    <col min="18" max="16384" width="9.140625" style="3" customWidth="1"/>
  </cols>
  <sheetData>
    <row r="1" spans="1:17" s="7" customFormat="1" ht="2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s="7" customFormat="1" ht="21">
      <c r="A2" s="187" t="s">
        <v>116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21">
      <c r="A3" s="187" t="str">
        <f>'EQ2'!A3</f>
        <v>FOR  THE  YEAR ENDED DECEMBER 31, 2013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ht="3.75" customHeight="1">
      <c r="A4" s="9"/>
      <c r="B4" s="9"/>
      <c r="C4" s="9"/>
      <c r="D4" s="9"/>
      <c r="E4" s="9"/>
      <c r="F4" s="9"/>
      <c r="G4" s="9"/>
      <c r="H4" s="9"/>
      <c r="I4" s="9"/>
      <c r="K4" s="9"/>
      <c r="M4" s="9"/>
      <c r="O4" s="9"/>
      <c r="Q4" s="9"/>
    </row>
    <row r="5" spans="1:17" s="1" customFormat="1" ht="18.75">
      <c r="A5" s="2"/>
      <c r="B5" s="2"/>
      <c r="C5" s="2"/>
      <c r="D5" s="2"/>
      <c r="E5" s="2"/>
      <c r="F5" s="2"/>
      <c r="G5" s="2"/>
      <c r="H5" s="2"/>
      <c r="I5" s="81"/>
      <c r="K5" s="145" t="s">
        <v>6</v>
      </c>
      <c r="L5" s="145"/>
      <c r="M5" s="145"/>
      <c r="N5" s="145"/>
      <c r="O5" s="145"/>
      <c r="P5" s="145"/>
      <c r="Q5" s="145"/>
    </row>
    <row r="6" spans="1:17" s="1" customFormat="1" ht="18.75">
      <c r="A6" s="2"/>
      <c r="B6" s="2"/>
      <c r="C6" s="2"/>
      <c r="D6" s="2"/>
      <c r="E6" s="2"/>
      <c r="F6" s="2"/>
      <c r="G6" s="2"/>
      <c r="H6" s="2"/>
      <c r="I6" s="81"/>
      <c r="K6" s="183" t="s">
        <v>7</v>
      </c>
      <c r="L6" s="183"/>
      <c r="M6" s="183"/>
      <c r="N6" s="73"/>
      <c r="O6" s="74" t="s">
        <v>8</v>
      </c>
      <c r="P6" s="74"/>
      <c r="Q6" s="74"/>
    </row>
    <row r="7" spans="1:17" s="1" customFormat="1" ht="18.75">
      <c r="A7" s="2"/>
      <c r="B7" s="2"/>
      <c r="C7" s="2"/>
      <c r="D7" s="2"/>
      <c r="E7" s="2"/>
      <c r="F7" s="2"/>
      <c r="G7" s="2"/>
      <c r="H7" s="2"/>
      <c r="I7" s="6" t="s">
        <v>11</v>
      </c>
      <c r="K7" s="146" t="s">
        <v>9</v>
      </c>
      <c r="M7" s="146" t="s">
        <v>10</v>
      </c>
      <c r="N7" s="147"/>
      <c r="O7" s="146" t="s">
        <v>9</v>
      </c>
      <c r="Q7" s="146" t="s">
        <v>10</v>
      </c>
    </row>
    <row r="8" spans="1:17" s="1" customFormat="1" ht="18.75">
      <c r="A8" s="71" t="s">
        <v>117</v>
      </c>
      <c r="I8" s="148"/>
      <c r="K8" s="149"/>
      <c r="M8" s="149"/>
      <c r="O8" s="148"/>
      <c r="Q8" s="148"/>
    </row>
    <row r="9" spans="1:17" s="1" customFormat="1" ht="18.75">
      <c r="A9" s="1" t="s">
        <v>118</v>
      </c>
      <c r="I9" s="148"/>
      <c r="K9" s="101">
        <v>283656186</v>
      </c>
      <c r="L9" s="20"/>
      <c r="M9" s="150">
        <v>107149990</v>
      </c>
      <c r="N9" s="20"/>
      <c r="O9" s="150">
        <v>204099053</v>
      </c>
      <c r="P9" s="20"/>
      <c r="Q9" s="150">
        <v>105027144</v>
      </c>
    </row>
    <row r="10" spans="1:17" s="1" customFormat="1" ht="18.75">
      <c r="A10" s="1" t="s">
        <v>119</v>
      </c>
      <c r="I10" s="148"/>
      <c r="K10" s="101"/>
      <c r="L10" s="20"/>
      <c r="M10" s="151"/>
      <c r="N10" s="20"/>
      <c r="O10" s="151"/>
      <c r="P10" s="20"/>
      <c r="Q10" s="151"/>
    </row>
    <row r="11" spans="1:17" s="1" customFormat="1" ht="18.75">
      <c r="A11" s="2"/>
      <c r="B11" s="1" t="s">
        <v>120</v>
      </c>
      <c r="I11" s="148"/>
      <c r="K11" s="101"/>
      <c r="L11" s="20"/>
      <c r="M11" s="151"/>
      <c r="N11" s="20"/>
      <c r="O11" s="151"/>
      <c r="P11" s="20"/>
      <c r="Q11" s="151"/>
    </row>
    <row r="12" spans="1:17" s="1" customFormat="1" ht="18.75">
      <c r="A12" s="1" t="s">
        <v>121</v>
      </c>
      <c r="I12" s="2">
        <v>15</v>
      </c>
      <c r="J12" s="4"/>
      <c r="K12" s="101">
        <v>125095744</v>
      </c>
      <c r="L12" s="19"/>
      <c r="M12" s="101">
        <v>61348926</v>
      </c>
      <c r="N12" s="19"/>
      <c r="O12" s="101">
        <v>84105580</v>
      </c>
      <c r="P12" s="19"/>
      <c r="Q12" s="101">
        <v>54298093</v>
      </c>
    </row>
    <row r="13" spans="1:17" s="1" customFormat="1" ht="18.75">
      <c r="A13" s="1" t="s">
        <v>122</v>
      </c>
      <c r="I13" s="2">
        <v>16</v>
      </c>
      <c r="J13" s="4"/>
      <c r="K13" s="101">
        <v>786213</v>
      </c>
      <c r="L13" s="19"/>
      <c r="M13" s="101">
        <v>123427</v>
      </c>
      <c r="N13" s="19"/>
      <c r="O13" s="101">
        <v>0</v>
      </c>
      <c r="P13" s="19"/>
      <c r="Q13" s="101">
        <v>0</v>
      </c>
    </row>
    <row r="14" spans="1:17" s="1" customFormat="1" ht="18.75">
      <c r="A14" s="1" t="s">
        <v>123</v>
      </c>
      <c r="I14" s="2">
        <v>13</v>
      </c>
      <c r="J14" s="4"/>
      <c r="K14" s="101">
        <v>1698448</v>
      </c>
      <c r="L14" s="19"/>
      <c r="M14" s="101">
        <v>352683</v>
      </c>
      <c r="N14" s="19"/>
      <c r="O14" s="101">
        <v>0</v>
      </c>
      <c r="P14" s="19"/>
      <c r="Q14" s="101">
        <v>0</v>
      </c>
    </row>
    <row r="15" spans="1:17" s="1" customFormat="1" ht="18.75">
      <c r="A15" s="1" t="s">
        <v>203</v>
      </c>
      <c r="I15" s="2"/>
      <c r="J15" s="4"/>
      <c r="K15" s="101">
        <v>0</v>
      </c>
      <c r="L15" s="19"/>
      <c r="M15" s="101">
        <v>0</v>
      </c>
      <c r="N15" s="19"/>
      <c r="O15" s="101">
        <v>0</v>
      </c>
      <c r="P15" s="19"/>
      <c r="Q15" s="101">
        <v>198600</v>
      </c>
    </row>
    <row r="16" spans="1:17" s="1" customFormat="1" ht="18.75">
      <c r="A16" s="177" t="s">
        <v>215</v>
      </c>
      <c r="I16" s="2">
        <v>9</v>
      </c>
      <c r="J16" s="4"/>
      <c r="K16" s="101">
        <v>5332091</v>
      </c>
      <c r="L16" s="19"/>
      <c r="M16" s="101">
        <v>0</v>
      </c>
      <c r="N16" s="19"/>
      <c r="O16" s="101">
        <v>5332091</v>
      </c>
      <c r="P16" s="19"/>
      <c r="Q16" s="101">
        <v>0</v>
      </c>
    </row>
    <row r="17" spans="1:17" s="1" customFormat="1" ht="18.75">
      <c r="A17" s="152" t="s">
        <v>125</v>
      </c>
      <c r="I17" s="2">
        <v>15</v>
      </c>
      <c r="J17" s="4"/>
      <c r="K17" s="101">
        <v>2658473</v>
      </c>
      <c r="L17" s="19"/>
      <c r="M17" s="101">
        <v>23344</v>
      </c>
      <c r="N17" s="19"/>
      <c r="O17" s="101">
        <v>1919003</v>
      </c>
      <c r="P17" s="19"/>
      <c r="Q17" s="101">
        <v>0</v>
      </c>
    </row>
    <row r="18" spans="1:17" s="1" customFormat="1" ht="18.75">
      <c r="A18" s="103" t="s">
        <v>126</v>
      </c>
      <c r="I18" s="2">
        <v>15</v>
      </c>
      <c r="J18" s="153"/>
      <c r="K18" s="101">
        <v>-93132</v>
      </c>
      <c r="L18" s="19"/>
      <c r="M18" s="101">
        <v>-163823</v>
      </c>
      <c r="N18" s="19"/>
      <c r="O18" s="101">
        <v>-92275</v>
      </c>
      <c r="P18" s="154"/>
      <c r="Q18" s="155">
        <v>-163823</v>
      </c>
    </row>
    <row r="19" spans="1:17" s="1" customFormat="1" ht="18.75">
      <c r="A19" s="103" t="s">
        <v>184</v>
      </c>
      <c r="I19" s="2"/>
      <c r="J19" s="153"/>
      <c r="K19" s="101">
        <v>0</v>
      </c>
      <c r="L19" s="19"/>
      <c r="M19" s="101">
        <v>0</v>
      </c>
      <c r="N19" s="19"/>
      <c r="O19" s="101">
        <v>-855484</v>
      </c>
      <c r="P19" s="154"/>
      <c r="Q19" s="155">
        <v>0</v>
      </c>
    </row>
    <row r="20" spans="1:17" s="1" customFormat="1" ht="18.75">
      <c r="A20" s="103" t="s">
        <v>204</v>
      </c>
      <c r="I20" s="2"/>
      <c r="J20" s="153"/>
      <c r="K20" s="101">
        <v>0</v>
      </c>
      <c r="L20" s="19"/>
      <c r="M20" s="101">
        <v>-1424954</v>
      </c>
      <c r="N20" s="19"/>
      <c r="O20" s="101">
        <v>0</v>
      </c>
      <c r="P20" s="154"/>
      <c r="Q20" s="155">
        <v>-1424954</v>
      </c>
    </row>
    <row r="21" spans="1:17" s="1" customFormat="1" ht="18.75">
      <c r="A21" s="103" t="s">
        <v>163</v>
      </c>
      <c r="I21" s="2"/>
      <c r="J21" s="153"/>
      <c r="K21" s="101">
        <v>0</v>
      </c>
      <c r="L21" s="19"/>
      <c r="M21" s="101">
        <v>-1000254</v>
      </c>
      <c r="N21" s="19"/>
      <c r="O21" s="101">
        <v>0</v>
      </c>
      <c r="P21" s="154"/>
      <c r="Q21" s="155">
        <v>-1000254</v>
      </c>
    </row>
    <row r="22" spans="1:17" s="103" customFormat="1" ht="18.75">
      <c r="A22" s="1" t="s">
        <v>124</v>
      </c>
      <c r="H22" s="156"/>
      <c r="I22" s="2">
        <v>22</v>
      </c>
      <c r="J22" s="157"/>
      <c r="K22" s="101">
        <v>219031</v>
      </c>
      <c r="L22" s="19"/>
      <c r="M22" s="101">
        <v>287597</v>
      </c>
      <c r="N22" s="19"/>
      <c r="O22" s="101">
        <v>200828</v>
      </c>
      <c r="P22" s="19"/>
      <c r="Q22" s="101">
        <v>281994</v>
      </c>
    </row>
    <row r="23" spans="1:17" s="103" customFormat="1" ht="18.75">
      <c r="A23" s="1" t="s">
        <v>216</v>
      </c>
      <c r="H23" s="156"/>
      <c r="I23" s="2"/>
      <c r="J23" s="157"/>
      <c r="K23" s="101">
        <v>21227036</v>
      </c>
      <c r="L23" s="19"/>
      <c r="M23" s="101">
        <v>0</v>
      </c>
      <c r="N23" s="19"/>
      <c r="O23" s="101">
        <v>0</v>
      </c>
      <c r="P23" s="19"/>
      <c r="Q23" s="101">
        <v>0</v>
      </c>
    </row>
    <row r="24" spans="1:17" s="1" customFormat="1" ht="18.75">
      <c r="A24" s="158" t="s">
        <v>127</v>
      </c>
      <c r="I24" s="148"/>
      <c r="J24" s="153"/>
      <c r="K24" s="159">
        <v>61514606</v>
      </c>
      <c r="L24" s="19"/>
      <c r="M24" s="159">
        <v>29434426</v>
      </c>
      <c r="N24" s="19"/>
      <c r="O24" s="159">
        <v>23791778</v>
      </c>
      <c r="P24" s="154"/>
      <c r="Q24" s="159">
        <v>22565662</v>
      </c>
    </row>
    <row r="25" spans="1:17" s="71" customFormat="1" ht="18.75">
      <c r="A25" s="1" t="s">
        <v>128</v>
      </c>
      <c r="K25" s="160"/>
      <c r="L25" s="160"/>
      <c r="M25" s="160"/>
      <c r="N25" s="160"/>
      <c r="O25" s="160"/>
      <c r="P25" s="160"/>
      <c r="Q25" s="160"/>
    </row>
    <row r="26" spans="1:17" s="71" customFormat="1" ht="18.75">
      <c r="A26" s="161"/>
      <c r="B26" s="1" t="s">
        <v>129</v>
      </c>
      <c r="K26" s="150">
        <f>SUM(K9:K24)</f>
        <v>502094696</v>
      </c>
      <c r="L26" s="160"/>
      <c r="M26" s="150">
        <f>SUM(M9:M24)</f>
        <v>196131362</v>
      </c>
      <c r="N26" s="160"/>
      <c r="O26" s="150">
        <f>SUM(O9:O24)</f>
        <v>318500574</v>
      </c>
      <c r="P26" s="160"/>
      <c r="Q26" s="150">
        <f>SUM(Q9:Q24)</f>
        <v>179782462</v>
      </c>
    </row>
    <row r="27" spans="1:17" s="71" customFormat="1" ht="18.75">
      <c r="A27" s="1" t="s">
        <v>130</v>
      </c>
      <c r="K27" s="150"/>
      <c r="L27" s="160"/>
      <c r="M27" s="150"/>
      <c r="N27" s="160"/>
      <c r="O27" s="150"/>
      <c r="P27" s="160"/>
      <c r="Q27" s="150"/>
    </row>
    <row r="28" spans="1:17" s="71" customFormat="1" ht="18.75">
      <c r="A28" s="1"/>
      <c r="B28" s="1" t="s">
        <v>131</v>
      </c>
      <c r="C28" s="1"/>
      <c r="D28" s="1"/>
      <c r="E28" s="1"/>
      <c r="K28" s="150">
        <v>-360088575</v>
      </c>
      <c r="L28" s="160"/>
      <c r="M28" s="150">
        <v>56437311</v>
      </c>
      <c r="N28" s="160"/>
      <c r="O28" s="150">
        <v>-319850276</v>
      </c>
      <c r="P28" s="160"/>
      <c r="Q28" s="150">
        <v>82560628</v>
      </c>
    </row>
    <row r="29" spans="2:17" s="1" customFormat="1" ht="18.75">
      <c r="B29" s="1" t="s">
        <v>16</v>
      </c>
      <c r="I29" s="148"/>
      <c r="K29" s="150">
        <v>-64583473</v>
      </c>
      <c r="L29" s="20"/>
      <c r="M29" s="150">
        <v>17417608</v>
      </c>
      <c r="N29" s="20"/>
      <c r="O29" s="150">
        <v>-62823127</v>
      </c>
      <c r="P29" s="20"/>
      <c r="Q29" s="150">
        <v>17417608</v>
      </c>
    </row>
    <row r="30" spans="2:17" s="1" customFormat="1" ht="18.75">
      <c r="B30" s="1" t="s">
        <v>17</v>
      </c>
      <c r="I30" s="148"/>
      <c r="K30" s="150">
        <v>0</v>
      </c>
      <c r="L30" s="20"/>
      <c r="M30" s="150">
        <v>7592752</v>
      </c>
      <c r="N30" s="20"/>
      <c r="O30" s="150">
        <v>0</v>
      </c>
      <c r="P30" s="20"/>
      <c r="Q30" s="150">
        <v>7592752</v>
      </c>
    </row>
    <row r="31" spans="2:17" s="1" customFormat="1" ht="18.75">
      <c r="B31" s="1" t="s">
        <v>19</v>
      </c>
      <c r="I31" s="2"/>
      <c r="K31" s="150">
        <v>-10302638</v>
      </c>
      <c r="L31" s="20"/>
      <c r="M31" s="150">
        <v>-38876130</v>
      </c>
      <c r="N31" s="20"/>
      <c r="O31" s="150">
        <v>-1484366</v>
      </c>
      <c r="P31" s="20"/>
      <c r="Q31" s="150">
        <v>5101757</v>
      </c>
    </row>
    <row r="32" spans="2:17" s="1" customFormat="1" ht="18.75">
      <c r="B32" s="1" t="s">
        <v>132</v>
      </c>
      <c r="I32" s="148"/>
      <c r="K32" s="150">
        <v>8425130</v>
      </c>
      <c r="L32" s="20"/>
      <c r="M32" s="150">
        <v>-2029717</v>
      </c>
      <c r="N32" s="20"/>
      <c r="O32" s="150">
        <v>9689500</v>
      </c>
      <c r="P32" s="20"/>
      <c r="Q32" s="150">
        <v>-1394586</v>
      </c>
    </row>
    <row r="33" spans="1:17" s="1" customFormat="1" ht="18.75">
      <c r="A33" s="1" t="s">
        <v>133</v>
      </c>
      <c r="I33" s="148"/>
      <c r="K33" s="100"/>
      <c r="L33" s="20"/>
      <c r="M33" s="100"/>
      <c r="N33" s="20"/>
      <c r="O33" s="100"/>
      <c r="P33" s="20"/>
      <c r="Q33" s="100"/>
    </row>
    <row r="34" spans="2:17" s="1" customFormat="1" ht="18.75">
      <c r="B34" s="1" t="s">
        <v>34</v>
      </c>
      <c r="I34" s="148"/>
      <c r="K34" s="100">
        <v>65021812</v>
      </c>
      <c r="L34" s="20"/>
      <c r="M34" s="100">
        <v>-68929022</v>
      </c>
      <c r="N34" s="20"/>
      <c r="O34" s="100">
        <v>74225477</v>
      </c>
      <c r="P34" s="20"/>
      <c r="Q34" s="100">
        <v>-72516382</v>
      </c>
    </row>
    <row r="35" spans="2:17" s="1" customFormat="1" ht="18.75">
      <c r="B35" s="1" t="s">
        <v>38</v>
      </c>
      <c r="I35" s="148"/>
      <c r="K35" s="150">
        <v>-49778118</v>
      </c>
      <c r="L35" s="20"/>
      <c r="M35" s="150">
        <v>-18713667</v>
      </c>
      <c r="N35" s="20"/>
      <c r="O35" s="150">
        <v>-2693601</v>
      </c>
      <c r="P35" s="20"/>
      <c r="Q35" s="150">
        <v>-65798185</v>
      </c>
    </row>
    <row r="36" spans="2:17" s="1" customFormat="1" ht="18.75">
      <c r="B36" s="1" t="s">
        <v>40</v>
      </c>
      <c r="I36" s="148"/>
      <c r="K36" s="150">
        <v>26315921</v>
      </c>
      <c r="L36" s="20"/>
      <c r="M36" s="150">
        <v>-29022185</v>
      </c>
      <c r="N36" s="20"/>
      <c r="O36" s="150">
        <v>15421</v>
      </c>
      <c r="P36" s="20"/>
      <c r="Q36" s="150">
        <v>-29022185</v>
      </c>
    </row>
    <row r="37" spans="2:17" s="1" customFormat="1" ht="18.75">
      <c r="B37" s="1" t="s">
        <v>41</v>
      </c>
      <c r="I37" s="148"/>
      <c r="K37" s="150">
        <v>516706073</v>
      </c>
      <c r="L37" s="20"/>
      <c r="M37" s="150">
        <v>73110642</v>
      </c>
      <c r="N37" s="20"/>
      <c r="O37" s="150">
        <v>0</v>
      </c>
      <c r="P37" s="20"/>
      <c r="Q37" s="150">
        <v>0</v>
      </c>
    </row>
    <row r="38" spans="2:17" s="1" customFormat="1" ht="18.75">
      <c r="B38" s="1" t="s">
        <v>42</v>
      </c>
      <c r="I38" s="148"/>
      <c r="K38" s="159">
        <v>26308766</v>
      </c>
      <c r="L38" s="19"/>
      <c r="M38" s="159">
        <v>-20754148</v>
      </c>
      <c r="N38" s="19"/>
      <c r="O38" s="159">
        <v>17552413</v>
      </c>
      <c r="P38" s="19"/>
      <c r="Q38" s="159">
        <v>-22905557</v>
      </c>
    </row>
    <row r="39" spans="1:17" s="1" customFormat="1" ht="18.75">
      <c r="A39" s="102" t="s">
        <v>134</v>
      </c>
      <c r="I39" s="148"/>
      <c r="K39" s="155">
        <f>SUM(K26:K38)</f>
        <v>660119594</v>
      </c>
      <c r="L39" s="19"/>
      <c r="M39" s="155">
        <f>SUM(M26:M38)</f>
        <v>172364806</v>
      </c>
      <c r="N39" s="19"/>
      <c r="O39" s="155">
        <f>SUM(O26:O38)</f>
        <v>33132015</v>
      </c>
      <c r="P39" s="19"/>
      <c r="Q39" s="155">
        <f>SUM(Q26:Q38)</f>
        <v>100818312</v>
      </c>
    </row>
    <row r="40" spans="1:17" s="1" customFormat="1" ht="18.75">
      <c r="A40" s="158" t="s">
        <v>135</v>
      </c>
      <c r="I40" s="148"/>
      <c r="K40" s="150">
        <v>-55846434</v>
      </c>
      <c r="L40" s="20"/>
      <c r="M40" s="150">
        <v>-29091434</v>
      </c>
      <c r="N40" s="20"/>
      <c r="O40" s="150">
        <v>-23402794</v>
      </c>
      <c r="P40" s="20"/>
      <c r="Q40" s="150">
        <v>-22565662</v>
      </c>
    </row>
    <row r="41" spans="1:17" s="1" customFormat="1" ht="18.75">
      <c r="A41" s="92" t="s">
        <v>136</v>
      </c>
      <c r="I41" s="148"/>
      <c r="K41" s="150">
        <v>-21679561</v>
      </c>
      <c r="L41" s="20"/>
      <c r="M41" s="150">
        <v>-329336</v>
      </c>
      <c r="N41" s="20"/>
      <c r="O41" s="150">
        <v>-12607403</v>
      </c>
      <c r="P41" s="20"/>
      <c r="Q41" s="150">
        <v>-224486</v>
      </c>
    </row>
    <row r="42" spans="1:17" s="71" customFormat="1" ht="18.75">
      <c r="A42" s="102" t="s">
        <v>137</v>
      </c>
      <c r="J42" s="1"/>
      <c r="K42" s="162">
        <f>SUM(K39:K41)</f>
        <v>582593599</v>
      </c>
      <c r="L42" s="20"/>
      <c r="M42" s="162">
        <f>SUM(M39:M41)</f>
        <v>142944036</v>
      </c>
      <c r="N42" s="20"/>
      <c r="O42" s="162">
        <f>SUM(O39:O41)</f>
        <v>-2878182</v>
      </c>
      <c r="P42" s="20"/>
      <c r="Q42" s="162">
        <f>SUM(Q39:Q41)</f>
        <v>78028164</v>
      </c>
    </row>
    <row r="43" spans="1:17" s="71" customFormat="1" ht="11.25" customHeight="1">
      <c r="A43" s="102"/>
      <c r="J43" s="1"/>
      <c r="K43" s="155"/>
      <c r="L43" s="20"/>
      <c r="M43" s="155"/>
      <c r="N43" s="20"/>
      <c r="O43" s="155"/>
      <c r="P43" s="20"/>
      <c r="Q43" s="155"/>
    </row>
    <row r="44" spans="1:17" s="1" customFormat="1" ht="20.25">
      <c r="A44" s="11" t="s">
        <v>199</v>
      </c>
      <c r="F44" s="71"/>
      <c r="G44" s="72"/>
      <c r="I44" s="164"/>
      <c r="K44" s="164"/>
      <c r="M44" s="164"/>
      <c r="O44" s="164"/>
      <c r="Q44" s="68" t="s">
        <v>220</v>
      </c>
    </row>
    <row r="45" spans="1:17" s="71" customFormat="1" ht="18.75">
      <c r="A45" s="190" t="str">
        <f>+A1</f>
        <v>ENERGY ABSOLUTE PUBLIC COMPANY LIMITED AND ITS SUBSIDIARIES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s="71" customFormat="1" ht="18.75">
      <c r="A46" s="190" t="s">
        <v>219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47" spans="1:17" s="1" customFormat="1" ht="18.75">
      <c r="A47" s="190" t="str">
        <f>A3</f>
        <v>FOR  THE  YEAR ENDED DECEMBER 31, 2013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</row>
    <row r="48" spans="1:17" s="1" customFormat="1" ht="9" customHeight="1">
      <c r="A48" s="2"/>
      <c r="B48" s="2"/>
      <c r="C48" s="2"/>
      <c r="D48" s="2"/>
      <c r="E48" s="2"/>
      <c r="F48" s="2"/>
      <c r="G48" s="2"/>
      <c r="H48" s="2"/>
      <c r="I48" s="2"/>
      <c r="K48" s="2"/>
      <c r="M48" s="2"/>
      <c r="O48" s="2"/>
      <c r="Q48" s="2"/>
    </row>
    <row r="49" spans="1:17" s="1" customFormat="1" ht="18.75">
      <c r="A49" s="2"/>
      <c r="B49" s="2"/>
      <c r="C49" s="2"/>
      <c r="D49" s="2"/>
      <c r="E49" s="2"/>
      <c r="F49" s="2"/>
      <c r="G49" s="2"/>
      <c r="H49" s="2"/>
      <c r="I49" s="81"/>
      <c r="K49" s="145" t="s">
        <v>6</v>
      </c>
      <c r="L49" s="145"/>
      <c r="M49" s="145"/>
      <c r="N49" s="145"/>
      <c r="O49" s="145"/>
      <c r="P49" s="145"/>
      <c r="Q49" s="145"/>
    </row>
    <row r="50" spans="8:17" s="71" customFormat="1" ht="18.75">
      <c r="H50" s="1"/>
      <c r="I50" s="81"/>
      <c r="J50" s="1"/>
      <c r="K50" s="183" t="s">
        <v>7</v>
      </c>
      <c r="L50" s="183"/>
      <c r="M50" s="183"/>
      <c r="N50" s="73"/>
      <c r="O50" s="74" t="s">
        <v>8</v>
      </c>
      <c r="P50" s="74"/>
      <c r="Q50" s="74"/>
    </row>
    <row r="51" spans="8:17" s="71" customFormat="1" ht="18.75">
      <c r="H51" s="1"/>
      <c r="I51" s="6" t="s">
        <v>11</v>
      </c>
      <c r="J51" s="1"/>
      <c r="K51" s="146" t="s">
        <v>9</v>
      </c>
      <c r="L51" s="1"/>
      <c r="M51" s="146" t="s">
        <v>10</v>
      </c>
      <c r="N51" s="147"/>
      <c r="O51" s="146" t="s">
        <v>9</v>
      </c>
      <c r="P51" s="1"/>
      <c r="Q51" s="146" t="s">
        <v>10</v>
      </c>
    </row>
    <row r="52" spans="1:17" s="1" customFormat="1" ht="18.75">
      <c r="A52" s="71" t="s">
        <v>138</v>
      </c>
      <c r="I52" s="163"/>
      <c r="K52" s="163"/>
      <c r="M52" s="163"/>
      <c r="O52" s="163"/>
      <c r="Q52" s="163"/>
    </row>
    <row r="53" spans="1:17" s="1" customFormat="1" ht="18.75">
      <c r="A53" s="1" t="s">
        <v>139</v>
      </c>
      <c r="K53" s="148"/>
      <c r="M53" s="148"/>
      <c r="O53" s="148"/>
      <c r="Q53" s="148"/>
    </row>
    <row r="54" spans="2:17" s="1" customFormat="1" ht="18.75">
      <c r="B54" s="1" t="s">
        <v>140</v>
      </c>
      <c r="I54" s="148"/>
      <c r="K54" s="165">
        <v>-589861179</v>
      </c>
      <c r="M54" s="165">
        <v>-56010099</v>
      </c>
      <c r="O54" s="165">
        <v>8257022</v>
      </c>
      <c r="Q54" s="165">
        <v>-36638058</v>
      </c>
    </row>
    <row r="55" spans="1:17" s="1" customFormat="1" ht="18.75">
      <c r="A55" s="166" t="s">
        <v>186</v>
      </c>
      <c r="I55" s="148"/>
      <c r="K55" s="148"/>
      <c r="M55" s="148"/>
      <c r="O55" s="148"/>
      <c r="Q55" s="148"/>
    </row>
    <row r="56" spans="2:17" s="1" customFormat="1" ht="18.75">
      <c r="B56" s="1" t="s">
        <v>185</v>
      </c>
      <c r="I56" s="2">
        <v>12</v>
      </c>
      <c r="K56" s="150">
        <v>0</v>
      </c>
      <c r="L56" s="20"/>
      <c r="M56" s="150">
        <v>-1</v>
      </c>
      <c r="N56" s="20"/>
      <c r="O56" s="150">
        <v>0</v>
      </c>
      <c r="P56" s="20"/>
      <c r="Q56" s="150">
        <v>-1</v>
      </c>
    </row>
    <row r="57" spans="1:17" s="1" customFormat="1" ht="18.75">
      <c r="A57" s="166" t="s">
        <v>174</v>
      </c>
      <c r="I57" s="2">
        <v>8</v>
      </c>
      <c r="K57" s="150">
        <v>-20000000</v>
      </c>
      <c r="L57" s="20"/>
      <c r="M57" s="150">
        <v>-123062550</v>
      </c>
      <c r="N57" s="20"/>
      <c r="O57" s="150">
        <v>0</v>
      </c>
      <c r="P57" s="20"/>
      <c r="Q57" s="150">
        <v>-392550</v>
      </c>
    </row>
    <row r="58" spans="1:17" s="1" customFormat="1" ht="18.75">
      <c r="A58" s="166" t="s">
        <v>175</v>
      </c>
      <c r="I58" s="2"/>
      <c r="K58" s="150"/>
      <c r="L58" s="20"/>
      <c r="M58" s="150"/>
      <c r="N58" s="20"/>
      <c r="O58" s="150"/>
      <c r="P58" s="20"/>
      <c r="Q58" s="150"/>
    </row>
    <row r="59" spans="2:17" s="1" customFormat="1" ht="18.75">
      <c r="B59" s="1" t="s">
        <v>176</v>
      </c>
      <c r="I59" s="2">
        <v>8</v>
      </c>
      <c r="K59" s="150">
        <v>4008375</v>
      </c>
      <c r="L59" s="20"/>
      <c r="M59" s="150">
        <v>133300255</v>
      </c>
      <c r="N59" s="20"/>
      <c r="O59" s="150">
        <v>0</v>
      </c>
      <c r="P59" s="20"/>
      <c r="Q59" s="150">
        <v>630255</v>
      </c>
    </row>
    <row r="60" spans="1:17" s="1" customFormat="1" ht="18.75">
      <c r="A60" s="166" t="s">
        <v>171</v>
      </c>
      <c r="I60" s="2">
        <v>5</v>
      </c>
      <c r="K60" s="150">
        <v>-550000</v>
      </c>
      <c r="L60" s="20"/>
      <c r="M60" s="150">
        <v>0</v>
      </c>
      <c r="N60" s="20"/>
      <c r="O60" s="150">
        <v>-1370050000</v>
      </c>
      <c r="P60" s="20"/>
      <c r="Q60" s="150">
        <v>-51700000</v>
      </c>
    </row>
    <row r="61" spans="1:17" s="1" customFormat="1" ht="18.75">
      <c r="A61" s="166" t="s">
        <v>173</v>
      </c>
      <c r="I61" s="2">
        <v>5</v>
      </c>
      <c r="K61" s="150">
        <v>0</v>
      </c>
      <c r="L61" s="20"/>
      <c r="M61" s="150">
        <v>0</v>
      </c>
      <c r="N61" s="20"/>
      <c r="O61" s="150">
        <v>740500000</v>
      </c>
      <c r="P61" s="20"/>
      <c r="Q61" s="150">
        <v>12950000</v>
      </c>
    </row>
    <row r="62" spans="1:17" s="1" customFormat="1" ht="18.75">
      <c r="A62" s="166" t="s">
        <v>178</v>
      </c>
      <c r="I62" s="2"/>
      <c r="K62" s="150">
        <v>0</v>
      </c>
      <c r="L62" s="20"/>
      <c r="M62" s="150">
        <v>60000000</v>
      </c>
      <c r="N62" s="20"/>
      <c r="O62" s="150">
        <v>0</v>
      </c>
      <c r="P62" s="20"/>
      <c r="Q62" s="150">
        <v>60000000</v>
      </c>
    </row>
    <row r="63" spans="1:17" s="1" customFormat="1" ht="18.75">
      <c r="A63" s="166" t="s">
        <v>141</v>
      </c>
      <c r="I63" s="2">
        <v>13</v>
      </c>
      <c r="K63" s="150">
        <v>0</v>
      </c>
      <c r="L63" s="20"/>
      <c r="M63" s="150">
        <v>-75356449</v>
      </c>
      <c r="N63" s="20"/>
      <c r="O63" s="150">
        <v>-1671999970</v>
      </c>
      <c r="P63" s="20"/>
      <c r="Q63" s="150">
        <v>-105729470</v>
      </c>
    </row>
    <row r="64" spans="1:17" s="1" customFormat="1" ht="18.75">
      <c r="A64" s="92" t="s">
        <v>164</v>
      </c>
      <c r="B64" s="92"/>
      <c r="I64" s="2">
        <v>14</v>
      </c>
      <c r="K64" s="150">
        <v>0</v>
      </c>
      <c r="L64" s="20"/>
      <c r="M64" s="150">
        <v>-107566693</v>
      </c>
      <c r="N64" s="20"/>
      <c r="O64" s="150">
        <v>-120099956</v>
      </c>
      <c r="P64" s="20"/>
      <c r="Q64" s="150">
        <v>-107566693</v>
      </c>
    </row>
    <row r="65" spans="1:17" s="1" customFormat="1" ht="18.75">
      <c r="A65" s="92" t="s">
        <v>142</v>
      </c>
      <c r="B65" s="92"/>
      <c r="I65" s="2">
        <v>15</v>
      </c>
      <c r="K65" s="150">
        <v>-6430741189</v>
      </c>
      <c r="L65" s="20"/>
      <c r="M65" s="150">
        <v>-913918146</v>
      </c>
      <c r="N65" s="20"/>
      <c r="O65" s="150">
        <v>-247150863</v>
      </c>
      <c r="P65" s="20"/>
      <c r="Q65" s="150">
        <v>-213066082</v>
      </c>
    </row>
    <row r="66" spans="1:17" s="1" customFormat="1" ht="18.75">
      <c r="A66" s="92" t="s">
        <v>205</v>
      </c>
      <c r="B66" s="92"/>
      <c r="I66" s="2">
        <v>16</v>
      </c>
      <c r="K66" s="150">
        <v>-194476676</v>
      </c>
      <c r="L66" s="20"/>
      <c r="M66" s="150">
        <v>-14860000</v>
      </c>
      <c r="N66" s="20"/>
      <c r="O66" s="150">
        <v>0</v>
      </c>
      <c r="P66" s="20"/>
      <c r="Q66" s="150">
        <v>0</v>
      </c>
    </row>
    <row r="67" spans="1:17" s="1" customFormat="1" ht="18.75">
      <c r="A67" s="92" t="s">
        <v>143</v>
      </c>
      <c r="B67" s="92"/>
      <c r="I67" s="2">
        <v>15</v>
      </c>
      <c r="K67" s="150">
        <v>99757426</v>
      </c>
      <c r="L67" s="20"/>
      <c r="M67" s="150">
        <v>640757</v>
      </c>
      <c r="N67" s="20"/>
      <c r="O67" s="150">
        <v>99731476</v>
      </c>
      <c r="P67" s="20"/>
      <c r="Q67" s="150">
        <v>640757</v>
      </c>
    </row>
    <row r="68" spans="1:17" s="1" customFormat="1" ht="18.75">
      <c r="A68" s="92" t="s">
        <v>172</v>
      </c>
      <c r="B68" s="92"/>
      <c r="I68" s="2">
        <v>15</v>
      </c>
      <c r="K68" s="150">
        <v>218113854</v>
      </c>
      <c r="L68" s="20"/>
      <c r="M68" s="150">
        <v>0</v>
      </c>
      <c r="N68" s="20"/>
      <c r="O68" s="150">
        <v>113853007</v>
      </c>
      <c r="P68" s="20"/>
      <c r="Q68" s="150">
        <v>0</v>
      </c>
    </row>
    <row r="69" spans="1:17" s="1" customFormat="1" ht="18.75">
      <c r="A69" s="166" t="s">
        <v>179</v>
      </c>
      <c r="I69" s="2">
        <v>14</v>
      </c>
      <c r="K69" s="150">
        <v>0</v>
      </c>
      <c r="L69" s="20"/>
      <c r="M69" s="150">
        <v>0</v>
      </c>
      <c r="N69" s="20"/>
      <c r="O69" s="150">
        <v>138840285</v>
      </c>
      <c r="P69" s="20"/>
      <c r="Q69" s="150">
        <v>0</v>
      </c>
    </row>
    <row r="70" spans="1:17" s="1" customFormat="1" ht="18.75">
      <c r="A70" s="166" t="s">
        <v>187</v>
      </c>
      <c r="I70" s="2"/>
      <c r="K70" s="150">
        <v>0</v>
      </c>
      <c r="L70" s="20"/>
      <c r="M70" s="150">
        <v>0</v>
      </c>
      <c r="N70" s="20"/>
      <c r="O70" s="150">
        <v>954784</v>
      </c>
      <c r="P70" s="20"/>
      <c r="Q70" s="150">
        <v>0</v>
      </c>
    </row>
    <row r="71" spans="1:17" s="1" customFormat="1" ht="18.75">
      <c r="A71" s="166" t="s">
        <v>18</v>
      </c>
      <c r="I71" s="2"/>
      <c r="K71" s="150">
        <v>15602388</v>
      </c>
      <c r="L71" s="20"/>
      <c r="M71" s="150">
        <v>-3257448</v>
      </c>
      <c r="N71" s="20"/>
      <c r="O71" s="150">
        <v>15602388</v>
      </c>
      <c r="P71" s="20"/>
      <c r="Q71" s="150">
        <v>-3257448</v>
      </c>
    </row>
    <row r="72" spans="1:17" s="71" customFormat="1" ht="18.75">
      <c r="A72" s="71" t="s">
        <v>144</v>
      </c>
      <c r="K72" s="162">
        <f>SUM(K54:K71)</f>
        <v>-6898147001</v>
      </c>
      <c r="L72" s="160"/>
      <c r="M72" s="162">
        <f>SUM(M54:M71)</f>
        <v>-1100090374</v>
      </c>
      <c r="N72" s="160"/>
      <c r="O72" s="162">
        <f>SUM(O54:O71)</f>
        <v>-2291561827</v>
      </c>
      <c r="P72" s="160"/>
      <c r="Q72" s="162">
        <f>SUM(Q54:Q71)</f>
        <v>-444129290</v>
      </c>
    </row>
    <row r="73" spans="11:17" s="1" customFormat="1" ht="5.25" customHeight="1">
      <c r="K73" s="100"/>
      <c r="L73" s="20"/>
      <c r="M73" s="100"/>
      <c r="N73" s="20"/>
      <c r="O73" s="100"/>
      <c r="P73" s="20"/>
      <c r="Q73" s="100"/>
    </row>
    <row r="74" spans="1:17" s="1" customFormat="1" ht="18.75">
      <c r="A74" s="71" t="s">
        <v>145</v>
      </c>
      <c r="K74" s="100"/>
      <c r="L74" s="20"/>
      <c r="M74" s="100"/>
      <c r="N74" s="20"/>
      <c r="O74" s="100"/>
      <c r="P74" s="20"/>
      <c r="Q74" s="100"/>
    </row>
    <row r="75" spans="1:17" s="1" customFormat="1" ht="18.75">
      <c r="A75" s="1" t="s">
        <v>146</v>
      </c>
      <c r="I75" s="148"/>
      <c r="K75" s="148"/>
      <c r="M75" s="148"/>
      <c r="O75" s="148"/>
      <c r="Q75" s="148"/>
    </row>
    <row r="76" spans="2:17" s="1" customFormat="1" ht="18.75">
      <c r="B76" s="1" t="s">
        <v>147</v>
      </c>
      <c r="I76" s="2"/>
      <c r="K76" s="100">
        <v>134797592</v>
      </c>
      <c r="L76" s="20"/>
      <c r="M76" s="100">
        <v>267069313</v>
      </c>
      <c r="N76" s="20"/>
      <c r="O76" s="100">
        <v>134797592</v>
      </c>
      <c r="P76" s="20"/>
      <c r="Q76" s="100">
        <v>267069313</v>
      </c>
    </row>
    <row r="77" spans="1:17" s="1" customFormat="1" ht="18.75">
      <c r="A77" s="166" t="s">
        <v>148</v>
      </c>
      <c r="I77" s="2"/>
      <c r="K77" s="150">
        <v>0</v>
      </c>
      <c r="L77" s="20"/>
      <c r="M77" s="150">
        <v>85170000</v>
      </c>
      <c r="N77" s="20"/>
      <c r="O77" s="150">
        <v>0</v>
      </c>
      <c r="P77" s="20"/>
      <c r="Q77" s="150">
        <v>40000000</v>
      </c>
    </row>
    <row r="78" spans="1:17" s="1" customFormat="1" ht="18.75">
      <c r="A78" s="166" t="s">
        <v>151</v>
      </c>
      <c r="I78" s="2"/>
      <c r="K78" s="150">
        <v>0</v>
      </c>
      <c r="L78" s="20"/>
      <c r="M78" s="150">
        <v>-115770000</v>
      </c>
      <c r="N78" s="20"/>
      <c r="O78" s="150">
        <v>0</v>
      </c>
      <c r="P78" s="20"/>
      <c r="Q78" s="150">
        <v>-40000000</v>
      </c>
    </row>
    <row r="79" spans="1:17" s="1" customFormat="1" ht="18.75">
      <c r="A79" s="166" t="s">
        <v>149</v>
      </c>
      <c r="I79" s="2"/>
      <c r="K79" s="150">
        <v>0</v>
      </c>
      <c r="L79" s="20"/>
      <c r="M79" s="150">
        <v>10000</v>
      </c>
      <c r="N79" s="20"/>
      <c r="O79" s="150">
        <v>0</v>
      </c>
      <c r="P79" s="20"/>
      <c r="Q79" s="150">
        <v>0</v>
      </c>
    </row>
    <row r="80" spans="1:17" s="1" customFormat="1" ht="18.75">
      <c r="A80" s="166" t="s">
        <v>217</v>
      </c>
      <c r="I80" s="2"/>
      <c r="K80" s="150">
        <v>0</v>
      </c>
      <c r="L80" s="20"/>
      <c r="M80" s="150">
        <v>-250000</v>
      </c>
      <c r="N80" s="20"/>
      <c r="O80" s="150">
        <v>0</v>
      </c>
      <c r="P80" s="20"/>
      <c r="Q80" s="150">
        <v>0</v>
      </c>
    </row>
    <row r="81" spans="1:17" s="1" customFormat="1" ht="18.75">
      <c r="A81" s="166" t="s">
        <v>152</v>
      </c>
      <c r="I81" s="148"/>
      <c r="K81" s="148"/>
      <c r="M81" s="148"/>
      <c r="O81" s="148"/>
      <c r="Q81" s="148"/>
    </row>
    <row r="82" spans="2:17" s="1" customFormat="1" ht="18.75">
      <c r="B82" s="1" t="s">
        <v>153</v>
      </c>
      <c r="I82" s="2">
        <v>20</v>
      </c>
      <c r="K82" s="150">
        <v>4854360654</v>
      </c>
      <c r="L82" s="20"/>
      <c r="M82" s="150">
        <v>564890000</v>
      </c>
      <c r="N82" s="20"/>
      <c r="O82" s="150">
        <v>0</v>
      </c>
      <c r="P82" s="20"/>
      <c r="Q82" s="150">
        <v>17000000</v>
      </c>
    </row>
    <row r="83" spans="1:17" s="1" customFormat="1" ht="18.75">
      <c r="A83" s="166" t="s">
        <v>150</v>
      </c>
      <c r="K83" s="150"/>
      <c r="L83" s="20"/>
      <c r="M83" s="150"/>
      <c r="N83" s="20"/>
      <c r="O83" s="150"/>
      <c r="P83" s="20"/>
      <c r="Q83" s="150"/>
    </row>
    <row r="84" spans="2:17" s="1" customFormat="1" ht="18.75">
      <c r="B84" s="1" t="s">
        <v>153</v>
      </c>
      <c r="I84" s="2">
        <v>20</v>
      </c>
      <c r="K84" s="150">
        <v>-122055000</v>
      </c>
      <c r="L84" s="20"/>
      <c r="M84" s="150">
        <v>-52530000</v>
      </c>
      <c r="N84" s="20"/>
      <c r="O84" s="150">
        <v>-65040000</v>
      </c>
      <c r="P84" s="20"/>
      <c r="Q84" s="150">
        <v>-52530000</v>
      </c>
    </row>
    <row r="85" spans="1:17" s="1" customFormat="1" ht="18.75">
      <c r="A85" s="166" t="s">
        <v>114</v>
      </c>
      <c r="I85" s="2">
        <v>25</v>
      </c>
      <c r="K85" s="150">
        <v>-37299302</v>
      </c>
      <c r="L85" s="20"/>
      <c r="M85" s="150">
        <v>-85400000</v>
      </c>
      <c r="N85" s="20"/>
      <c r="O85" s="150">
        <v>-37299302</v>
      </c>
      <c r="P85" s="20"/>
      <c r="Q85" s="150">
        <v>-85400000</v>
      </c>
    </row>
    <row r="86" spans="1:17" s="1" customFormat="1" ht="18.75">
      <c r="A86" s="166" t="s">
        <v>154</v>
      </c>
      <c r="I86" s="2">
        <v>24</v>
      </c>
      <c r="K86" s="150">
        <v>2990516000</v>
      </c>
      <c r="L86" s="20"/>
      <c r="M86" s="150">
        <v>180000000</v>
      </c>
      <c r="N86" s="20"/>
      <c r="O86" s="150">
        <v>2990516000</v>
      </c>
      <c r="P86" s="20"/>
      <c r="Q86" s="150">
        <v>180000000</v>
      </c>
    </row>
    <row r="87" spans="1:17" s="71" customFormat="1" ht="18.75">
      <c r="A87" s="71" t="s">
        <v>155</v>
      </c>
      <c r="K87" s="162">
        <f>SUM(K76:K86)</f>
        <v>7820319944</v>
      </c>
      <c r="L87" s="160"/>
      <c r="M87" s="162">
        <f>SUM(M76:M86)</f>
        <v>843189313</v>
      </c>
      <c r="N87" s="160"/>
      <c r="O87" s="162">
        <f>SUM(O76:O86)</f>
        <v>3022974290</v>
      </c>
      <c r="P87" s="160"/>
      <c r="Q87" s="162">
        <f>SUM(Q76:Q86)</f>
        <v>326139313</v>
      </c>
    </row>
    <row r="88" spans="9:17" ht="9.75" customHeight="1">
      <c r="I88" s="3"/>
      <c r="K88" s="45"/>
      <c r="L88" s="43"/>
      <c r="M88" s="45"/>
      <c r="N88" s="43"/>
      <c r="O88" s="45"/>
      <c r="P88" s="43"/>
      <c r="Q88" s="45"/>
    </row>
    <row r="89" spans="1:17" ht="18.75" customHeight="1">
      <c r="A89" s="11" t="s">
        <v>199</v>
      </c>
      <c r="F89" s="7"/>
      <c r="G89" s="8"/>
      <c r="I89" s="16"/>
      <c r="K89" s="16"/>
      <c r="M89" s="16"/>
      <c r="O89" s="16"/>
      <c r="Q89" s="68" t="s">
        <v>221</v>
      </c>
    </row>
    <row r="90" spans="1:17" s="7" customFormat="1" ht="21">
      <c r="A90" s="187" t="str">
        <f>+A45</f>
        <v>ENERGY ABSOLUTE PUBLIC COMPANY LIMITED AND ITS SUBSIDIARIES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</row>
    <row r="91" spans="1:17" s="7" customFormat="1" ht="21">
      <c r="A91" s="187" t="str">
        <f>+A46</f>
        <v>STATEMENT OF CASH FLOWS  (Con't)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</row>
    <row r="92" spans="1:17" ht="21">
      <c r="A92" s="187" t="str">
        <f>+A47</f>
        <v>FOR  THE  YEAR ENDED DECEMBER 31, 2013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</row>
    <row r="93" spans="1:17" ht="20.25">
      <c r="A93" s="9"/>
      <c r="B93" s="9"/>
      <c r="C93" s="9"/>
      <c r="D93" s="9"/>
      <c r="E93" s="9"/>
      <c r="F93" s="9"/>
      <c r="G93" s="9"/>
      <c r="H93" s="9"/>
      <c r="I93" s="9"/>
      <c r="K93" s="9"/>
      <c r="M93" s="9"/>
      <c r="O93" s="9"/>
      <c r="Q93" s="9"/>
    </row>
    <row r="94" spans="1:17" ht="20.25">
      <c r="A94" s="9"/>
      <c r="B94" s="9"/>
      <c r="C94" s="9"/>
      <c r="D94" s="9"/>
      <c r="E94" s="9"/>
      <c r="F94" s="9"/>
      <c r="G94" s="9"/>
      <c r="H94" s="9"/>
      <c r="I94" s="25"/>
      <c r="K94" s="39" t="s">
        <v>6</v>
      </c>
      <c r="L94" s="39"/>
      <c r="M94" s="39"/>
      <c r="N94" s="39"/>
      <c r="O94" s="39"/>
      <c r="P94" s="39"/>
      <c r="Q94" s="39"/>
    </row>
    <row r="95" spans="8:17" s="7" customFormat="1" ht="21">
      <c r="H95" s="3"/>
      <c r="I95" s="25"/>
      <c r="J95" s="3"/>
      <c r="K95" s="191" t="s">
        <v>7</v>
      </c>
      <c r="L95" s="191"/>
      <c r="M95" s="191"/>
      <c r="N95" s="21"/>
      <c r="O95" s="22" t="s">
        <v>8</v>
      </c>
      <c r="P95" s="22"/>
      <c r="Q95" s="22"/>
    </row>
    <row r="96" spans="8:17" s="7" customFormat="1" ht="21">
      <c r="H96" s="3"/>
      <c r="I96" s="24" t="s">
        <v>11</v>
      </c>
      <c r="J96" s="3"/>
      <c r="K96" s="40" t="s">
        <v>9</v>
      </c>
      <c r="L96" s="3"/>
      <c r="M96" s="40" t="s">
        <v>10</v>
      </c>
      <c r="N96" s="27"/>
      <c r="O96" s="40" t="s">
        <v>9</v>
      </c>
      <c r="P96" s="3"/>
      <c r="Q96" s="40" t="s">
        <v>10</v>
      </c>
    </row>
    <row r="97" spans="8:17" s="7" customFormat="1" ht="6" customHeight="1">
      <c r="H97" s="3"/>
      <c r="I97" s="23"/>
      <c r="J97" s="3"/>
      <c r="K97" s="69"/>
      <c r="L97" s="3"/>
      <c r="M97" s="69"/>
      <c r="N97" s="27"/>
      <c r="O97" s="69"/>
      <c r="P97" s="3"/>
      <c r="Q97" s="69"/>
    </row>
    <row r="98" spans="1:17" s="71" customFormat="1" ht="18.75">
      <c r="A98" s="167" t="s">
        <v>156</v>
      </c>
      <c r="I98" s="77"/>
      <c r="J98" s="77"/>
      <c r="K98" s="150">
        <f>K87+K72+K42</f>
        <v>1504766542</v>
      </c>
      <c r="L98" s="160"/>
      <c r="M98" s="150">
        <f>M87+M72+M42</f>
        <v>-113957025</v>
      </c>
      <c r="N98" s="160"/>
      <c r="O98" s="150">
        <f>O87+O72+O42</f>
        <v>728534281</v>
      </c>
      <c r="P98" s="160"/>
      <c r="Q98" s="150">
        <f>Q87+Q72+Q42</f>
        <v>-39961813</v>
      </c>
    </row>
    <row r="99" spans="1:17" s="71" customFormat="1" ht="18.75">
      <c r="A99" s="71" t="s">
        <v>230</v>
      </c>
      <c r="I99" s="77"/>
      <c r="J99" s="77"/>
      <c r="K99" s="150">
        <v>67343893</v>
      </c>
      <c r="L99" s="160"/>
      <c r="M99" s="168">
        <v>181300918</v>
      </c>
      <c r="N99" s="160"/>
      <c r="O99" s="150">
        <v>56179031</v>
      </c>
      <c r="P99" s="160"/>
      <c r="Q99" s="168">
        <v>96140844</v>
      </c>
    </row>
    <row r="100" spans="1:17" s="71" customFormat="1" ht="19.5" thickBot="1">
      <c r="A100" s="71" t="s">
        <v>231</v>
      </c>
      <c r="I100" s="2"/>
      <c r="J100" s="77"/>
      <c r="K100" s="169">
        <f>SUM(K98:K99)</f>
        <v>1572110435</v>
      </c>
      <c r="L100" s="160"/>
      <c r="M100" s="169">
        <f>SUM(M98:M99)</f>
        <v>67343893</v>
      </c>
      <c r="N100" s="160"/>
      <c r="O100" s="169">
        <f>SUM(O98:O99)</f>
        <v>784713312</v>
      </c>
      <c r="P100" s="160"/>
      <c r="Q100" s="169">
        <f>SUM(Q98:Q99)</f>
        <v>56179031</v>
      </c>
    </row>
    <row r="101" spans="1:17" s="1" customFormat="1" ht="19.5" thickTop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</row>
    <row r="102" spans="1:17" s="1" customFormat="1" ht="18.75">
      <c r="A102" s="170" t="s">
        <v>157</v>
      </c>
      <c r="I102" s="148"/>
      <c r="K102" s="148"/>
      <c r="L102" s="148"/>
      <c r="M102" s="148"/>
      <c r="N102" s="148"/>
      <c r="O102" s="148"/>
      <c r="P102" s="148"/>
      <c r="Q102" s="148"/>
    </row>
    <row r="103" spans="1:17" s="1" customFormat="1" ht="18.75">
      <c r="A103" s="171" t="s">
        <v>0</v>
      </c>
      <c r="B103" s="1" t="s">
        <v>158</v>
      </c>
      <c r="I103" s="148"/>
      <c r="K103" s="148"/>
      <c r="L103" s="148"/>
      <c r="M103" s="148"/>
      <c r="N103" s="148"/>
      <c r="O103" s="148"/>
      <c r="P103" s="148"/>
      <c r="Q103" s="148"/>
    </row>
    <row r="104" spans="1:17" s="1" customFormat="1" ht="18.75">
      <c r="A104" s="171"/>
      <c r="B104" s="172" t="s">
        <v>2</v>
      </c>
      <c r="D104" s="1" t="s">
        <v>159</v>
      </c>
      <c r="I104" s="2">
        <v>15</v>
      </c>
      <c r="K104" s="173">
        <v>182466305</v>
      </c>
      <c r="L104" s="173"/>
      <c r="M104" s="173">
        <v>7078048</v>
      </c>
      <c r="N104" s="173"/>
      <c r="O104" s="173">
        <v>3450133</v>
      </c>
      <c r="P104" s="173"/>
      <c r="Q104" s="173">
        <v>7078048</v>
      </c>
    </row>
    <row r="105" spans="1:17" s="1" customFormat="1" ht="18.75">
      <c r="A105" s="171"/>
      <c r="B105" s="172" t="s">
        <v>3</v>
      </c>
      <c r="D105" s="1" t="s">
        <v>160</v>
      </c>
      <c r="K105" s="173"/>
      <c r="L105" s="173"/>
      <c r="M105" s="173"/>
      <c r="N105" s="173"/>
      <c r="O105" s="173"/>
      <c r="P105" s="173"/>
      <c r="Q105" s="173"/>
    </row>
    <row r="106" spans="1:17" s="1" customFormat="1" ht="18.75">
      <c r="A106" s="171"/>
      <c r="B106" s="172"/>
      <c r="E106" s="1" t="s">
        <v>161</v>
      </c>
      <c r="I106" s="2">
        <v>15</v>
      </c>
      <c r="K106" s="173">
        <v>14369799</v>
      </c>
      <c r="L106" s="173"/>
      <c r="M106" s="173">
        <v>3619753</v>
      </c>
      <c r="N106" s="173"/>
      <c r="O106" s="173">
        <v>7612799</v>
      </c>
      <c r="P106" s="173"/>
      <c r="Q106" s="173">
        <v>3619753</v>
      </c>
    </row>
    <row r="107" spans="1:17" s="1" customFormat="1" ht="18.75">
      <c r="A107" s="171"/>
      <c r="B107" s="172" t="s">
        <v>200</v>
      </c>
      <c r="C107" s="90"/>
      <c r="D107" s="1" t="s">
        <v>201</v>
      </c>
      <c r="I107" s="2"/>
      <c r="K107" s="173"/>
      <c r="L107" s="173"/>
      <c r="M107" s="173"/>
      <c r="N107" s="173"/>
      <c r="O107" s="173"/>
      <c r="P107" s="173"/>
      <c r="Q107" s="173"/>
    </row>
    <row r="108" spans="1:17" s="1" customFormat="1" ht="18.75">
      <c r="A108" s="171"/>
      <c r="B108" s="174"/>
      <c r="C108" s="90"/>
      <c r="E108" s="1" t="s">
        <v>202</v>
      </c>
      <c r="I108" s="2"/>
      <c r="K108" s="173">
        <v>0</v>
      </c>
      <c r="L108" s="173"/>
      <c r="M108" s="173">
        <v>4008375</v>
      </c>
      <c r="N108" s="173"/>
      <c r="O108" s="173">
        <v>0</v>
      </c>
      <c r="P108" s="173"/>
      <c r="Q108" s="173">
        <v>0</v>
      </c>
    </row>
    <row r="109" spans="1:17" s="1" customFormat="1" ht="9" customHeight="1">
      <c r="A109" s="171"/>
      <c r="B109" s="172"/>
      <c r="I109" s="2"/>
      <c r="K109" s="173"/>
      <c r="L109" s="173"/>
      <c r="M109" s="173"/>
      <c r="N109" s="173"/>
      <c r="O109" s="173"/>
      <c r="P109" s="173"/>
      <c r="Q109" s="173"/>
    </row>
    <row r="110" spans="1:17" s="1" customFormat="1" ht="18.75">
      <c r="A110" s="171" t="s">
        <v>1</v>
      </c>
      <c r="B110" s="166" t="s">
        <v>162</v>
      </c>
      <c r="C110" s="92"/>
      <c r="D110" s="92"/>
      <c r="I110" s="148"/>
      <c r="K110" s="173">
        <v>1199428</v>
      </c>
      <c r="L110" s="173"/>
      <c r="M110" s="173">
        <v>1260317883</v>
      </c>
      <c r="N110" s="173"/>
      <c r="O110" s="173">
        <v>569428</v>
      </c>
      <c r="P110" s="173"/>
      <c r="Q110" s="173">
        <v>1178207883</v>
      </c>
    </row>
    <row r="111" spans="1:17" ht="20.25">
      <c r="A111" s="41"/>
      <c r="B111" s="26"/>
      <c r="D111" s="26"/>
      <c r="K111" s="48"/>
      <c r="L111" s="48"/>
      <c r="M111" s="48"/>
      <c r="N111" s="48"/>
      <c r="O111" s="48"/>
      <c r="P111" s="48"/>
      <c r="Q111" s="48"/>
    </row>
    <row r="112" spans="1:17" ht="20.25">
      <c r="A112" s="26"/>
      <c r="B112" s="49"/>
      <c r="C112" s="26"/>
      <c r="D112" s="26"/>
      <c r="I112" s="9"/>
      <c r="K112" s="48"/>
      <c r="L112" s="48"/>
      <c r="M112" s="3"/>
      <c r="O112" s="3"/>
      <c r="Q112" s="3"/>
    </row>
    <row r="113" spans="1:17" ht="20.25">
      <c r="A113" s="41"/>
      <c r="B113" s="47"/>
      <c r="C113" s="26"/>
      <c r="D113" s="26"/>
      <c r="I113" s="9"/>
      <c r="K113" s="48"/>
      <c r="L113" s="44"/>
      <c r="M113" s="48"/>
      <c r="N113" s="44"/>
      <c r="O113" s="48"/>
      <c r="P113" s="44"/>
      <c r="Q113" s="48"/>
    </row>
    <row r="114" spans="1:17" ht="20.25">
      <c r="A114" s="26"/>
      <c r="B114" s="50"/>
      <c r="C114" s="26"/>
      <c r="D114" s="26"/>
      <c r="I114" s="9"/>
      <c r="K114" s="51"/>
      <c r="L114" s="13"/>
      <c r="M114" s="51"/>
      <c r="N114" s="13"/>
      <c r="O114" s="51"/>
      <c r="P114" s="13"/>
      <c r="Q114" s="51"/>
    </row>
    <row r="115" spans="1:17" ht="20.25">
      <c r="A115" s="26"/>
      <c r="B115" s="49"/>
      <c r="C115" s="26"/>
      <c r="D115" s="26"/>
      <c r="I115" s="9"/>
      <c r="K115" s="51"/>
      <c r="L115" s="13"/>
      <c r="M115" s="51"/>
      <c r="N115" s="13"/>
      <c r="O115" s="51"/>
      <c r="P115" s="13"/>
      <c r="Q115" s="51"/>
    </row>
    <row r="116" spans="1:17" ht="20.25">
      <c r="A116" s="26"/>
      <c r="B116" s="49"/>
      <c r="C116" s="26"/>
      <c r="D116" s="26"/>
      <c r="I116" s="9"/>
      <c r="K116" s="51"/>
      <c r="L116" s="13"/>
      <c r="M116" s="51"/>
      <c r="N116" s="13"/>
      <c r="O116" s="51"/>
      <c r="P116" s="13"/>
      <c r="Q116" s="51"/>
    </row>
    <row r="117" spans="1:17" ht="20.25">
      <c r="A117" s="26"/>
      <c r="B117" s="49"/>
      <c r="C117" s="26"/>
      <c r="D117" s="26"/>
      <c r="I117" s="9"/>
      <c r="K117" s="51"/>
      <c r="L117" s="13"/>
      <c r="M117" s="51"/>
      <c r="N117" s="13"/>
      <c r="O117" s="51"/>
      <c r="P117" s="13"/>
      <c r="Q117" s="51"/>
    </row>
    <row r="118" spans="1:17" ht="20.25">
      <c r="A118" s="26"/>
      <c r="B118" s="49"/>
      <c r="C118" s="26"/>
      <c r="D118" s="26"/>
      <c r="I118" s="9"/>
      <c r="K118" s="51"/>
      <c r="L118" s="13"/>
      <c r="M118" s="51"/>
      <c r="N118" s="13"/>
      <c r="O118" s="51"/>
      <c r="P118" s="13"/>
      <c r="Q118" s="51"/>
    </row>
    <row r="119" spans="1:17" ht="20.25">
      <c r="A119" s="26"/>
      <c r="B119" s="49"/>
      <c r="C119" s="26"/>
      <c r="D119" s="26"/>
      <c r="I119" s="9"/>
      <c r="K119" s="51"/>
      <c r="L119" s="13"/>
      <c r="M119" s="51"/>
      <c r="N119" s="13"/>
      <c r="O119" s="51"/>
      <c r="P119" s="13"/>
      <c r="Q119" s="51"/>
    </row>
    <row r="120" spans="1:17" ht="20.25">
      <c r="A120" s="26"/>
      <c r="B120" s="49"/>
      <c r="C120" s="26"/>
      <c r="D120" s="26"/>
      <c r="I120" s="9"/>
      <c r="K120" s="51"/>
      <c r="L120" s="13"/>
      <c r="M120" s="51"/>
      <c r="N120" s="13"/>
      <c r="O120" s="51"/>
      <c r="P120" s="13"/>
      <c r="Q120" s="51"/>
    </row>
    <row r="121" spans="1:17" ht="20.25">
      <c r="A121" s="26"/>
      <c r="B121" s="49"/>
      <c r="C121" s="26"/>
      <c r="D121" s="26"/>
      <c r="I121" s="9"/>
      <c r="K121" s="51"/>
      <c r="L121" s="13"/>
      <c r="M121" s="51"/>
      <c r="N121" s="13"/>
      <c r="O121" s="51"/>
      <c r="P121" s="13"/>
      <c r="Q121" s="51"/>
    </row>
    <row r="122" spans="1:17" ht="20.25">
      <c r="A122" s="26"/>
      <c r="B122" s="49"/>
      <c r="C122" s="26"/>
      <c r="D122" s="26"/>
      <c r="I122" s="9"/>
      <c r="K122" s="51"/>
      <c r="L122" s="13"/>
      <c r="M122" s="51"/>
      <c r="N122" s="13"/>
      <c r="O122" s="51"/>
      <c r="P122" s="13"/>
      <c r="Q122" s="51"/>
    </row>
    <row r="123" spans="1:17" ht="20.25">
      <c r="A123" s="26"/>
      <c r="B123" s="49"/>
      <c r="C123" s="26"/>
      <c r="D123" s="26"/>
      <c r="I123" s="9"/>
      <c r="K123" s="51"/>
      <c r="L123" s="13"/>
      <c r="M123" s="51"/>
      <c r="N123" s="13"/>
      <c r="O123" s="51"/>
      <c r="P123" s="13"/>
      <c r="Q123" s="51"/>
    </row>
    <row r="124" spans="1:17" ht="20.25">
      <c r="A124" s="26"/>
      <c r="B124" s="49"/>
      <c r="C124" s="26"/>
      <c r="D124" s="26"/>
      <c r="I124" s="9"/>
      <c r="K124" s="51"/>
      <c r="L124" s="13"/>
      <c r="M124" s="51"/>
      <c r="N124" s="13"/>
      <c r="O124" s="51"/>
      <c r="P124" s="13"/>
      <c r="Q124" s="51"/>
    </row>
    <row r="125" spans="1:17" ht="20.25">
      <c r="A125" s="26"/>
      <c r="B125" s="49"/>
      <c r="C125" s="26"/>
      <c r="D125" s="26"/>
      <c r="I125" s="9"/>
      <c r="K125" s="51"/>
      <c r="L125" s="13"/>
      <c r="M125" s="51"/>
      <c r="N125" s="13"/>
      <c r="O125" s="51"/>
      <c r="P125" s="13"/>
      <c r="Q125" s="51"/>
    </row>
    <row r="126" spans="1:17" ht="20.25">
      <c r="A126" s="26"/>
      <c r="B126" s="49"/>
      <c r="C126" s="26"/>
      <c r="D126" s="26"/>
      <c r="I126" s="9"/>
      <c r="K126" s="51"/>
      <c r="L126" s="13"/>
      <c r="M126" s="51"/>
      <c r="N126" s="13"/>
      <c r="O126" s="51"/>
      <c r="P126" s="13"/>
      <c r="Q126" s="51"/>
    </row>
    <row r="127" spans="1:17" ht="20.25">
      <c r="A127" s="26"/>
      <c r="B127" s="49"/>
      <c r="C127" s="26"/>
      <c r="D127" s="26"/>
      <c r="I127" s="9"/>
      <c r="K127" s="51"/>
      <c r="L127" s="13"/>
      <c r="M127" s="51"/>
      <c r="N127" s="13"/>
      <c r="O127" s="51"/>
      <c r="P127" s="13"/>
      <c r="Q127" s="51"/>
    </row>
    <row r="128" spans="1:17" ht="20.25">
      <c r="A128" s="26"/>
      <c r="B128" s="49"/>
      <c r="C128" s="26"/>
      <c r="D128" s="26"/>
      <c r="I128" s="9"/>
      <c r="K128" s="51"/>
      <c r="L128" s="13"/>
      <c r="M128" s="51"/>
      <c r="N128" s="13"/>
      <c r="O128" s="51"/>
      <c r="P128" s="13"/>
      <c r="Q128" s="51"/>
    </row>
    <row r="129" ht="18.75" customHeight="1"/>
    <row r="130" spans="2:17" ht="9.75" customHeight="1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2:17" ht="9.75" customHeight="1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21">
      <c r="A132" s="15" t="s">
        <v>199</v>
      </c>
      <c r="F132" s="7"/>
      <c r="G132" s="8"/>
      <c r="I132" s="16"/>
      <c r="K132" s="16"/>
      <c r="M132" s="16"/>
      <c r="O132" s="16"/>
      <c r="Q132" s="68" t="s">
        <v>222</v>
      </c>
    </row>
  </sheetData>
  <sheetProtection/>
  <mergeCells count="12">
    <mergeCell ref="A90:Q90"/>
    <mergeCell ref="A91:Q91"/>
    <mergeCell ref="A92:Q92"/>
    <mergeCell ref="K95:M95"/>
    <mergeCell ref="A47:Q47"/>
    <mergeCell ref="K50:M50"/>
    <mergeCell ref="A45:Q45"/>
    <mergeCell ref="A46:Q46"/>
    <mergeCell ref="A1:Q1"/>
    <mergeCell ref="A2:Q2"/>
    <mergeCell ref="A3:Q3"/>
    <mergeCell ref="K6:M6"/>
  </mergeCells>
  <printOptions/>
  <pageMargins left="0.7874015748031497" right="0.11811023622047245" top="0.5905511811023623" bottom="0.1968503937007874" header="0.5118110236220472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patravadee</dc:creator>
  <cp:keywords/>
  <dc:description/>
  <cp:lastModifiedBy>weerasil.s</cp:lastModifiedBy>
  <cp:lastPrinted>2014-02-27T12:31:03Z</cp:lastPrinted>
  <dcterms:created xsi:type="dcterms:W3CDTF">1996-10-14T23:33:28Z</dcterms:created>
  <dcterms:modified xsi:type="dcterms:W3CDTF">2014-02-28T02:40:51Z</dcterms:modified>
  <cp:category/>
  <cp:version/>
  <cp:contentType/>
  <cp:contentStatus/>
</cp:coreProperties>
</file>