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EA14-A3112e" sheetId="1" r:id="rId1"/>
    <sheet name="PL" sheetId="2" r:id="rId2"/>
    <sheet name="Shareholder_conso" sheetId="3" r:id="rId3"/>
    <sheet name="Shareholder_Separate" sheetId="4" r:id="rId4"/>
    <sheet name="CF" sheetId="5" r:id="rId5"/>
  </sheets>
  <definedNames>
    <definedName name="_xlnm.Print_Area" localSheetId="4">'CF'!$A$1:$M$93</definedName>
    <definedName name="_xlnm.Print_Area" localSheetId="0">'EA14-A3112e'!$A$1:$N$94</definedName>
    <definedName name="_xlnm.Print_Area" localSheetId="2">'Shareholder_conso'!$A$1:$U$36</definedName>
    <definedName name="_xlnm.Print_Area" localSheetId="3">'Shareholder_Separate'!$A$1:$O$31</definedName>
  </definedNames>
  <calcPr fullCalcOnLoad="1"/>
</workbook>
</file>

<file path=xl/sharedStrings.xml><?xml version="1.0" encoding="utf-8"?>
<sst xmlns="http://schemas.openxmlformats.org/spreadsheetml/2006/main" count="315" uniqueCount="215">
  <si>
    <t>Other current assets</t>
  </si>
  <si>
    <t xml:space="preserve">Consolidated </t>
  </si>
  <si>
    <t>Total</t>
  </si>
  <si>
    <t xml:space="preserve">   </t>
  </si>
  <si>
    <t xml:space="preserve">Cash and cash equivalents </t>
  </si>
  <si>
    <t>Trade accounts payable</t>
  </si>
  <si>
    <t>Other current liabilities</t>
  </si>
  <si>
    <t>share capital</t>
  </si>
  <si>
    <t>Other income</t>
  </si>
  <si>
    <t>Issued and</t>
  </si>
  <si>
    <t>Inventories</t>
  </si>
  <si>
    <t>Separate</t>
  </si>
  <si>
    <t>Unappropriated</t>
  </si>
  <si>
    <t>Other receivables</t>
  </si>
  <si>
    <t>Other non-current assets</t>
  </si>
  <si>
    <t>Cash flows from investing activities</t>
  </si>
  <si>
    <t>Cash flows from financing activities</t>
  </si>
  <si>
    <t xml:space="preserve">Adjustments for </t>
  </si>
  <si>
    <t>Assets</t>
  </si>
  <si>
    <t>Total Assets</t>
  </si>
  <si>
    <t>Revenues</t>
  </si>
  <si>
    <t>Expenses</t>
  </si>
  <si>
    <t>financial  statements</t>
  </si>
  <si>
    <t>Note</t>
  </si>
  <si>
    <t>Current assets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</si>
  <si>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</si>
  <si>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</si>
  <si>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</si>
  <si>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</si>
  <si>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</si>
  <si>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</si>
  <si>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</si>
  <si>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</si>
  <si>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 capital</t>
  </si>
  <si>
    <t xml:space="preserve">   Authorized share capital</t>
  </si>
  <si>
    <t>Retained earnings</t>
  </si>
  <si>
    <t>Total revenues</t>
  </si>
  <si>
    <t>Total expenses</t>
  </si>
  <si>
    <t>Statements of cash flows</t>
  </si>
  <si>
    <t>Cash flows from operating activities</t>
  </si>
  <si>
    <t>Changes in operating assets and liabilities</t>
  </si>
  <si>
    <t>Interest  received</t>
  </si>
  <si>
    <t>Consolidated financial statements</t>
  </si>
  <si>
    <t>equity</t>
  </si>
  <si>
    <t>Interest income</t>
  </si>
  <si>
    <t>Retained  earnings</t>
  </si>
  <si>
    <t xml:space="preserve">   Appropriated</t>
  </si>
  <si>
    <t xml:space="preserve">   Unappropriated</t>
  </si>
  <si>
    <t xml:space="preserve">      Legal  reserve</t>
  </si>
  <si>
    <t xml:space="preserve">Administrative expenses </t>
  </si>
  <si>
    <t xml:space="preserve">Selling expenses </t>
  </si>
  <si>
    <t>Separate financial statements</t>
  </si>
  <si>
    <t xml:space="preserve">   Premium on ordinary shares</t>
  </si>
  <si>
    <t xml:space="preserve">Premium on </t>
  </si>
  <si>
    <t>ordinary shares</t>
  </si>
  <si>
    <t xml:space="preserve">   Issued and paid-up share capital</t>
  </si>
  <si>
    <t>paid-up</t>
  </si>
  <si>
    <t>Statements of financial position</t>
  </si>
  <si>
    <t>Investment properties</t>
  </si>
  <si>
    <t>Liabilities and equity</t>
  </si>
  <si>
    <t>Equity</t>
  </si>
  <si>
    <t>Other components of equity</t>
  </si>
  <si>
    <t>Total liabilities and equity</t>
  </si>
  <si>
    <t>Statements of comprehensive income</t>
  </si>
  <si>
    <t>Stataments of changes in equity</t>
  </si>
  <si>
    <t>Appropriated</t>
  </si>
  <si>
    <t>legal reserve</t>
  </si>
  <si>
    <t>Interest expense</t>
  </si>
  <si>
    <t>Interest paid</t>
  </si>
  <si>
    <t xml:space="preserve"> of equity</t>
  </si>
  <si>
    <t>Other components</t>
  </si>
  <si>
    <t>Employee benefit obligations</t>
  </si>
  <si>
    <t>Other payables</t>
  </si>
  <si>
    <t>Trade accounts receivable</t>
  </si>
  <si>
    <t>Property, plant and equipment</t>
  </si>
  <si>
    <t xml:space="preserve">  the Company</t>
  </si>
  <si>
    <t>Non-controlling interests</t>
  </si>
  <si>
    <t>Total equity</t>
  </si>
  <si>
    <t xml:space="preserve">  Non - controlling interests</t>
  </si>
  <si>
    <t>Non-controlling</t>
  </si>
  <si>
    <t>attributable to</t>
  </si>
  <si>
    <t>interests</t>
  </si>
  <si>
    <t>owners of the</t>
  </si>
  <si>
    <t>Company</t>
  </si>
  <si>
    <t>Transfer to legal reserve</t>
  </si>
  <si>
    <t>Net increase (decrease) in cash and cash equivalents</t>
  </si>
  <si>
    <t>Purchase of property, plant and equipment</t>
  </si>
  <si>
    <t>Sales of equipments</t>
  </si>
  <si>
    <t>Energy Absolute Public Company Limited and its Subsidiaries</t>
  </si>
  <si>
    <t>Total short-term loans</t>
  </si>
  <si>
    <t>Refund receivable from Oil Stabilization Fund</t>
  </si>
  <si>
    <t>Advance payment for land</t>
  </si>
  <si>
    <t>Other intangible assets</t>
  </si>
  <si>
    <t xml:space="preserve">Short-term loans from financial institutions </t>
  </si>
  <si>
    <t>Assets payable</t>
  </si>
  <si>
    <t>Long-term loans from financial institutions</t>
  </si>
  <si>
    <t>Accrued income tax</t>
  </si>
  <si>
    <t>Retention for construction work</t>
  </si>
  <si>
    <t>Deferred income tax liabilities</t>
  </si>
  <si>
    <t xml:space="preserve">Deferred income tax assets </t>
  </si>
  <si>
    <t>Share premium</t>
  </si>
  <si>
    <t>Penalty income</t>
  </si>
  <si>
    <t>Cost of sales</t>
  </si>
  <si>
    <t>Advanced payment for land</t>
  </si>
  <si>
    <t>Investment in subsidiaries</t>
  </si>
  <si>
    <t>Current portion of long-term loans</t>
  </si>
  <si>
    <t xml:space="preserve">   from financial institutions</t>
  </si>
  <si>
    <t>Profit before income tax expense</t>
  </si>
  <si>
    <t xml:space="preserve">   Basic </t>
  </si>
  <si>
    <t>Balance as at 1 January 2013</t>
  </si>
  <si>
    <t>Balance as at 1 January 2014</t>
  </si>
  <si>
    <t xml:space="preserve">Total comprehensive income for </t>
  </si>
  <si>
    <t>Short-term loans to related parties</t>
  </si>
  <si>
    <t>4, 7</t>
  </si>
  <si>
    <t xml:space="preserve"> investments in subsidiaries </t>
  </si>
  <si>
    <t>arising as a result of</t>
  </si>
  <si>
    <t>acquisitions of additional shares</t>
  </si>
  <si>
    <t>Loss on written-off of assets</t>
  </si>
  <si>
    <t>Unrealised gain on exchange rate</t>
  </si>
  <si>
    <t>Income tax expense</t>
  </si>
  <si>
    <t>Purchase of investment in subsidiary</t>
  </si>
  <si>
    <t>Purchase of investment properties</t>
  </si>
  <si>
    <t>Proceed from short-term loans from financial institutions</t>
  </si>
  <si>
    <t>Proceeds from issue of increased share capital</t>
  </si>
  <si>
    <t>Cash and cash equivalents at 1 January</t>
  </si>
  <si>
    <t xml:space="preserve">Non - cash transactions </t>
  </si>
  <si>
    <t>Short-term loans to other  parties</t>
  </si>
  <si>
    <t>Long-term loans to related parties</t>
  </si>
  <si>
    <t>Land rental received in advance</t>
  </si>
  <si>
    <t>Deposits for goods received in advance</t>
  </si>
  <si>
    <t>Finance lease liabilities</t>
  </si>
  <si>
    <t xml:space="preserve">Equity attributable to owners of </t>
  </si>
  <si>
    <t>Revenue from sales of goods</t>
  </si>
  <si>
    <t>Revenue from sales by products</t>
  </si>
  <si>
    <t xml:space="preserve">  Owners of the Company</t>
  </si>
  <si>
    <t>Depreciation</t>
  </si>
  <si>
    <t>Amortization of land rental received in advance</t>
  </si>
  <si>
    <t>Trade and other accounts receivable</t>
  </si>
  <si>
    <t>Trade and other accounts payable</t>
  </si>
  <si>
    <t>Repayment for short-term loans from financial institutions</t>
  </si>
  <si>
    <t>Proceed from long-term loans from financial institutions</t>
  </si>
  <si>
    <t>Repayment for long-term loans from financial institutions</t>
  </si>
  <si>
    <t>Finance lease payments</t>
  </si>
  <si>
    <t>Current portion of finance lease liabilities</t>
  </si>
  <si>
    <t>Finance costs</t>
  </si>
  <si>
    <t>Issue of ordinary shares</t>
  </si>
  <si>
    <t>Employee benefit expenses</t>
  </si>
  <si>
    <t>Gain on disposal of assets</t>
  </si>
  <si>
    <t>4, 8</t>
  </si>
  <si>
    <t>Dividend income</t>
  </si>
  <si>
    <t>Dividend received</t>
  </si>
  <si>
    <t>Net cash used in investing activities</t>
  </si>
  <si>
    <t>Income tax paid</t>
  </si>
  <si>
    <t>Net cash provided by operating activities</t>
  </si>
  <si>
    <t xml:space="preserve">  transmission line</t>
  </si>
  <si>
    <t>(Discount) surplus on</t>
  </si>
  <si>
    <t>Amortization of right to use electric current</t>
  </si>
  <si>
    <t>Purchase of other intangible assets</t>
  </si>
  <si>
    <t>Acquisition of assets by assuming directly related payable</t>
  </si>
  <si>
    <t>Acquisition of assets under finance lease contracts</t>
  </si>
  <si>
    <t>Cash generated from operating activities</t>
  </si>
  <si>
    <t>Gain on investment in subsidiary</t>
  </si>
  <si>
    <t>Net cash provided by financing activities</t>
  </si>
  <si>
    <t>Sale of investment in subsidiary</t>
  </si>
  <si>
    <t>Advance payment for assets</t>
  </si>
  <si>
    <t>Total trade and other receivable</t>
  </si>
  <si>
    <t>Total trade and other payable</t>
  </si>
  <si>
    <t xml:space="preserve">As at 31  December 2014 </t>
  </si>
  <si>
    <t>(in Baht)</t>
  </si>
  <si>
    <t>4, 11</t>
  </si>
  <si>
    <t>4, 20</t>
  </si>
  <si>
    <t>For the year ended 31 December 2014</t>
  </si>
  <si>
    <t>4, 13, 14, 23</t>
  </si>
  <si>
    <t>Acturial loss</t>
  </si>
  <si>
    <t xml:space="preserve">Other comprehensive income (loss) </t>
  </si>
  <si>
    <t>Profit for the year</t>
  </si>
  <si>
    <t>Total comprehensive income for the year</t>
  </si>
  <si>
    <t>Balance as at 31 December 2013</t>
  </si>
  <si>
    <t>Balance as at 31 December 2014</t>
  </si>
  <si>
    <t>Cash and cash equivalents at 31 December</t>
  </si>
  <si>
    <t>Deferred right to use transmission line</t>
  </si>
  <si>
    <t>Deposits at bank held as collaterals</t>
  </si>
  <si>
    <t>Revenue from subsidy for adders</t>
  </si>
  <si>
    <t>Rental income</t>
  </si>
  <si>
    <t>Changes in equity for the year</t>
  </si>
  <si>
    <t xml:space="preserve">  the year</t>
  </si>
  <si>
    <t>Dividends to owners of the Company</t>
  </si>
  <si>
    <t>Dividends to owners of</t>
  </si>
  <si>
    <t>Total comprehensive income for  the year</t>
  </si>
  <si>
    <t>Amortization of other intangible asset</t>
  </si>
  <si>
    <t>Loss on slow moving inventories</t>
  </si>
  <si>
    <t>Deposits at bank held as collateral</t>
  </si>
  <si>
    <t>Purchase of current investments</t>
  </si>
  <si>
    <t>Proceed from redeem of current investments</t>
  </si>
  <si>
    <t>Repayment of short-term loans</t>
  </si>
  <si>
    <t>Proceeds from short-term loan to related parties</t>
  </si>
  <si>
    <t>Purchase of right to use electric current transmission line</t>
  </si>
  <si>
    <t>Proceeds from discount contract</t>
  </si>
  <si>
    <t>Proceed from land rental received in advance</t>
  </si>
  <si>
    <t>Dividends paid to owners of the Company</t>
  </si>
  <si>
    <t>12, 44</t>
  </si>
  <si>
    <t>13, 35, 43</t>
  </si>
  <si>
    <t>16, 36</t>
  </si>
  <si>
    <t>18, 41, 42</t>
  </si>
  <si>
    <t>21, 41, 42</t>
  </si>
  <si>
    <t>13, 35</t>
  </si>
  <si>
    <t xml:space="preserve">     construction in progress.</t>
  </si>
  <si>
    <t>Payment of employee benefits</t>
  </si>
  <si>
    <t>Other comprehensive income</t>
  </si>
  <si>
    <t>Other comprehensive income for the year</t>
  </si>
  <si>
    <t>Attributable profit :-</t>
  </si>
  <si>
    <t>Total comprehensive income attributable to:-</t>
  </si>
  <si>
    <t xml:space="preserve">Earnings per share </t>
  </si>
  <si>
    <t xml:space="preserve">Accrued interest expenses is capitalized in cost of </t>
  </si>
  <si>
    <t>4, 13, 15, 23, 32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</si>
</sst>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\ ;\(#,##0.00\)"/>
    <numFmt numFmtId="206" formatCode="#,##0\ ;\(#,##0\)"/>
    <numFmt numFmtId="207" formatCode="#,##0;\(#,##0\);&quot;-&quot;"/>
    <numFmt numFmtId="208" formatCode="_(* #,##0_);_(* \(#,##0\);_(* &quot;-    &quot;_);_(@_)"/>
    <numFmt numFmtId="209" formatCode="_(* #,##0_);_(* \(#,##0\);_(* &quot;-     &quot;_);_(@_)"/>
    <numFmt numFmtId="210" formatCode="#,##0;\(#,##0\);&quot;-     &quot;"/>
    <numFmt numFmtId="211" formatCode="#,##0\ ;\(#,##0\);&quot;-     &quot;"/>
    <numFmt numFmtId="212" formatCode="_(* #,##0_);_(* \(#,##0\);_(* &quot;-       &quot;_);_(@_)"/>
    <numFmt numFmtId="213" formatCode="_(* #,##0_);_(* \(#,##0\);_(* &quot;-&quot;??_);_(@_)"/>
    <numFmt numFmtId="214" formatCode="#,##0\ ;\(#,##0\);&quot;-       &quot;"/>
    <numFmt numFmtId="215" formatCode="_-* #,##0_-;\-* #,##0_-;_-* &quot;-&quot;??_-;_-@_-"/>
    <numFmt numFmtId="216" formatCode="#,##0.00\ ;\(#,##0.00\);&quot;-     &quot;"/>
    <numFmt numFmtId="217" formatCode="[$-409]dddd\,\ mmmm\ dd\,\ yyyy"/>
    <numFmt numFmtId="218" formatCode="[$-409]h:mm:ss\ AM/PM"/>
    <numFmt numFmtId="219" formatCode="_-* #,##0_-;* \(#,##0\);_-* &quot;-&quot;_-;_-@_-"/>
    <numFmt numFmtId="220" formatCode="#,##0\ ;\(#,##0\);&quot;    -    &quot;"/>
    <numFmt numFmtId="221" formatCode="_(* #,##0_);_(* \(#,##0\);_(* &quot; -    &quot;_);_(@_)"/>
    <numFmt numFmtId="222" formatCode="_(* #,##0.000_);_(* \(#,##0.000\);_(* &quot;-&quot;??_);_(@_)"/>
    <numFmt numFmtId="223" formatCode="_(* #,##0.0000_);_(* \(#,##0.0000\);_(* &quot;-&quot;??_);_(@_)"/>
    <numFmt numFmtId="224" formatCode="_(* #,##0.0_);_(* \(#,##0.0\);_(* &quot;-&quot;??_);_(@_)"/>
    <numFmt numFmtId="225" formatCode="General_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51">
    <font>
      <sz val="11"/>
      <name val="Times New Roman"/>
      <family val="1"/>
    </font>
    <font>
      <sz val="14"/>
      <name val="Cordia New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5"/>
      <color indexed="8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6" fontId="0" fillId="0" borderId="0" xfId="0" applyNumberFormat="1" applyFont="1" applyFill="1" applyAlignment="1">
      <alignment horizontal="left" indent="5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06" fontId="0" fillId="0" borderId="0" xfId="0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06" fontId="0" fillId="0" borderId="0" xfId="0" applyNumberFormat="1" applyFont="1" applyFill="1" applyAlignment="1">
      <alignment/>
    </xf>
    <xf numFmtId="20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208" fontId="3" fillId="0" borderId="0" xfId="0" applyNumberFormat="1" applyFont="1" applyFill="1" applyAlignment="1">
      <alignment/>
    </xf>
    <xf numFmtId="208" fontId="3" fillId="0" borderId="0" xfId="0" applyNumberFormat="1" applyFont="1" applyFill="1" applyBorder="1" applyAlignment="1">
      <alignment/>
    </xf>
    <xf numFmtId="208" fontId="3" fillId="0" borderId="10" xfId="0" applyNumberFormat="1" applyFont="1" applyFill="1" applyBorder="1" applyAlignment="1">
      <alignment/>
    </xf>
    <xf numFmtId="208" fontId="3" fillId="0" borderId="11" xfId="0" applyNumberFormat="1" applyFont="1" applyFill="1" applyBorder="1" applyAlignment="1" quotePrefix="1">
      <alignment horizontal="right"/>
    </xf>
    <xf numFmtId="208" fontId="3" fillId="0" borderId="0" xfId="0" applyNumberFormat="1" applyFont="1" applyFill="1" applyAlignment="1" quotePrefix="1">
      <alignment horizontal="center"/>
    </xf>
    <xf numFmtId="209" fontId="0" fillId="0" borderId="0" xfId="0" applyNumberFormat="1" applyFont="1" applyFill="1" applyAlignment="1">
      <alignment/>
    </xf>
    <xf numFmtId="209" fontId="3" fillId="0" borderId="12" xfId="0" applyNumberFormat="1" applyFont="1" applyFill="1" applyBorder="1" applyAlignment="1">
      <alignment/>
    </xf>
    <xf numFmtId="209" fontId="3" fillId="0" borderId="0" xfId="0" applyNumberFormat="1" applyFont="1" applyFill="1" applyAlignment="1">
      <alignment/>
    </xf>
    <xf numFmtId="209" fontId="3" fillId="0" borderId="0" xfId="0" applyNumberFormat="1" applyFont="1" applyFill="1" applyBorder="1" applyAlignment="1">
      <alignment/>
    </xf>
    <xf numFmtId="209" fontId="3" fillId="0" borderId="12" xfId="0" applyNumberFormat="1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right"/>
    </xf>
    <xf numFmtId="209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07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211" fontId="3" fillId="0" borderId="0" xfId="0" applyNumberFormat="1" applyFont="1" applyFill="1" applyAlignment="1">
      <alignment/>
    </xf>
    <xf numFmtId="211" fontId="3" fillId="0" borderId="11" xfId="0" applyNumberFormat="1" applyFont="1" applyFill="1" applyBorder="1" applyAlignment="1">
      <alignment/>
    </xf>
    <xf numFmtId="211" fontId="3" fillId="0" borderId="12" xfId="0" applyNumberFormat="1" applyFont="1" applyFill="1" applyBorder="1" applyAlignment="1">
      <alignment/>
    </xf>
    <xf numFmtId="211" fontId="0" fillId="0" borderId="0" xfId="0" applyNumberFormat="1" applyFont="1" applyFill="1" applyAlignment="1">
      <alignment/>
    </xf>
    <xf numFmtId="211" fontId="3" fillId="0" borderId="0" xfId="0" applyNumberFormat="1" applyFont="1" applyFill="1" applyBorder="1" applyAlignment="1">
      <alignment/>
    </xf>
    <xf numFmtId="211" fontId="0" fillId="0" borderId="0" xfId="0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21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209" fontId="0" fillId="0" borderId="0" xfId="0" applyNumberFormat="1" applyFont="1" applyAlignment="1">
      <alignment/>
    </xf>
    <xf numFmtId="210" fontId="3" fillId="0" borderId="0" xfId="0" applyNumberFormat="1" applyFont="1" applyFill="1" applyBorder="1" applyAlignment="1">
      <alignment horizontal="right"/>
    </xf>
    <xf numFmtId="210" fontId="3" fillId="0" borderId="0" xfId="42" applyNumberFormat="1" applyFont="1" applyFill="1" applyAlignment="1">
      <alignment horizontal="right"/>
    </xf>
    <xf numFmtId="210" fontId="3" fillId="0" borderId="11" xfId="0" applyNumberFormat="1" applyFont="1" applyFill="1" applyBorder="1" applyAlignment="1">
      <alignment horizontal="right"/>
    </xf>
    <xf numFmtId="211" fontId="3" fillId="0" borderId="12" xfId="42" applyNumberFormat="1" applyFont="1" applyFill="1" applyBorder="1" applyAlignment="1">
      <alignment horizontal="right"/>
    </xf>
    <xf numFmtId="211" fontId="3" fillId="0" borderId="0" xfId="42" applyNumberFormat="1" applyFont="1" applyFill="1" applyBorder="1" applyAlignment="1">
      <alignment horizontal="right"/>
    </xf>
    <xf numFmtId="211" fontId="3" fillId="0" borderId="12" xfId="42" applyNumberFormat="1" applyFont="1" applyFill="1" applyBorder="1" applyAlignment="1">
      <alignment/>
    </xf>
    <xf numFmtId="211" fontId="3" fillId="0" borderId="0" xfId="42" applyNumberFormat="1" applyFont="1" applyFill="1" applyBorder="1" applyAlignment="1">
      <alignment/>
    </xf>
    <xf numFmtId="211" fontId="3" fillId="0" borderId="0" xfId="42" applyNumberFormat="1" applyFont="1" applyFill="1" applyAlignment="1">
      <alignment/>
    </xf>
    <xf numFmtId="211" fontId="3" fillId="0" borderId="11" xfId="42" applyNumberFormat="1" applyFont="1" applyFill="1" applyBorder="1" applyAlignment="1">
      <alignment/>
    </xf>
    <xf numFmtId="207" fontId="6" fillId="0" borderId="0" xfId="0" applyNumberFormat="1" applyFont="1" applyBorder="1" applyAlignment="1">
      <alignment horizontal="center"/>
    </xf>
    <xf numFmtId="211" fontId="3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210" fontId="3" fillId="0" borderId="0" xfId="42" applyNumberFormat="1" applyFont="1" applyFill="1" applyBorder="1" applyAlignment="1">
      <alignment horizontal="right"/>
    </xf>
    <xf numFmtId="20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07" fontId="0" fillId="0" borderId="0" xfId="0" applyNumberFormat="1" applyFont="1" applyFill="1" applyBorder="1" applyAlignment="1">
      <alignment/>
    </xf>
    <xf numFmtId="207" fontId="6" fillId="0" borderId="0" xfId="0" applyNumberFormat="1" applyFont="1" applyFill="1" applyBorder="1" applyAlignment="1">
      <alignment horizontal="center"/>
    </xf>
    <xf numFmtId="214" fontId="3" fillId="0" borderId="0" xfId="0" applyNumberFormat="1" applyFont="1" applyFill="1" applyBorder="1" applyAlignment="1">
      <alignment horizontal="right"/>
    </xf>
    <xf numFmtId="214" fontId="3" fillId="0" borderId="0" xfId="44" applyNumberFormat="1" applyFont="1" applyFill="1" applyAlignment="1">
      <alignment horizontal="right"/>
    </xf>
    <xf numFmtId="214" fontId="3" fillId="0" borderId="11" xfId="0" applyNumberFormat="1" applyFont="1" applyFill="1" applyBorder="1" applyAlignment="1">
      <alignment horizontal="right"/>
    </xf>
    <xf numFmtId="210" fontId="0" fillId="0" borderId="0" xfId="42" applyNumberFormat="1" applyFont="1" applyFill="1" applyBorder="1" applyAlignment="1">
      <alignment horizontal="right"/>
    </xf>
    <xf numFmtId="211" fontId="3" fillId="0" borderId="10" xfId="0" applyNumberFormat="1" applyFont="1" applyFill="1" applyBorder="1" applyAlignment="1">
      <alignment/>
    </xf>
    <xf numFmtId="215" fontId="0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208" fontId="0" fillId="0" borderId="0" xfId="0" applyNumberFormat="1" applyFont="1" applyFill="1" applyBorder="1" applyAlignment="1">
      <alignment/>
    </xf>
    <xf numFmtId="208" fontId="0" fillId="0" borderId="0" xfId="0" applyNumberFormat="1" applyFont="1" applyFill="1" applyAlignment="1">
      <alignment/>
    </xf>
    <xf numFmtId="209" fontId="0" fillId="0" borderId="10" xfId="0" applyNumberFormat="1" applyFont="1" applyFill="1" applyBorder="1" applyAlignment="1">
      <alignment/>
    </xf>
    <xf numFmtId="212" fontId="0" fillId="0" borderId="10" xfId="0" applyNumberFormat="1" applyFont="1" applyFill="1" applyBorder="1" applyAlignment="1">
      <alignment/>
    </xf>
    <xf numFmtId="211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20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211" fontId="0" fillId="0" borderId="0" xfId="42" applyNumberFormat="1" applyFont="1" applyFill="1" applyBorder="1" applyAlignment="1">
      <alignment horizontal="right"/>
    </xf>
    <xf numFmtId="206" fontId="0" fillId="0" borderId="0" xfId="0" applyNumberFormat="1" applyFont="1" applyFill="1" applyBorder="1" applyAlignment="1">
      <alignment/>
    </xf>
    <xf numFmtId="208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215" fontId="3" fillId="0" borderId="12" xfId="0" applyNumberFormat="1" applyFont="1" applyFill="1" applyBorder="1" applyAlignment="1">
      <alignment/>
    </xf>
    <xf numFmtId="214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220" fontId="0" fillId="0" borderId="0" xfId="42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206" fontId="0" fillId="0" borderId="0" xfId="0" applyNumberFormat="1" applyFont="1" applyFill="1" applyBorder="1" applyAlignment="1">
      <alignment horizontal="right"/>
    </xf>
    <xf numFmtId="206" fontId="0" fillId="0" borderId="13" xfId="0" applyNumberFormat="1" applyFont="1" applyFill="1" applyBorder="1" applyAlignment="1">
      <alignment/>
    </xf>
    <xf numFmtId="213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94" fontId="9" fillId="0" borderId="0" xfId="42" applyNumberFormat="1" applyFont="1" applyFill="1" applyAlignment="1">
      <alignment/>
    </xf>
    <xf numFmtId="213" fontId="10" fillId="0" borderId="0" xfId="42" applyNumberFormat="1" applyFont="1" applyFill="1" applyBorder="1" applyAlignment="1">
      <alignment/>
    </xf>
    <xf numFmtId="206" fontId="6" fillId="0" borderId="0" xfId="0" applyNumberFormat="1" applyFont="1" applyFill="1" applyAlignment="1">
      <alignment horizontal="center"/>
    </xf>
    <xf numFmtId="206" fontId="3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 horizontal="left" indent="5"/>
    </xf>
    <xf numFmtId="206" fontId="0" fillId="0" borderId="0" xfId="0" applyNumberFormat="1" applyFont="1" applyFill="1" applyAlignment="1">
      <alignment horizontal="center"/>
    </xf>
    <xf numFmtId="213" fontId="3" fillId="0" borderId="10" xfId="0" applyNumberFormat="1" applyFont="1" applyFill="1" applyBorder="1" applyAlignment="1">
      <alignment/>
    </xf>
    <xf numFmtId="213" fontId="3" fillId="0" borderId="0" xfId="0" applyNumberFormat="1" applyFont="1" applyFill="1" applyBorder="1" applyAlignment="1">
      <alignment/>
    </xf>
    <xf numFmtId="213" fontId="3" fillId="0" borderId="12" xfId="0" applyNumberFormat="1" applyFont="1" applyFill="1" applyBorder="1" applyAlignment="1">
      <alignment/>
    </xf>
    <xf numFmtId="213" fontId="3" fillId="0" borderId="13" xfId="0" applyNumberFormat="1" applyFont="1" applyFill="1" applyBorder="1" applyAlignment="1">
      <alignment/>
    </xf>
    <xf numFmtId="0" fontId="6" fillId="0" borderId="0" xfId="58" applyFont="1" applyFill="1" applyAlignment="1">
      <alignment/>
      <protection/>
    </xf>
    <xf numFmtId="213" fontId="10" fillId="0" borderId="0" xfId="44" applyNumberFormat="1" applyFont="1" applyFill="1" applyBorder="1" applyAlignment="1">
      <alignment/>
    </xf>
    <xf numFmtId="213" fontId="10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213" fontId="10" fillId="0" borderId="0" xfId="44" applyNumberFormat="1" applyFont="1" applyFill="1" applyBorder="1" applyAlignment="1">
      <alignment horizontal="right"/>
    </xf>
    <xf numFmtId="213" fontId="10" fillId="0" borderId="0" xfId="44" applyNumberFormat="1" applyFont="1" applyFill="1" applyAlignment="1">
      <alignment/>
    </xf>
    <xf numFmtId="221" fontId="3" fillId="0" borderId="0" xfId="0" applyNumberFormat="1" applyFont="1" applyFill="1" applyBorder="1" applyAlignment="1">
      <alignment horizontal="right"/>
    </xf>
    <xf numFmtId="213" fontId="3" fillId="0" borderId="0" xfId="0" applyNumberFormat="1" applyFont="1" applyFill="1" applyBorder="1" applyAlignment="1">
      <alignment/>
    </xf>
    <xf numFmtId="214" fontId="0" fillId="0" borderId="0" xfId="44" applyNumberFormat="1" applyFont="1" applyFill="1" applyBorder="1" applyAlignment="1">
      <alignment horizontal="right"/>
    </xf>
    <xf numFmtId="214" fontId="0" fillId="0" borderId="0" xfId="0" applyNumberFormat="1" applyFont="1" applyFill="1" applyBorder="1" applyAlignment="1">
      <alignment horizontal="right"/>
    </xf>
    <xf numFmtId="214" fontId="0" fillId="0" borderId="0" xfId="44" applyNumberFormat="1" applyFont="1" applyFill="1" applyAlignment="1">
      <alignment horizontal="right"/>
    </xf>
    <xf numFmtId="213" fontId="0" fillId="0" borderId="0" xfId="44" applyNumberFormat="1" applyFont="1" applyFill="1" applyBorder="1" applyAlignment="1">
      <alignment horizontal="right"/>
    </xf>
    <xf numFmtId="213" fontId="0" fillId="0" borderId="0" xfId="44" applyNumberFormat="1" applyFont="1" applyFill="1" applyBorder="1" applyAlignment="1">
      <alignment/>
    </xf>
    <xf numFmtId="213" fontId="12" fillId="0" borderId="0" xfId="44" applyNumberFormat="1" applyFont="1" applyFill="1" applyBorder="1" applyAlignment="1">
      <alignment/>
    </xf>
    <xf numFmtId="205" fontId="3" fillId="0" borderId="13" xfId="66" applyNumberFormat="1" applyFont="1" applyFill="1" applyBorder="1" applyAlignment="1">
      <alignment horizontal="right" vertical="center"/>
      <protection/>
    </xf>
    <xf numFmtId="205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213" fontId="3" fillId="0" borderId="11" xfId="0" applyNumberFormat="1" applyFont="1" applyFill="1" applyBorder="1" applyAlignment="1">
      <alignment/>
    </xf>
    <xf numFmtId="213" fontId="3" fillId="0" borderId="0" xfId="44" applyNumberFormat="1" applyFont="1" applyFill="1" applyBorder="1" applyAlignment="1">
      <alignment horizontal="right"/>
    </xf>
    <xf numFmtId="213" fontId="3" fillId="0" borderId="0" xfId="44" applyNumberFormat="1" applyFont="1" applyFill="1" applyBorder="1" applyAlignment="1">
      <alignment/>
    </xf>
    <xf numFmtId="206" fontId="0" fillId="0" borderId="0" xfId="42" applyNumberFormat="1" applyFont="1" applyFill="1" applyAlignment="1">
      <alignment/>
    </xf>
    <xf numFmtId="206" fontId="0" fillId="0" borderId="14" xfId="42" applyNumberFormat="1" applyFont="1" applyFill="1" applyBorder="1" applyAlignment="1">
      <alignment/>
    </xf>
    <xf numFmtId="213" fontId="0" fillId="0" borderId="0" xfId="42" applyNumberFormat="1" applyFont="1" applyFill="1" applyAlignment="1">
      <alignment/>
    </xf>
    <xf numFmtId="220" fontId="0" fillId="0" borderId="0" xfId="0" applyNumberFormat="1" applyFont="1" applyFill="1" applyAlignment="1">
      <alignment/>
    </xf>
    <xf numFmtId="206" fontId="0" fillId="0" borderId="14" xfId="42" applyNumberFormat="1" applyFont="1" applyFill="1" applyBorder="1" applyAlignment="1">
      <alignment/>
    </xf>
    <xf numFmtId="22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20" fontId="0" fillId="0" borderId="14" xfId="42" applyNumberFormat="1" applyFont="1" applyFill="1" applyBorder="1" applyAlignment="1">
      <alignment/>
    </xf>
    <xf numFmtId="206" fontId="0" fillId="0" borderId="0" xfId="0" applyNumberFormat="1" applyFont="1" applyFill="1" applyAlignment="1">
      <alignment horizontal="right"/>
    </xf>
    <xf numFmtId="213" fontId="0" fillId="0" borderId="0" xfId="42" applyNumberFormat="1" applyFont="1" applyFill="1" applyAlignment="1">
      <alignment/>
    </xf>
    <xf numFmtId="194" fontId="0" fillId="0" borderId="0" xfId="42" applyNumberFormat="1" applyFont="1" applyFill="1" applyAlignment="1">
      <alignment/>
    </xf>
    <xf numFmtId="208" fontId="0" fillId="0" borderId="0" xfId="0" applyNumberFormat="1" applyFont="1" applyFill="1" applyAlignment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212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Alignment="1">
      <alignment horizontal="right"/>
    </xf>
    <xf numFmtId="194" fontId="0" fillId="0" borderId="0" xfId="42" applyNumberFormat="1" applyFont="1" applyFill="1" applyBorder="1" applyAlignment="1">
      <alignment horizontal="right"/>
    </xf>
    <xf numFmtId="219" fontId="0" fillId="0" borderId="0" xfId="66" applyNumberFormat="1" applyFont="1" applyFill="1" applyBorder="1" applyAlignment="1">
      <alignment horizontal="right" vertical="center"/>
      <protection/>
    </xf>
    <xf numFmtId="219" fontId="0" fillId="0" borderId="14" xfId="66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219" fontId="3" fillId="0" borderId="13" xfId="66" applyNumberFormat="1" applyFont="1" applyFill="1" applyBorder="1" applyAlignment="1">
      <alignment horizontal="right" vertical="center"/>
      <protection/>
    </xf>
    <xf numFmtId="207" fontId="0" fillId="0" borderId="0" xfId="0" applyNumberFormat="1" applyFont="1" applyFill="1" applyBorder="1" applyAlignment="1">
      <alignment/>
    </xf>
    <xf numFmtId="0" fontId="10" fillId="0" borderId="0" xfId="58" applyFont="1" applyFill="1" applyAlignment="1">
      <alignment horizontal="left"/>
      <protection/>
    </xf>
    <xf numFmtId="213" fontId="0" fillId="0" borderId="0" xfId="44" applyNumberFormat="1" applyFont="1" applyFill="1" applyBorder="1" applyAlignment="1">
      <alignment horizontal="right"/>
    </xf>
    <xf numFmtId="213" fontId="0" fillId="0" borderId="0" xfId="44" applyNumberFormat="1" applyFont="1" applyFill="1" applyBorder="1" applyAlignment="1">
      <alignment/>
    </xf>
    <xf numFmtId="220" fontId="0" fillId="0" borderId="14" xfId="66" applyNumberFormat="1" applyFont="1" applyFill="1" applyBorder="1" applyAlignment="1">
      <alignment horizontal="right" vertical="center"/>
      <protection/>
    </xf>
    <xf numFmtId="220" fontId="0" fillId="0" borderId="0" xfId="66" applyNumberFormat="1" applyFont="1" applyFill="1" applyBorder="1" applyAlignment="1">
      <alignment horizontal="right" vertical="center"/>
      <protection/>
    </xf>
    <xf numFmtId="213" fontId="0" fillId="0" borderId="0" xfId="0" applyNumberFormat="1" applyFont="1" applyFill="1" applyAlignment="1">
      <alignment/>
    </xf>
    <xf numFmtId="213" fontId="0" fillId="0" borderId="0" xfId="42" applyNumberFormat="1" applyFont="1" applyFill="1" applyBorder="1" applyAlignment="1">
      <alignment/>
    </xf>
    <xf numFmtId="211" fontId="0" fillId="0" borderId="0" xfId="42" applyNumberFormat="1" applyFont="1" applyFill="1" applyBorder="1" applyAlignment="1">
      <alignment/>
    </xf>
    <xf numFmtId="211" fontId="0" fillId="0" borderId="0" xfId="0" applyNumberFormat="1" applyFont="1" applyFill="1" applyAlignment="1">
      <alignment horizontal="right"/>
    </xf>
    <xf numFmtId="213" fontId="0" fillId="0" borderId="10" xfId="0" applyNumberFormat="1" applyFont="1" applyFill="1" applyBorder="1" applyAlignment="1">
      <alignment/>
    </xf>
    <xf numFmtId="38" fontId="0" fillId="0" borderId="0" xfId="42" applyNumberFormat="1" applyFont="1" applyFill="1" applyBorder="1" applyAlignment="1">
      <alignment horizontal="right"/>
    </xf>
    <xf numFmtId="38" fontId="0" fillId="0" borderId="0" xfId="42" applyNumberFormat="1" applyFont="1" applyFill="1" applyAlignment="1">
      <alignment horizontal="right"/>
    </xf>
    <xf numFmtId="213" fontId="0" fillId="0" borderId="14" xfId="42" applyNumberFormat="1" applyFont="1" applyFill="1" applyBorder="1" applyAlignment="1">
      <alignment/>
    </xf>
    <xf numFmtId="211" fontId="0" fillId="0" borderId="0" xfId="42" applyNumberFormat="1" applyFont="1" applyFill="1" applyAlignment="1">
      <alignment horizontal="right"/>
    </xf>
    <xf numFmtId="213" fontId="0" fillId="0" borderId="0" xfId="42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/>
    </xf>
    <xf numFmtId="211" fontId="3" fillId="0" borderId="14" xfId="0" applyNumberFormat="1" applyFont="1" applyFill="1" applyBorder="1" applyAlignment="1">
      <alignment/>
    </xf>
    <xf numFmtId="206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Book1" xfId="65"/>
    <cellStyle name="ปกติ_USCT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showGridLines="0" tabSelected="1" view="pageBreakPreview" zoomScaleSheetLayoutView="100" zoomScalePageLayoutView="0" workbookViewId="0" topLeftCell="A1">
      <selection activeCell="G34" sqref="G34"/>
    </sheetView>
  </sheetViews>
  <sheetFormatPr defaultColWidth="11.00390625" defaultRowHeight="19.5" customHeight="1"/>
  <cols>
    <col min="1" max="1" width="5.140625" style="5" customWidth="1"/>
    <col min="2" max="3" width="2.7109375" style="5" customWidth="1"/>
    <col min="4" max="4" width="27.421875" style="5" customWidth="1"/>
    <col min="5" max="5" width="8.140625" style="18" customWidth="1"/>
    <col min="6" max="6" width="1.57421875" style="5" customWidth="1"/>
    <col min="7" max="7" width="16.8515625" style="5" customWidth="1"/>
    <col min="8" max="8" width="1.421875" style="5" customWidth="1"/>
    <col min="9" max="9" width="16.8515625" style="13" bestFit="1" customWidth="1"/>
    <col min="10" max="10" width="1.57421875" style="13" customWidth="1"/>
    <col min="11" max="11" width="15.7109375" style="13" bestFit="1" customWidth="1"/>
    <col min="12" max="12" width="1.28515625" style="13" customWidth="1"/>
    <col min="13" max="13" width="15.7109375" style="13" bestFit="1" customWidth="1"/>
    <col min="14" max="14" width="1.57421875" style="13" customWidth="1"/>
    <col min="15" max="15" width="15.7109375" style="5" customWidth="1"/>
    <col min="16" max="16384" width="11.00390625" style="5" customWidth="1"/>
  </cols>
  <sheetData>
    <row r="1" spans="1:13" s="8" customFormat="1" ht="19.5" customHeight="1">
      <c r="A1" s="193" t="s">
        <v>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s="8" customFormat="1" ht="19.5" customHeight="1">
      <c r="A2" s="193" t="s">
        <v>57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4" s="8" customFormat="1" ht="19.5" customHeight="1">
      <c r="A3" s="48" t="s">
        <v>167</v>
      </c>
      <c r="B3" s="48"/>
      <c r="C3" s="48"/>
      <c r="D3" s="48"/>
      <c r="E3" s="98"/>
      <c r="F3" s="48"/>
      <c r="G3" s="48"/>
      <c r="H3" s="48"/>
      <c r="I3" s="48"/>
      <c r="J3" s="48"/>
      <c r="K3" s="48"/>
      <c r="L3" s="48"/>
      <c r="M3" s="48"/>
      <c r="N3" s="48"/>
    </row>
    <row r="4" spans="1:14" ht="19.5" customHeight="1">
      <c r="A4" s="9"/>
      <c r="B4" s="9"/>
      <c r="C4" s="9"/>
      <c r="D4" s="9"/>
      <c r="F4" s="9"/>
      <c r="G4" s="9"/>
      <c r="H4" s="9"/>
      <c r="I4" s="9"/>
      <c r="J4" s="9"/>
      <c r="K4" s="9"/>
      <c r="L4" s="9"/>
      <c r="M4" s="9"/>
      <c r="N4" s="9"/>
    </row>
    <row r="5" spans="1:14" ht="19.5" customHeight="1">
      <c r="A5" s="8"/>
      <c r="B5" s="9"/>
      <c r="C5" s="9"/>
      <c r="D5" s="9"/>
      <c r="F5" s="9"/>
      <c r="G5" s="191" t="s">
        <v>1</v>
      </c>
      <c r="H5" s="191"/>
      <c r="I5" s="191"/>
      <c r="J5" s="10"/>
      <c r="K5" s="191" t="s">
        <v>11</v>
      </c>
      <c r="L5" s="191"/>
      <c r="M5" s="191"/>
      <c r="N5" s="10"/>
    </row>
    <row r="6" spans="7:14" ht="19.5" customHeight="1">
      <c r="G6" s="191" t="s">
        <v>22</v>
      </c>
      <c r="H6" s="191"/>
      <c r="I6" s="191"/>
      <c r="J6" s="10"/>
      <c r="K6" s="191" t="s">
        <v>22</v>
      </c>
      <c r="L6" s="191"/>
      <c r="M6" s="191"/>
      <c r="N6" s="10"/>
    </row>
    <row r="7" spans="1:14" ht="19.5" customHeight="1">
      <c r="A7" s="8" t="s">
        <v>18</v>
      </c>
      <c r="E7" s="16" t="s">
        <v>23</v>
      </c>
      <c r="G7" s="22">
        <v>2014</v>
      </c>
      <c r="H7" s="11"/>
      <c r="I7" s="23">
        <v>2013</v>
      </c>
      <c r="J7" s="10"/>
      <c r="K7" s="22">
        <v>2014</v>
      </c>
      <c r="L7" s="11"/>
      <c r="M7" s="23">
        <v>2013</v>
      </c>
      <c r="N7" s="10"/>
    </row>
    <row r="8" spans="7:14" ht="19.5" customHeight="1">
      <c r="G8" s="192" t="s">
        <v>168</v>
      </c>
      <c r="H8" s="192"/>
      <c r="I8" s="192"/>
      <c r="J8" s="192"/>
      <c r="K8" s="192"/>
      <c r="L8" s="192"/>
      <c r="M8" s="192"/>
      <c r="N8" s="16"/>
    </row>
    <row r="9" spans="1:13" ht="19.5" customHeight="1">
      <c r="A9" s="17" t="s">
        <v>24</v>
      </c>
      <c r="B9" s="37"/>
      <c r="C9" s="37"/>
      <c r="D9" s="37"/>
      <c r="F9" s="37"/>
      <c r="G9" s="37"/>
      <c r="H9" s="37"/>
      <c r="I9" s="92"/>
      <c r="J9" s="92"/>
      <c r="K9" s="92"/>
      <c r="L9" s="92"/>
      <c r="M9" s="92"/>
    </row>
    <row r="10" spans="1:14" ht="19.5" customHeight="1">
      <c r="A10" s="37" t="s">
        <v>4</v>
      </c>
      <c r="B10" s="37"/>
      <c r="C10" s="37"/>
      <c r="D10" s="37"/>
      <c r="E10" s="18">
        <v>5</v>
      </c>
      <c r="F10" s="37"/>
      <c r="G10" s="151">
        <v>1267881855</v>
      </c>
      <c r="H10" s="151"/>
      <c r="I10" s="151">
        <v>1572110435</v>
      </c>
      <c r="J10" s="151"/>
      <c r="K10" s="151">
        <v>369208200</v>
      </c>
      <c r="L10" s="151"/>
      <c r="M10" s="151">
        <v>784713312</v>
      </c>
      <c r="N10" s="91"/>
    </row>
    <row r="11" spans="1:14" ht="19.5" customHeight="1">
      <c r="A11" s="37" t="s">
        <v>73</v>
      </c>
      <c r="B11" s="37"/>
      <c r="C11" s="37"/>
      <c r="D11" s="37"/>
      <c r="E11" s="18">
        <v>6</v>
      </c>
      <c r="F11" s="37"/>
      <c r="G11" s="151">
        <v>690322787</v>
      </c>
      <c r="H11" s="151"/>
      <c r="I11" s="151">
        <v>500337822</v>
      </c>
      <c r="J11" s="151"/>
      <c r="K11" s="151">
        <v>240221608</v>
      </c>
      <c r="L11" s="151"/>
      <c r="M11" s="151">
        <v>412304051</v>
      </c>
      <c r="N11" s="91"/>
    </row>
    <row r="12" spans="1:14" ht="19.5" customHeight="1">
      <c r="A12" s="37" t="s">
        <v>13</v>
      </c>
      <c r="B12" s="37"/>
      <c r="C12" s="37"/>
      <c r="D12" s="37"/>
      <c r="E12" s="18" t="s">
        <v>113</v>
      </c>
      <c r="F12" s="37"/>
      <c r="G12" s="152">
        <v>145635919</v>
      </c>
      <c r="H12" s="151"/>
      <c r="I12" s="152">
        <v>25885813</v>
      </c>
      <c r="J12" s="151"/>
      <c r="K12" s="152">
        <v>31991911</v>
      </c>
      <c r="L12" s="151"/>
      <c r="M12" s="152">
        <v>49151840</v>
      </c>
      <c r="N12" s="91"/>
    </row>
    <row r="13" spans="1:15" ht="19.5" customHeight="1">
      <c r="A13" s="37" t="s">
        <v>165</v>
      </c>
      <c r="B13" s="37"/>
      <c r="C13" s="37"/>
      <c r="D13" s="37"/>
      <c r="F13" s="18"/>
      <c r="G13" s="91">
        <f>SUM(G11:G12)</f>
        <v>835958706</v>
      </c>
      <c r="H13" s="91"/>
      <c r="I13" s="91">
        <f>SUM(I11:I12)</f>
        <v>526223635</v>
      </c>
      <c r="J13" s="91"/>
      <c r="K13" s="91">
        <f>SUM(K11:K12)</f>
        <v>272213519</v>
      </c>
      <c r="L13" s="91"/>
      <c r="M13" s="91">
        <f>SUM(M11:M12)</f>
        <v>461455891</v>
      </c>
      <c r="N13" s="91"/>
      <c r="O13" s="6"/>
    </row>
    <row r="14" spans="1:14" ht="19.5" customHeight="1">
      <c r="A14" s="37" t="s">
        <v>112</v>
      </c>
      <c r="B14" s="37"/>
      <c r="C14" s="37"/>
      <c r="D14" s="37"/>
      <c r="E14" s="18" t="s">
        <v>148</v>
      </c>
      <c r="F14" s="37"/>
      <c r="G14" s="151">
        <v>900000</v>
      </c>
      <c r="H14" s="151"/>
      <c r="I14" s="151">
        <v>550000</v>
      </c>
      <c r="J14" s="151"/>
      <c r="K14" s="151">
        <v>569700000</v>
      </c>
      <c r="L14" s="151"/>
      <c r="M14" s="151">
        <v>668350000</v>
      </c>
      <c r="N14" s="92"/>
    </row>
    <row r="15" spans="1:14" ht="19.5" customHeight="1">
      <c r="A15" s="37" t="s">
        <v>126</v>
      </c>
      <c r="B15" s="37"/>
      <c r="C15" s="37"/>
      <c r="D15" s="37"/>
      <c r="E15" s="18">
        <v>8</v>
      </c>
      <c r="F15" s="37"/>
      <c r="G15" s="152">
        <v>392550</v>
      </c>
      <c r="H15" s="151"/>
      <c r="I15" s="152">
        <v>20392550</v>
      </c>
      <c r="J15" s="151"/>
      <c r="K15" s="152">
        <v>392550</v>
      </c>
      <c r="L15" s="151"/>
      <c r="M15" s="152">
        <v>392550</v>
      </c>
      <c r="N15" s="91"/>
    </row>
    <row r="16" spans="1:15" ht="19.5" customHeight="1">
      <c r="A16" s="37" t="s">
        <v>89</v>
      </c>
      <c r="B16" s="37"/>
      <c r="C16" s="37"/>
      <c r="D16" s="37"/>
      <c r="F16" s="18"/>
      <c r="G16" s="91">
        <f>SUM(G14:G15)</f>
        <v>1292550</v>
      </c>
      <c r="H16" s="91"/>
      <c r="I16" s="91">
        <f>SUM(I14:I15)</f>
        <v>20942550</v>
      </c>
      <c r="J16" s="91"/>
      <c r="K16" s="91">
        <f>SUM(K14:K15)</f>
        <v>570092550</v>
      </c>
      <c r="L16" s="91"/>
      <c r="M16" s="91">
        <f>SUM(M14:M15)</f>
        <v>668742550</v>
      </c>
      <c r="N16" s="91"/>
      <c r="O16" s="6"/>
    </row>
    <row r="17" spans="1:15" ht="19.5" customHeight="1">
      <c r="A17" s="37" t="s">
        <v>10</v>
      </c>
      <c r="B17" s="37"/>
      <c r="C17" s="37"/>
      <c r="D17" s="37"/>
      <c r="E17" s="18">
        <v>9</v>
      </c>
      <c r="F17" s="77"/>
      <c r="G17" s="151">
        <v>146993714</v>
      </c>
      <c r="H17" s="151"/>
      <c r="I17" s="151">
        <v>220376441</v>
      </c>
      <c r="J17" s="151"/>
      <c r="K17" s="151">
        <v>146993714</v>
      </c>
      <c r="L17" s="151"/>
      <c r="M17" s="151">
        <v>218616095</v>
      </c>
      <c r="N17" s="91"/>
      <c r="O17" s="6"/>
    </row>
    <row r="18" spans="1:15" ht="19.5" customHeight="1">
      <c r="A18" s="37" t="s">
        <v>90</v>
      </c>
      <c r="B18" s="37"/>
      <c r="C18" s="37"/>
      <c r="D18" s="37"/>
      <c r="F18" s="77"/>
      <c r="G18" s="151">
        <v>223685</v>
      </c>
      <c r="H18" s="37"/>
      <c r="I18" s="151">
        <v>223685</v>
      </c>
      <c r="J18" s="153"/>
      <c r="K18" s="114">
        <v>223685</v>
      </c>
      <c r="L18" s="114"/>
      <c r="M18" s="114">
        <v>223685</v>
      </c>
      <c r="N18" s="91"/>
      <c r="O18" s="6"/>
    </row>
    <row r="19" spans="1:15" ht="19.5" customHeight="1">
      <c r="A19" s="37" t="s">
        <v>91</v>
      </c>
      <c r="B19" s="37"/>
      <c r="C19" s="37"/>
      <c r="D19" s="37"/>
      <c r="F19" s="77"/>
      <c r="G19" s="154">
        <v>0</v>
      </c>
      <c r="H19" s="37"/>
      <c r="I19" s="151">
        <v>1445527</v>
      </c>
      <c r="J19" s="153"/>
      <c r="K19" s="154">
        <v>0</v>
      </c>
      <c r="L19" s="92"/>
      <c r="M19" s="151">
        <v>1445527</v>
      </c>
      <c r="N19" s="91">
        <v>0</v>
      </c>
      <c r="O19" s="6"/>
    </row>
    <row r="20" spans="1:15" ht="19.5" customHeight="1">
      <c r="A20" s="37" t="s">
        <v>0</v>
      </c>
      <c r="B20" s="37"/>
      <c r="C20" s="37"/>
      <c r="D20" s="37"/>
      <c r="E20" s="18">
        <v>10</v>
      </c>
      <c r="F20" s="77"/>
      <c r="G20" s="155">
        <v>17297121</v>
      </c>
      <c r="H20" s="120"/>
      <c r="I20" s="155">
        <v>60845844</v>
      </c>
      <c r="J20" s="121"/>
      <c r="K20" s="155">
        <v>8846566</v>
      </c>
      <c r="L20" s="92"/>
      <c r="M20" s="155">
        <v>2206596</v>
      </c>
      <c r="N20" s="91"/>
      <c r="O20" s="6"/>
    </row>
    <row r="21" spans="1:15" ht="19.5" customHeight="1">
      <c r="A21" s="12" t="s">
        <v>25</v>
      </c>
      <c r="B21" s="37"/>
      <c r="C21" s="37"/>
      <c r="D21" s="37"/>
      <c r="F21" s="37"/>
      <c r="G21" s="106">
        <f>G10+G13+G16+G17+G18+G19+G20</f>
        <v>2269647631</v>
      </c>
      <c r="H21" s="24"/>
      <c r="I21" s="106">
        <f>I10+I13+I16+I17+I18+I19+I20</f>
        <v>2402168117</v>
      </c>
      <c r="J21" s="25"/>
      <c r="K21" s="106">
        <f>K10+K13+K16+K17+K18+K19+K20</f>
        <v>1367578234</v>
      </c>
      <c r="L21" s="25"/>
      <c r="M21" s="106">
        <f>M10+M13+M16+M17+M18+M19+M20</f>
        <v>2137403656</v>
      </c>
      <c r="N21" s="25"/>
      <c r="O21" s="6"/>
    </row>
    <row r="22" spans="1:15" ht="19.5" customHeight="1">
      <c r="A22" s="12"/>
      <c r="B22" s="37"/>
      <c r="C22" s="37"/>
      <c r="D22" s="37"/>
      <c r="F22" s="37"/>
      <c r="G22" s="93"/>
      <c r="H22" s="94"/>
      <c r="I22" s="93"/>
      <c r="J22" s="93"/>
      <c r="K22" s="93"/>
      <c r="L22" s="93"/>
      <c r="M22" s="93"/>
      <c r="N22" s="93"/>
      <c r="O22" s="6"/>
    </row>
    <row r="23" spans="1:14" ht="19.5" customHeight="1">
      <c r="A23" s="17" t="s">
        <v>26</v>
      </c>
      <c r="B23" s="37"/>
      <c r="C23" s="37"/>
      <c r="D23" s="37"/>
      <c r="F23" s="37"/>
      <c r="G23" s="94"/>
      <c r="H23" s="94"/>
      <c r="I23" s="94"/>
      <c r="J23" s="94"/>
      <c r="K23" s="162"/>
      <c r="L23" s="94"/>
      <c r="M23" s="162"/>
      <c r="N23" s="94"/>
    </row>
    <row r="24" spans="1:14" ht="19.5" customHeight="1">
      <c r="A24" s="37" t="s">
        <v>104</v>
      </c>
      <c r="B24" s="37"/>
      <c r="C24" s="37"/>
      <c r="D24" s="37"/>
      <c r="E24" s="18" t="s">
        <v>169</v>
      </c>
      <c r="F24" s="37"/>
      <c r="G24" s="154">
        <v>1</v>
      </c>
      <c r="H24" s="37"/>
      <c r="I24" s="154">
        <v>1</v>
      </c>
      <c r="J24" s="37"/>
      <c r="K24" s="154">
        <v>4181879351</v>
      </c>
      <c r="L24" s="154"/>
      <c r="M24" s="154">
        <v>1896579441</v>
      </c>
      <c r="N24" s="38"/>
    </row>
    <row r="25" spans="1:14" ht="19.5" customHeight="1">
      <c r="A25" s="37" t="s">
        <v>127</v>
      </c>
      <c r="B25" s="37"/>
      <c r="C25" s="37"/>
      <c r="D25" s="37"/>
      <c r="E25" s="18">
        <v>4</v>
      </c>
      <c r="F25" s="37"/>
      <c r="G25" s="154">
        <v>0</v>
      </c>
      <c r="H25" s="37"/>
      <c r="I25" s="154">
        <v>0</v>
      </c>
      <c r="J25" s="37"/>
      <c r="K25" s="154">
        <v>71400000</v>
      </c>
      <c r="L25" s="154"/>
      <c r="M25" s="154">
        <v>71400000</v>
      </c>
      <c r="N25" s="91"/>
    </row>
    <row r="26" spans="1:14" ht="19.5" customHeight="1">
      <c r="A26" s="37" t="s">
        <v>58</v>
      </c>
      <c r="B26" s="37"/>
      <c r="C26" s="37"/>
      <c r="D26" s="37"/>
      <c r="E26" s="18" t="s">
        <v>200</v>
      </c>
      <c r="F26" s="37"/>
      <c r="G26" s="154">
        <v>0</v>
      </c>
      <c r="H26" s="37"/>
      <c r="I26" s="154">
        <v>0</v>
      </c>
      <c r="J26" s="37"/>
      <c r="K26" s="154">
        <v>740736897</v>
      </c>
      <c r="L26" s="154"/>
      <c r="M26" s="154">
        <v>392108170</v>
      </c>
      <c r="N26" s="91"/>
    </row>
    <row r="27" spans="1:14" ht="19.5" customHeight="1">
      <c r="A27" s="37" t="s">
        <v>74</v>
      </c>
      <c r="B27" s="37"/>
      <c r="C27" s="37"/>
      <c r="D27" s="37"/>
      <c r="E27" s="18" t="s">
        <v>201</v>
      </c>
      <c r="F27" s="77"/>
      <c r="G27" s="154">
        <v>16184174988</v>
      </c>
      <c r="H27" s="37"/>
      <c r="I27" s="156">
        <v>8092559948</v>
      </c>
      <c r="J27" s="37"/>
      <c r="K27" s="103">
        <v>750175470</v>
      </c>
      <c r="L27" s="92"/>
      <c r="M27" s="103">
        <v>786940581</v>
      </c>
      <c r="N27" s="91"/>
    </row>
    <row r="28" spans="1:14" ht="19.5" customHeight="1">
      <c r="A28" s="36" t="s">
        <v>180</v>
      </c>
      <c r="B28" s="37"/>
      <c r="C28" s="37"/>
      <c r="D28" s="37"/>
      <c r="E28" s="18">
        <v>14</v>
      </c>
      <c r="F28" s="77"/>
      <c r="G28" s="154">
        <v>200053569</v>
      </c>
      <c r="H28" s="37"/>
      <c r="I28" s="103">
        <v>208427036</v>
      </c>
      <c r="J28" s="37"/>
      <c r="K28" s="154">
        <v>0</v>
      </c>
      <c r="L28" s="92"/>
      <c r="M28" s="154">
        <v>0</v>
      </c>
      <c r="N28" s="91"/>
    </row>
    <row r="29" spans="1:14" ht="19.5" customHeight="1">
      <c r="A29" s="37" t="s">
        <v>92</v>
      </c>
      <c r="B29" s="37"/>
      <c r="C29" s="37"/>
      <c r="D29" s="37"/>
      <c r="E29" s="18">
        <v>15</v>
      </c>
      <c r="F29" s="77"/>
      <c r="G29" s="103">
        <v>43149442</v>
      </c>
      <c r="H29" s="37"/>
      <c r="I29" s="103">
        <v>40410066</v>
      </c>
      <c r="J29" s="37"/>
      <c r="K29" s="154">
        <v>3558810</v>
      </c>
      <c r="L29" s="92"/>
      <c r="M29" s="154">
        <v>0</v>
      </c>
      <c r="N29" s="91"/>
    </row>
    <row r="30" spans="1:14" ht="19.5" customHeight="1">
      <c r="A30" s="37" t="s">
        <v>99</v>
      </c>
      <c r="B30" s="37"/>
      <c r="C30" s="37"/>
      <c r="D30" s="37"/>
      <c r="E30" s="18" t="s">
        <v>202</v>
      </c>
      <c r="F30" s="77"/>
      <c r="G30" s="103">
        <v>1960890</v>
      </c>
      <c r="H30" s="37"/>
      <c r="I30" s="103">
        <v>3395688</v>
      </c>
      <c r="J30" s="37"/>
      <c r="K30" s="154">
        <v>1768707</v>
      </c>
      <c r="L30" s="92"/>
      <c r="M30" s="154">
        <v>0</v>
      </c>
      <c r="N30" s="91"/>
    </row>
    <row r="31" spans="1:14" ht="19.5" customHeight="1">
      <c r="A31" s="36" t="s">
        <v>181</v>
      </c>
      <c r="B31" s="37"/>
      <c r="C31" s="37"/>
      <c r="D31" s="37"/>
      <c r="E31" s="18">
        <v>43</v>
      </c>
      <c r="F31" s="37"/>
      <c r="G31" s="154">
        <v>453266723</v>
      </c>
      <c r="H31" s="37"/>
      <c r="I31" s="154">
        <v>701968446</v>
      </c>
      <c r="J31" s="37"/>
      <c r="K31" s="154">
        <v>81138453</v>
      </c>
      <c r="L31" s="154"/>
      <c r="M31" s="154">
        <v>84478204</v>
      </c>
      <c r="N31" s="91"/>
    </row>
    <row r="32" spans="1:14" ht="19.5" customHeight="1">
      <c r="A32" s="37" t="s">
        <v>164</v>
      </c>
      <c r="B32" s="37"/>
      <c r="C32" s="37"/>
      <c r="D32" s="37"/>
      <c r="E32" s="18">
        <v>17</v>
      </c>
      <c r="F32" s="77"/>
      <c r="G32" s="154">
        <v>112454716</v>
      </c>
      <c r="H32" s="37"/>
      <c r="I32" s="156">
        <v>0</v>
      </c>
      <c r="J32" s="37"/>
      <c r="K32" s="103">
        <v>112454716</v>
      </c>
      <c r="L32" s="92"/>
      <c r="M32" s="154">
        <v>0</v>
      </c>
      <c r="N32" s="91"/>
    </row>
    <row r="33" spans="1:14" ht="19.5" customHeight="1">
      <c r="A33" s="37" t="s">
        <v>14</v>
      </c>
      <c r="B33" s="37"/>
      <c r="C33" s="37"/>
      <c r="D33" s="37"/>
      <c r="F33" s="77"/>
      <c r="G33" s="92">
        <v>62053049</v>
      </c>
      <c r="H33" s="157"/>
      <c r="I33" s="92">
        <v>16642843</v>
      </c>
      <c r="J33" s="157"/>
      <c r="K33" s="92">
        <v>39069152</v>
      </c>
      <c r="L33" s="92"/>
      <c r="M33" s="92">
        <v>14353350</v>
      </c>
      <c r="N33" s="91"/>
    </row>
    <row r="34" spans="1:14" ht="19.5" customHeight="1">
      <c r="A34" s="12" t="s">
        <v>27</v>
      </c>
      <c r="B34" s="37"/>
      <c r="C34" s="37"/>
      <c r="D34" s="37"/>
      <c r="F34" s="37"/>
      <c r="G34" s="26">
        <f>SUM(G24:G33)</f>
        <v>17057113378</v>
      </c>
      <c r="H34" s="24"/>
      <c r="I34" s="26">
        <f>SUM(I24:I33)</f>
        <v>9063404028</v>
      </c>
      <c r="J34" s="24"/>
      <c r="K34" s="26">
        <f>SUM(K24:K33)</f>
        <v>5982181556</v>
      </c>
      <c r="L34" s="24"/>
      <c r="M34" s="26">
        <f>SUM(M24:M33)</f>
        <v>3245859746</v>
      </c>
      <c r="N34" s="24"/>
    </row>
    <row r="35" spans="1:14" ht="27" customHeight="1" thickBot="1">
      <c r="A35" s="12" t="s">
        <v>19</v>
      </c>
      <c r="B35" s="37"/>
      <c r="C35" s="37"/>
      <c r="D35" s="37"/>
      <c r="F35" s="37"/>
      <c r="G35" s="27">
        <f>SUM(G21,G34)</f>
        <v>19326761009</v>
      </c>
      <c r="H35" s="24"/>
      <c r="I35" s="27">
        <f>I21+I34</f>
        <v>11465572145</v>
      </c>
      <c r="J35" s="28"/>
      <c r="K35" s="27">
        <f>SUM(K21,K34)</f>
        <v>7349759790</v>
      </c>
      <c r="L35" s="24"/>
      <c r="M35" s="27">
        <f>SUM(M21,M34)</f>
        <v>5383263402</v>
      </c>
      <c r="N35" s="28"/>
    </row>
    <row r="36" spans="1:13" s="8" customFormat="1" ht="19.5" customHeight="1" thickTop="1">
      <c r="A36" s="193" t="s">
        <v>88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3" s="8" customFormat="1" ht="19.5" customHeight="1">
      <c r="A37" s="193" t="s">
        <v>57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4" s="8" customFormat="1" ht="19.5" customHeight="1">
      <c r="A38" s="48" t="s">
        <v>167</v>
      </c>
      <c r="B38" s="48"/>
      <c r="C38" s="48"/>
      <c r="D38" s="48"/>
      <c r="E38" s="9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9.5" customHeight="1">
      <c r="A39" s="9"/>
      <c r="B39" s="9"/>
      <c r="C39" s="9"/>
      <c r="D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9.5" customHeight="1">
      <c r="A40" s="8"/>
      <c r="B40" s="77"/>
      <c r="C40" s="77"/>
      <c r="D40" s="77"/>
      <c r="F40" s="77"/>
      <c r="G40" s="191" t="s">
        <v>1</v>
      </c>
      <c r="H40" s="191"/>
      <c r="I40" s="191"/>
      <c r="J40" s="103"/>
      <c r="K40" s="191" t="s">
        <v>11</v>
      </c>
      <c r="L40" s="191"/>
      <c r="M40" s="191"/>
      <c r="N40" s="10"/>
    </row>
    <row r="41" spans="1:14" ht="19.5" customHeight="1">
      <c r="A41" s="37"/>
      <c r="B41" s="37"/>
      <c r="C41" s="37"/>
      <c r="D41" s="37"/>
      <c r="F41" s="37"/>
      <c r="G41" s="191" t="s">
        <v>22</v>
      </c>
      <c r="H41" s="191"/>
      <c r="I41" s="191"/>
      <c r="J41" s="103"/>
      <c r="K41" s="191" t="s">
        <v>22</v>
      </c>
      <c r="L41" s="191"/>
      <c r="M41" s="191"/>
      <c r="N41" s="10"/>
    </row>
    <row r="42" spans="1:14" ht="19.5" customHeight="1">
      <c r="A42" s="8" t="s">
        <v>59</v>
      </c>
      <c r="B42" s="37"/>
      <c r="C42" s="37"/>
      <c r="D42" s="37"/>
      <c r="E42" s="16" t="s">
        <v>23</v>
      </c>
      <c r="F42" s="37"/>
      <c r="G42" s="163">
        <v>2014</v>
      </c>
      <c r="H42" s="99"/>
      <c r="I42" s="113">
        <v>2013</v>
      </c>
      <c r="J42" s="103"/>
      <c r="K42" s="163">
        <v>2014</v>
      </c>
      <c r="L42" s="99"/>
      <c r="M42" s="113">
        <v>2013</v>
      </c>
      <c r="N42" s="10"/>
    </row>
    <row r="43" spans="1:14" ht="19.5" customHeight="1">
      <c r="A43" s="37"/>
      <c r="B43" s="37"/>
      <c r="C43" s="37"/>
      <c r="D43" s="37"/>
      <c r="F43" s="37"/>
      <c r="G43" s="192" t="s">
        <v>168</v>
      </c>
      <c r="H43" s="192"/>
      <c r="I43" s="192"/>
      <c r="J43" s="192"/>
      <c r="K43" s="192"/>
      <c r="L43" s="192"/>
      <c r="M43" s="192"/>
      <c r="N43" s="16"/>
    </row>
    <row r="44" spans="1:13" ht="19.5" customHeight="1">
      <c r="A44" s="17" t="s">
        <v>28</v>
      </c>
      <c r="B44" s="37"/>
      <c r="C44" s="37"/>
      <c r="D44" s="37"/>
      <c r="F44" s="37"/>
      <c r="G44" s="37"/>
      <c r="H44" s="37"/>
      <c r="I44" s="92"/>
      <c r="J44" s="92"/>
      <c r="K44" s="92"/>
      <c r="L44" s="92"/>
      <c r="M44" s="92"/>
    </row>
    <row r="45" spans="1:14" ht="19.5" customHeight="1">
      <c r="A45" s="37" t="s">
        <v>93</v>
      </c>
      <c r="B45" s="37"/>
      <c r="C45" s="37"/>
      <c r="D45" s="37"/>
      <c r="E45" s="16" t="s">
        <v>203</v>
      </c>
      <c r="F45" s="78"/>
      <c r="G45" s="114">
        <v>716485525</v>
      </c>
      <c r="H45" s="114"/>
      <c r="I45" s="114">
        <v>580223532</v>
      </c>
      <c r="J45" s="114"/>
      <c r="K45" s="114">
        <v>716485525</v>
      </c>
      <c r="L45" s="114"/>
      <c r="M45" s="114">
        <v>580223532</v>
      </c>
      <c r="N45" s="29"/>
    </row>
    <row r="46" spans="1:14" ht="21.75" customHeight="1">
      <c r="A46" s="37" t="s">
        <v>5</v>
      </c>
      <c r="B46" s="37"/>
      <c r="C46" s="37"/>
      <c r="D46" s="37"/>
      <c r="E46" s="16">
        <v>19</v>
      </c>
      <c r="F46" s="78"/>
      <c r="G46" s="114">
        <v>83478825</v>
      </c>
      <c r="H46" s="114"/>
      <c r="I46" s="114">
        <v>116716640</v>
      </c>
      <c r="J46" s="114"/>
      <c r="K46" s="114">
        <v>78212179</v>
      </c>
      <c r="L46" s="114"/>
      <c r="M46" s="114">
        <v>116716640</v>
      </c>
      <c r="N46" s="91"/>
    </row>
    <row r="47" spans="1:16" ht="19.5" customHeight="1">
      <c r="A47" s="38" t="s">
        <v>72</v>
      </c>
      <c r="B47" s="37"/>
      <c r="C47" s="37"/>
      <c r="D47" s="37"/>
      <c r="E47" s="16" t="s">
        <v>170</v>
      </c>
      <c r="F47" s="78"/>
      <c r="G47" s="158">
        <v>123086562</v>
      </c>
      <c r="H47" s="114"/>
      <c r="I47" s="158">
        <v>34644207</v>
      </c>
      <c r="J47" s="114">
        <v>20394</v>
      </c>
      <c r="K47" s="158">
        <v>59130168</v>
      </c>
      <c r="L47" s="114"/>
      <c r="M47" s="158">
        <v>19939212</v>
      </c>
      <c r="N47" s="91"/>
      <c r="P47" s="36"/>
    </row>
    <row r="48" spans="1:14" ht="17.25" customHeight="1">
      <c r="A48" s="38" t="s">
        <v>166</v>
      </c>
      <c r="B48" s="37"/>
      <c r="C48" s="37"/>
      <c r="D48" s="37"/>
      <c r="F48" s="37"/>
      <c r="G48" s="164">
        <f>SUM(G46:G47)</f>
        <v>206565387</v>
      </c>
      <c r="H48" s="45"/>
      <c r="I48" s="164">
        <f>SUM(I46:I47)</f>
        <v>151360847</v>
      </c>
      <c r="J48" s="45"/>
      <c r="K48" s="164">
        <f>SUM(K46:K47)</f>
        <v>137342347</v>
      </c>
      <c r="L48" s="165"/>
      <c r="M48" s="164">
        <f>SUM(M46:M47)</f>
        <v>136655852</v>
      </c>
      <c r="N48" s="45"/>
    </row>
    <row r="49" spans="1:14" ht="21.75" customHeight="1">
      <c r="A49" s="38" t="s">
        <v>94</v>
      </c>
      <c r="B49" s="37"/>
      <c r="C49" s="37"/>
      <c r="D49" s="37"/>
      <c r="E49" s="115"/>
      <c r="F49" s="115"/>
      <c r="G49" s="114">
        <v>499371935</v>
      </c>
      <c r="H49" s="114"/>
      <c r="I49" s="114">
        <v>187956950</v>
      </c>
      <c r="J49" s="114"/>
      <c r="K49" s="114">
        <v>10411739</v>
      </c>
      <c r="L49" s="114"/>
      <c r="M49" s="114">
        <v>8940778</v>
      </c>
      <c r="N49" s="91"/>
    </row>
    <row r="50" spans="1:14" ht="19.5" customHeight="1">
      <c r="A50" s="38" t="s">
        <v>105</v>
      </c>
      <c r="B50" s="37"/>
      <c r="C50" s="37"/>
      <c r="D50" s="37"/>
      <c r="F50" s="18"/>
      <c r="N50" s="91"/>
    </row>
    <row r="51" spans="1:14" ht="19.5" customHeight="1">
      <c r="A51" s="38" t="s">
        <v>106</v>
      </c>
      <c r="B51" s="37"/>
      <c r="C51" s="37"/>
      <c r="D51" s="37"/>
      <c r="E51" s="16" t="s">
        <v>204</v>
      </c>
      <c r="F51" s="42"/>
      <c r="G51" s="114">
        <v>475931219</v>
      </c>
      <c r="H51" s="114"/>
      <c r="I51" s="114">
        <v>266734520</v>
      </c>
      <c r="J51" s="114"/>
      <c r="K51" s="13">
        <v>56011177</v>
      </c>
      <c r="L51" s="114"/>
      <c r="M51" s="114">
        <v>65040000</v>
      </c>
      <c r="N51" s="91"/>
    </row>
    <row r="52" spans="1:14" ht="19.5" customHeight="1">
      <c r="A52" s="38" t="s">
        <v>143</v>
      </c>
      <c r="B52" s="37"/>
      <c r="C52" s="37"/>
      <c r="D52" s="37"/>
      <c r="E52" s="16">
        <v>22</v>
      </c>
      <c r="F52" s="42"/>
      <c r="G52" s="114">
        <v>3715762</v>
      </c>
      <c r="H52" s="114"/>
      <c r="I52" s="114">
        <v>4502909</v>
      </c>
      <c r="J52" s="114"/>
      <c r="K52" s="114">
        <v>2966908</v>
      </c>
      <c r="L52" s="114"/>
      <c r="M52" s="114">
        <v>3871488</v>
      </c>
      <c r="N52" s="91"/>
    </row>
    <row r="53" spans="1:13" ht="21.75" customHeight="1">
      <c r="A53" s="38" t="s">
        <v>96</v>
      </c>
      <c r="B53" s="37"/>
      <c r="C53" s="37"/>
      <c r="D53" s="37"/>
      <c r="E53" s="18" t="s">
        <v>202</v>
      </c>
      <c r="F53" s="77"/>
      <c r="G53" s="114">
        <v>3668804</v>
      </c>
      <c r="H53" s="114"/>
      <c r="I53" s="114">
        <v>8542618</v>
      </c>
      <c r="J53" s="114"/>
      <c r="K53" s="114">
        <v>0</v>
      </c>
      <c r="L53" s="114"/>
      <c r="M53" s="114">
        <v>0</v>
      </c>
    </row>
    <row r="54" spans="1:14" ht="19.5" customHeight="1">
      <c r="A54" s="38" t="s">
        <v>71</v>
      </c>
      <c r="B54" s="37"/>
      <c r="C54" s="37"/>
      <c r="D54" s="37"/>
      <c r="E54" s="16">
        <v>23</v>
      </c>
      <c r="F54" s="42"/>
      <c r="G54" s="159">
        <v>175891</v>
      </c>
      <c r="H54" s="37"/>
      <c r="I54" s="114">
        <v>817285</v>
      </c>
      <c r="J54" s="37"/>
      <c r="K54" s="114">
        <v>175891</v>
      </c>
      <c r="L54" s="92"/>
      <c r="M54" s="114">
        <v>175891</v>
      </c>
      <c r="N54" s="91"/>
    </row>
    <row r="55" spans="1:14" ht="19.5" customHeight="1">
      <c r="A55" s="38" t="s">
        <v>128</v>
      </c>
      <c r="B55" s="37"/>
      <c r="C55" s="37"/>
      <c r="D55" s="37"/>
      <c r="E55" s="18">
        <v>4</v>
      </c>
      <c r="F55" s="37"/>
      <c r="G55" s="114">
        <v>0</v>
      </c>
      <c r="H55" s="114"/>
      <c r="I55" s="114">
        <v>0</v>
      </c>
      <c r="J55" s="114"/>
      <c r="K55" s="114">
        <v>0</v>
      </c>
      <c r="L55" s="114"/>
      <c r="M55" s="114">
        <v>5666000</v>
      </c>
      <c r="N55" s="91"/>
    </row>
    <row r="56" spans="1:14" ht="19.5" customHeight="1">
      <c r="A56" s="38" t="s">
        <v>129</v>
      </c>
      <c r="B56" s="37"/>
      <c r="C56" s="37"/>
      <c r="D56" s="37"/>
      <c r="F56" s="77"/>
      <c r="G56" s="114">
        <v>12557073</v>
      </c>
      <c r="H56" s="37"/>
      <c r="I56" s="114">
        <v>26441913</v>
      </c>
      <c r="J56" s="37"/>
      <c r="K56" s="114">
        <v>10433</v>
      </c>
      <c r="L56" s="92"/>
      <c r="M56" s="116">
        <v>141413</v>
      </c>
      <c r="N56" s="91"/>
    </row>
    <row r="57" spans="1:14" ht="19.5" customHeight="1">
      <c r="A57" s="38" t="s">
        <v>97</v>
      </c>
      <c r="B57" s="37"/>
      <c r="C57" s="37"/>
      <c r="D57" s="37"/>
      <c r="E57" s="122"/>
      <c r="F57" s="115"/>
      <c r="G57" s="159">
        <v>702356332</v>
      </c>
      <c r="H57" s="37"/>
      <c r="I57" s="114">
        <v>611043751</v>
      </c>
      <c r="J57" s="37"/>
      <c r="K57" s="114">
        <v>0</v>
      </c>
      <c r="L57" s="92"/>
      <c r="M57" s="114">
        <v>0</v>
      </c>
      <c r="N57" s="91"/>
    </row>
    <row r="58" spans="1:14" ht="19.5" customHeight="1">
      <c r="A58" s="38" t="s">
        <v>6</v>
      </c>
      <c r="B58" s="37"/>
      <c r="C58" s="37"/>
      <c r="D58" s="37"/>
      <c r="E58" s="122"/>
      <c r="F58" s="115"/>
      <c r="G58" s="160">
        <v>200120</v>
      </c>
      <c r="H58" s="115"/>
      <c r="I58" s="114">
        <v>39037712</v>
      </c>
      <c r="J58" s="115"/>
      <c r="K58" s="114">
        <v>200120</v>
      </c>
      <c r="L58" s="161"/>
      <c r="M58" s="114">
        <v>27577886</v>
      </c>
      <c r="N58" s="91"/>
    </row>
    <row r="59" spans="1:14" ht="19.5" customHeight="1">
      <c r="A59" s="12" t="s">
        <v>29</v>
      </c>
      <c r="B59" s="37"/>
      <c r="C59" s="37"/>
      <c r="D59" s="37"/>
      <c r="F59" s="37"/>
      <c r="G59" s="30">
        <f>G45+SUM(G48:G58)</f>
        <v>2621028048</v>
      </c>
      <c r="H59" s="31"/>
      <c r="I59" s="30">
        <f>I45+SUM(I48:I58)</f>
        <v>1876662037</v>
      </c>
      <c r="J59" s="31"/>
      <c r="K59" s="30">
        <f>K45+SUM(K48:K58)</f>
        <v>923604140</v>
      </c>
      <c r="L59" s="31"/>
      <c r="M59" s="30">
        <f>M45+SUM(M48:M58)</f>
        <v>828292840</v>
      </c>
      <c r="N59" s="31"/>
    </row>
    <row r="60" spans="1:14" ht="19.5" customHeight="1">
      <c r="A60" s="12"/>
      <c r="B60" s="37"/>
      <c r="C60" s="37"/>
      <c r="D60" s="37"/>
      <c r="F60" s="37"/>
      <c r="G60" s="75"/>
      <c r="H60" s="45"/>
      <c r="I60" s="75"/>
      <c r="J60" s="45"/>
      <c r="K60" s="75"/>
      <c r="L60" s="45"/>
      <c r="M60" s="75"/>
      <c r="N60" s="45"/>
    </row>
    <row r="61" spans="1:14" ht="19.5" customHeight="1">
      <c r="A61" s="17" t="s">
        <v>30</v>
      </c>
      <c r="B61" s="37"/>
      <c r="C61" s="37"/>
      <c r="D61" s="37"/>
      <c r="F61" s="37"/>
      <c r="G61" s="45"/>
      <c r="H61" s="45"/>
      <c r="I61" s="45"/>
      <c r="J61" s="45"/>
      <c r="K61" s="45"/>
      <c r="L61" s="45"/>
      <c r="M61" s="45"/>
      <c r="N61" s="45"/>
    </row>
    <row r="62" spans="1:14" ht="19.5" customHeight="1">
      <c r="A62" s="37" t="s">
        <v>95</v>
      </c>
      <c r="B62" s="37"/>
      <c r="C62" s="37"/>
      <c r="D62" s="37"/>
      <c r="E62" s="16" t="s">
        <v>204</v>
      </c>
      <c r="F62" s="37"/>
      <c r="G62" s="116">
        <v>10795684146</v>
      </c>
      <c r="H62" s="37"/>
      <c r="I62" s="116">
        <v>5211902311</v>
      </c>
      <c r="J62" s="37"/>
      <c r="K62" s="116">
        <v>542000000</v>
      </c>
      <c r="L62" s="92"/>
      <c r="M62" s="116">
        <v>68361177</v>
      </c>
      <c r="N62" s="91"/>
    </row>
    <row r="63" spans="1:14" ht="19.5" customHeight="1">
      <c r="A63" s="37" t="s">
        <v>130</v>
      </c>
      <c r="B63" s="37"/>
      <c r="C63" s="37"/>
      <c r="D63" s="37"/>
      <c r="E63" s="16">
        <v>22</v>
      </c>
      <c r="F63" s="37"/>
      <c r="G63" s="116">
        <v>9575837</v>
      </c>
      <c r="H63" s="37"/>
      <c r="I63" s="116">
        <v>12811390</v>
      </c>
      <c r="J63" s="37"/>
      <c r="K63" s="116">
        <v>4491538</v>
      </c>
      <c r="L63" s="92"/>
      <c r="M63" s="116">
        <v>6920994</v>
      </c>
      <c r="N63" s="91"/>
    </row>
    <row r="64" spans="1:14" ht="19.5" customHeight="1">
      <c r="A64" s="37" t="s">
        <v>98</v>
      </c>
      <c r="B64" s="37"/>
      <c r="C64" s="37"/>
      <c r="D64" s="37"/>
      <c r="E64" s="18" t="s">
        <v>202</v>
      </c>
      <c r="F64" s="37"/>
      <c r="G64" s="114">
        <v>0</v>
      </c>
      <c r="H64" s="37"/>
      <c r="I64" s="114">
        <v>0</v>
      </c>
      <c r="J64" s="37"/>
      <c r="K64" s="166">
        <v>0</v>
      </c>
      <c r="L64" s="123"/>
      <c r="M64" s="116">
        <v>49567</v>
      </c>
      <c r="N64" s="91"/>
    </row>
    <row r="65" spans="1:14" ht="19.5" customHeight="1">
      <c r="A65" s="37" t="s">
        <v>71</v>
      </c>
      <c r="B65" s="37"/>
      <c r="C65" s="37"/>
      <c r="D65" s="37"/>
      <c r="E65" s="18">
        <v>23</v>
      </c>
      <c r="F65" s="37"/>
      <c r="G65" s="114">
        <v>3090486</v>
      </c>
      <c r="H65" s="37"/>
      <c r="I65" s="114">
        <v>1687941</v>
      </c>
      <c r="J65" s="37"/>
      <c r="K65" s="114">
        <v>2129571</v>
      </c>
      <c r="L65" s="123"/>
      <c r="M65" s="114">
        <v>1549670</v>
      </c>
      <c r="N65" s="91"/>
    </row>
    <row r="66" spans="1:14" ht="19.5" customHeight="1">
      <c r="A66" s="38" t="s">
        <v>128</v>
      </c>
      <c r="B66" s="37"/>
      <c r="C66" s="37"/>
      <c r="D66" s="37"/>
      <c r="E66" s="18">
        <v>4</v>
      </c>
      <c r="F66" s="37"/>
      <c r="G66" s="114">
        <v>0</v>
      </c>
      <c r="H66" s="37"/>
      <c r="I66" s="114">
        <v>0</v>
      </c>
      <c r="J66" s="37"/>
      <c r="K66" s="116">
        <v>310474285</v>
      </c>
      <c r="L66" s="92"/>
      <c r="M66" s="116">
        <v>133174285</v>
      </c>
      <c r="N66" s="91"/>
    </row>
    <row r="67" spans="1:14" ht="19.5" customHeight="1">
      <c r="A67" s="12" t="s">
        <v>31</v>
      </c>
      <c r="B67" s="37"/>
      <c r="C67" s="37"/>
      <c r="D67" s="37"/>
      <c r="F67" s="37"/>
      <c r="G67" s="30">
        <f>SUM(G62:G66)</f>
        <v>10808350469</v>
      </c>
      <c r="H67" s="31"/>
      <c r="I67" s="30">
        <f>SUM(I62:I66)</f>
        <v>5226401642</v>
      </c>
      <c r="J67" s="32"/>
      <c r="K67" s="30">
        <f>SUM(K62:K66)</f>
        <v>859095394</v>
      </c>
      <c r="L67" s="32"/>
      <c r="M67" s="30">
        <f>SUM(M62:M66)</f>
        <v>210055693</v>
      </c>
      <c r="N67" s="32"/>
    </row>
    <row r="68" spans="1:14" ht="19.5" customHeight="1">
      <c r="A68" s="12" t="s">
        <v>32</v>
      </c>
      <c r="B68" s="37"/>
      <c r="C68" s="37"/>
      <c r="D68" s="37"/>
      <c r="F68" s="37"/>
      <c r="G68" s="33">
        <f>SUM(G59,G67)</f>
        <v>13429378517</v>
      </c>
      <c r="H68" s="32"/>
      <c r="I68" s="33">
        <f>SUM(I59,I67)</f>
        <v>7103063679</v>
      </c>
      <c r="J68" s="32"/>
      <c r="K68" s="33">
        <f>SUM(K59,K67)</f>
        <v>1782699534</v>
      </c>
      <c r="L68" s="34"/>
      <c r="M68" s="33">
        <f>SUM(M59,M67)</f>
        <v>1038348533</v>
      </c>
      <c r="N68" s="32"/>
    </row>
    <row r="69" spans="1:13" s="8" customFormat="1" ht="19.5" customHeight="1">
      <c r="A69" s="193" t="s">
        <v>88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</row>
    <row r="70" spans="1:13" s="8" customFormat="1" ht="19.5" customHeight="1">
      <c r="A70" s="193" t="s">
        <v>57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</row>
    <row r="71" spans="1:14" s="8" customFormat="1" ht="19.5" customHeight="1">
      <c r="A71" s="48" t="s">
        <v>167</v>
      </c>
      <c r="B71" s="48"/>
      <c r="C71" s="48"/>
      <c r="D71" s="48"/>
      <c r="E71" s="98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19.5" customHeight="1">
      <c r="A72" s="9"/>
      <c r="B72" s="9"/>
      <c r="C72" s="9"/>
      <c r="D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9.5" customHeight="1">
      <c r="A73" s="8"/>
      <c r="B73" s="77"/>
      <c r="C73" s="77"/>
      <c r="D73" s="77"/>
      <c r="F73" s="77"/>
      <c r="G73" s="191" t="s">
        <v>1</v>
      </c>
      <c r="H73" s="191"/>
      <c r="I73" s="191"/>
      <c r="J73" s="103"/>
      <c r="K73" s="191" t="s">
        <v>11</v>
      </c>
      <c r="L73" s="191"/>
      <c r="M73" s="191"/>
      <c r="N73" s="10"/>
    </row>
    <row r="74" spans="1:14" ht="19.5" customHeight="1">
      <c r="A74" s="37"/>
      <c r="B74" s="37"/>
      <c r="C74" s="37"/>
      <c r="D74" s="37"/>
      <c r="F74" s="37"/>
      <c r="G74" s="191" t="s">
        <v>22</v>
      </c>
      <c r="H74" s="191"/>
      <c r="I74" s="191"/>
      <c r="J74" s="103"/>
      <c r="K74" s="191" t="s">
        <v>22</v>
      </c>
      <c r="L74" s="191"/>
      <c r="M74" s="191"/>
      <c r="N74" s="10"/>
    </row>
    <row r="75" spans="1:14" ht="19.5" customHeight="1">
      <c r="A75" s="8" t="s">
        <v>59</v>
      </c>
      <c r="B75" s="37"/>
      <c r="C75" s="37"/>
      <c r="D75" s="37"/>
      <c r="E75" s="16" t="s">
        <v>23</v>
      </c>
      <c r="F75" s="37"/>
      <c r="G75" s="163">
        <v>2014</v>
      </c>
      <c r="H75" s="99"/>
      <c r="I75" s="113">
        <v>2013</v>
      </c>
      <c r="J75" s="103"/>
      <c r="K75" s="163">
        <v>2014</v>
      </c>
      <c r="L75" s="99"/>
      <c r="M75" s="113">
        <v>2013</v>
      </c>
      <c r="N75" s="10"/>
    </row>
    <row r="76" spans="1:14" ht="19.5" customHeight="1">
      <c r="A76" s="37"/>
      <c r="B76" s="37"/>
      <c r="C76" s="37"/>
      <c r="D76" s="37"/>
      <c r="F76" s="37"/>
      <c r="G76" s="192" t="s">
        <v>168</v>
      </c>
      <c r="H76" s="192"/>
      <c r="I76" s="192"/>
      <c r="J76" s="192"/>
      <c r="K76" s="192"/>
      <c r="L76" s="192"/>
      <c r="M76" s="192"/>
      <c r="N76" s="16"/>
    </row>
    <row r="77" spans="1:13" ht="19.5" customHeight="1">
      <c r="A77" s="17" t="s">
        <v>60</v>
      </c>
      <c r="B77" s="37"/>
      <c r="C77" s="37"/>
      <c r="D77" s="37"/>
      <c r="F77" s="37"/>
      <c r="G77" s="37"/>
      <c r="H77" s="37"/>
      <c r="I77" s="92"/>
      <c r="J77" s="92"/>
      <c r="K77" s="92"/>
      <c r="L77" s="92"/>
      <c r="M77" s="92"/>
    </row>
    <row r="78" spans="1:14" ht="19.5" customHeight="1">
      <c r="A78" s="37" t="s">
        <v>33</v>
      </c>
      <c r="B78" s="37"/>
      <c r="C78" s="37"/>
      <c r="D78" s="37"/>
      <c r="F78" s="37"/>
      <c r="G78" s="37"/>
      <c r="H78" s="37"/>
      <c r="I78" s="92"/>
      <c r="J78" s="92"/>
      <c r="K78" s="92"/>
      <c r="L78" s="92"/>
      <c r="M78" s="92"/>
      <c r="N78" s="92"/>
    </row>
    <row r="79" spans="1:14" ht="19.5" customHeight="1" thickBot="1">
      <c r="A79" s="37" t="s">
        <v>34</v>
      </c>
      <c r="B79" s="37"/>
      <c r="C79" s="37"/>
      <c r="D79" s="37"/>
      <c r="E79" s="18">
        <v>24</v>
      </c>
      <c r="F79" s="77"/>
      <c r="G79" s="117">
        <v>373000000</v>
      </c>
      <c r="H79" s="37"/>
      <c r="I79" s="117">
        <v>373000000</v>
      </c>
      <c r="J79" s="37"/>
      <c r="K79" s="117">
        <v>373000000</v>
      </c>
      <c r="L79" s="92"/>
      <c r="M79" s="117">
        <v>373000000</v>
      </c>
      <c r="N79" s="75"/>
    </row>
    <row r="80" spans="1:14" ht="19.5" customHeight="1" thickTop="1">
      <c r="A80" s="37" t="s">
        <v>55</v>
      </c>
      <c r="B80" s="37"/>
      <c r="C80" s="37"/>
      <c r="D80" s="37"/>
      <c r="E80" s="18">
        <v>24</v>
      </c>
      <c r="F80" s="77"/>
      <c r="G80" s="103">
        <v>373000000</v>
      </c>
      <c r="H80" s="37"/>
      <c r="I80" s="103">
        <v>373000000</v>
      </c>
      <c r="J80" s="37"/>
      <c r="K80" s="103">
        <v>373000000</v>
      </c>
      <c r="L80" s="103"/>
      <c r="M80" s="103">
        <v>373000000</v>
      </c>
      <c r="N80" s="75"/>
    </row>
    <row r="81" spans="1:14" ht="19.5" customHeight="1">
      <c r="A81" s="37" t="s">
        <v>100</v>
      </c>
      <c r="B81" s="37"/>
      <c r="C81" s="37"/>
      <c r="D81" s="37"/>
      <c r="F81" s="77"/>
      <c r="G81" s="103"/>
      <c r="H81" s="37"/>
      <c r="I81" s="103"/>
      <c r="J81" s="37"/>
      <c r="K81" s="103"/>
      <c r="L81" s="103"/>
      <c r="M81" s="103"/>
      <c r="N81" s="75"/>
    </row>
    <row r="82" spans="1:14" ht="19.5" customHeight="1">
      <c r="A82" s="37" t="s">
        <v>52</v>
      </c>
      <c r="B82" s="37"/>
      <c r="C82" s="37"/>
      <c r="D82" s="37"/>
      <c r="E82" s="18">
        <v>24</v>
      </c>
      <c r="F82" s="77"/>
      <c r="G82" s="103">
        <v>3680616000</v>
      </c>
      <c r="H82" s="37"/>
      <c r="I82" s="103">
        <v>3680616000</v>
      </c>
      <c r="J82" s="37"/>
      <c r="K82" s="103">
        <v>3680616000</v>
      </c>
      <c r="L82" s="103"/>
      <c r="M82" s="103">
        <v>3680616000</v>
      </c>
      <c r="N82" s="91"/>
    </row>
    <row r="83" spans="1:14" ht="19.5" customHeight="1">
      <c r="A83" s="37" t="s">
        <v>35</v>
      </c>
      <c r="B83" s="37"/>
      <c r="C83" s="37"/>
      <c r="D83" s="37"/>
      <c r="F83" s="37"/>
      <c r="G83" s="75"/>
      <c r="H83" s="45"/>
      <c r="I83" s="75"/>
      <c r="J83" s="75"/>
      <c r="K83" s="75"/>
      <c r="L83" s="75"/>
      <c r="M83" s="75"/>
      <c r="N83" s="75"/>
    </row>
    <row r="84" spans="1:14" ht="19.5" customHeight="1">
      <c r="A84" s="37" t="s">
        <v>46</v>
      </c>
      <c r="B84" s="37"/>
      <c r="C84" s="37"/>
      <c r="D84" s="37"/>
      <c r="F84" s="37"/>
      <c r="G84" s="75"/>
      <c r="H84" s="45"/>
      <c r="I84" s="75"/>
      <c r="J84" s="75"/>
      <c r="K84" s="75"/>
      <c r="L84" s="75"/>
      <c r="M84" s="75"/>
      <c r="N84" s="75"/>
    </row>
    <row r="85" spans="1:14" ht="19.5" customHeight="1">
      <c r="A85" s="37" t="s">
        <v>48</v>
      </c>
      <c r="B85" s="37"/>
      <c r="C85" s="37"/>
      <c r="D85" s="37"/>
      <c r="E85" s="18">
        <v>25</v>
      </c>
      <c r="F85" s="37"/>
      <c r="G85" s="103">
        <v>37300000</v>
      </c>
      <c r="H85" s="37"/>
      <c r="I85" s="92">
        <v>17700000</v>
      </c>
      <c r="J85" s="37"/>
      <c r="K85" s="103">
        <v>37300000</v>
      </c>
      <c r="L85" s="92"/>
      <c r="M85" s="92">
        <v>17700000</v>
      </c>
      <c r="N85" s="91"/>
    </row>
    <row r="86" spans="1:14" ht="19.5" customHeight="1">
      <c r="A86" s="37" t="s">
        <v>47</v>
      </c>
      <c r="B86" s="37"/>
      <c r="C86" s="37"/>
      <c r="D86" s="37"/>
      <c r="E86" s="18">
        <v>26</v>
      </c>
      <c r="F86" s="37"/>
      <c r="G86" s="92">
        <v>1849430455</v>
      </c>
      <c r="H86" s="37"/>
      <c r="I86" s="92">
        <v>335173833</v>
      </c>
      <c r="J86" s="37"/>
      <c r="K86" s="92">
        <v>1476144256</v>
      </c>
      <c r="L86" s="92"/>
      <c r="M86" s="92">
        <v>273598869</v>
      </c>
      <c r="N86" s="91"/>
    </row>
    <row r="87" spans="1:14" ht="19.5" customHeight="1">
      <c r="A87" s="37" t="s">
        <v>61</v>
      </c>
      <c r="B87" s="37"/>
      <c r="C87" s="37"/>
      <c r="D87" s="37"/>
      <c r="E87" s="16">
        <v>27</v>
      </c>
      <c r="F87" s="78"/>
      <c r="G87" s="116">
        <v>-46944910</v>
      </c>
      <c r="H87" s="37"/>
      <c r="I87" s="116">
        <v>-46944910</v>
      </c>
      <c r="J87" s="37"/>
      <c r="K87" s="114">
        <v>0</v>
      </c>
      <c r="L87" s="92"/>
      <c r="M87" s="114">
        <v>0</v>
      </c>
      <c r="N87" s="91"/>
    </row>
    <row r="88" spans="1:14" ht="19.5" customHeight="1">
      <c r="A88" s="12" t="s">
        <v>131</v>
      </c>
      <c r="B88" s="37"/>
      <c r="C88" s="37"/>
      <c r="D88" s="37"/>
      <c r="F88" s="37"/>
      <c r="G88" s="126"/>
      <c r="H88" s="75"/>
      <c r="I88" s="96"/>
      <c r="J88" s="75"/>
      <c r="K88" s="95"/>
      <c r="L88" s="75"/>
      <c r="M88" s="96"/>
      <c r="N88" s="75"/>
    </row>
    <row r="89" spans="1:14" ht="19.5" customHeight="1">
      <c r="A89" s="12" t="s">
        <v>75</v>
      </c>
      <c r="B89" s="37"/>
      <c r="C89" s="37"/>
      <c r="D89" s="37"/>
      <c r="F89" s="37"/>
      <c r="G89" s="127">
        <f>SUM(G80:G87)</f>
        <v>5893401545</v>
      </c>
      <c r="H89" s="32"/>
      <c r="I89" s="32">
        <f>SUM(I80:I87)</f>
        <v>4359544923</v>
      </c>
      <c r="J89" s="32"/>
      <c r="K89" s="32">
        <f>SUM(K80:K87)</f>
        <v>5567060256</v>
      </c>
      <c r="L89" s="32"/>
      <c r="M89" s="32">
        <f>SUM(M80:M87)</f>
        <v>4344914869</v>
      </c>
      <c r="N89" s="32"/>
    </row>
    <row r="90" spans="1:14" ht="16.5" customHeight="1">
      <c r="A90" s="73" t="s">
        <v>76</v>
      </c>
      <c r="B90" s="37"/>
      <c r="C90" s="37"/>
      <c r="D90" s="37"/>
      <c r="F90" s="37"/>
      <c r="G90" s="116">
        <v>3980947</v>
      </c>
      <c r="H90" s="37"/>
      <c r="I90" s="116">
        <v>2963543</v>
      </c>
      <c r="J90" s="37"/>
      <c r="K90" s="114">
        <v>0</v>
      </c>
      <c r="L90" s="92"/>
      <c r="M90" s="114">
        <v>0</v>
      </c>
      <c r="N90" s="91"/>
    </row>
    <row r="91" spans="1:15" ht="21" customHeight="1">
      <c r="A91" s="8" t="s">
        <v>77</v>
      </c>
      <c r="B91" s="37"/>
      <c r="C91" s="37"/>
      <c r="D91" s="37"/>
      <c r="F91" s="37"/>
      <c r="G91" s="128">
        <f>SUM(G89:G90)</f>
        <v>5897382492</v>
      </c>
      <c r="H91" s="31"/>
      <c r="I91" s="30">
        <f>SUM(I89:I90)</f>
        <v>4362508466</v>
      </c>
      <c r="J91" s="32"/>
      <c r="K91" s="128">
        <f>SUM(K89:K90)</f>
        <v>5567060256</v>
      </c>
      <c r="L91" s="37"/>
      <c r="M91" s="30">
        <f>SUM(M89:M90)</f>
        <v>4344914869</v>
      </c>
      <c r="N91" s="37"/>
      <c r="O91" s="36"/>
    </row>
    <row r="92" spans="1:14" ht="27.75" customHeight="1" thickBot="1">
      <c r="A92" s="12" t="s">
        <v>62</v>
      </c>
      <c r="B92" s="37"/>
      <c r="C92" s="37"/>
      <c r="D92" s="37"/>
      <c r="F92" s="37"/>
      <c r="G92" s="129">
        <f>+G91+G68</f>
        <v>19326761009</v>
      </c>
      <c r="H92" s="31"/>
      <c r="I92" s="35">
        <f>I68+I91</f>
        <v>11465572145</v>
      </c>
      <c r="J92" s="32"/>
      <c r="K92" s="35">
        <f>K68+K91</f>
        <v>7349759790</v>
      </c>
      <c r="L92" s="32"/>
      <c r="M92" s="35">
        <f>M68+M91</f>
        <v>5383263402</v>
      </c>
      <c r="N92" s="32"/>
    </row>
    <row r="93" spans="1:14" ht="19.5" customHeight="1" thickTop="1">
      <c r="A93" s="12" t="s">
        <v>3</v>
      </c>
      <c r="B93" s="37"/>
      <c r="C93" s="37"/>
      <c r="D93" s="37"/>
      <c r="F93" s="37" t="s">
        <v>3</v>
      </c>
      <c r="G93" s="37"/>
      <c r="H93" s="37"/>
      <c r="I93" s="37"/>
      <c r="J93" s="37"/>
      <c r="K93" s="37"/>
      <c r="L93" s="37"/>
      <c r="M93" s="37"/>
      <c r="N93" s="5"/>
    </row>
    <row r="94" spans="1:13" ht="19.5" customHeight="1">
      <c r="A94" s="12"/>
      <c r="B94" s="37"/>
      <c r="C94" s="37"/>
      <c r="D94" s="37"/>
      <c r="F94" s="37"/>
      <c r="G94" s="37"/>
      <c r="H94" s="37"/>
      <c r="I94" s="92"/>
      <c r="J94" s="92"/>
      <c r="K94" s="124"/>
      <c r="L94" s="125"/>
      <c r="M94" s="124"/>
    </row>
    <row r="95" spans="7:14" ht="19.5" customHeight="1">
      <c r="G95" s="104">
        <f aca="true" t="shared" si="0" ref="G95:N95">G35-G92</f>
        <v>0</v>
      </c>
      <c r="H95" s="104">
        <f t="shared" si="0"/>
        <v>0</v>
      </c>
      <c r="I95" s="104">
        <f t="shared" si="0"/>
        <v>0</v>
      </c>
      <c r="J95" s="104">
        <f t="shared" si="0"/>
        <v>0</v>
      </c>
      <c r="K95" s="104">
        <f t="shared" si="0"/>
        <v>0</v>
      </c>
      <c r="L95" s="104">
        <f t="shared" si="0"/>
        <v>0</v>
      </c>
      <c r="M95" s="104">
        <f t="shared" si="0"/>
        <v>0</v>
      </c>
      <c r="N95" s="104">
        <f t="shared" si="0"/>
        <v>0</v>
      </c>
    </row>
    <row r="96" spans="9:14" ht="19.5" customHeight="1">
      <c r="I96" s="5"/>
      <c r="J96" s="5"/>
      <c r="K96" s="5"/>
      <c r="L96" s="5"/>
      <c r="M96" s="5"/>
      <c r="N96" s="5"/>
    </row>
    <row r="97" spans="9:14" ht="19.5" customHeight="1">
      <c r="I97" s="5"/>
      <c r="J97" s="5"/>
      <c r="K97" s="5"/>
      <c r="L97" s="5"/>
      <c r="M97" s="5"/>
      <c r="N97" s="5"/>
    </row>
    <row r="98" spans="9:14" ht="19.5" customHeight="1">
      <c r="I98" s="5"/>
      <c r="J98" s="5"/>
      <c r="K98" s="5"/>
      <c r="L98" s="5"/>
      <c r="M98" s="5"/>
      <c r="N98" s="5"/>
    </row>
    <row r="99" spans="9:14" ht="19.5" customHeight="1">
      <c r="I99" s="5"/>
      <c r="J99" s="5"/>
      <c r="K99" s="5"/>
      <c r="L99" s="5"/>
      <c r="M99" s="5"/>
      <c r="N99" s="5"/>
    </row>
    <row r="100" spans="9:14" ht="19.5" customHeight="1">
      <c r="I100" s="5"/>
      <c r="J100" s="5"/>
      <c r="K100" s="5"/>
      <c r="L100" s="5"/>
      <c r="M100" s="5"/>
      <c r="N100" s="5"/>
    </row>
    <row r="101" spans="9:14" ht="19.5" customHeight="1">
      <c r="I101" s="5"/>
      <c r="J101" s="5"/>
      <c r="K101" s="5"/>
      <c r="L101" s="5"/>
      <c r="M101" s="5"/>
      <c r="N101" s="5"/>
    </row>
    <row r="102" spans="9:14" ht="19.5" customHeight="1">
      <c r="I102" s="5"/>
      <c r="J102" s="5"/>
      <c r="K102" s="5"/>
      <c r="L102" s="5"/>
      <c r="M102" s="5"/>
      <c r="N102" s="5"/>
    </row>
    <row r="103" spans="9:14" ht="19.5" customHeight="1">
      <c r="I103" s="5"/>
      <c r="J103" s="5"/>
      <c r="K103" s="5"/>
      <c r="L103" s="5"/>
      <c r="M103" s="5"/>
      <c r="N103" s="5"/>
    </row>
    <row r="104" spans="9:14" ht="19.5" customHeight="1">
      <c r="I104" s="5"/>
      <c r="J104" s="5"/>
      <c r="K104" s="5"/>
      <c r="L104" s="5"/>
      <c r="M104" s="5"/>
      <c r="N104" s="5"/>
    </row>
    <row r="105" spans="9:14" ht="19.5" customHeight="1">
      <c r="I105" s="5"/>
      <c r="J105" s="5"/>
      <c r="K105" s="5"/>
      <c r="L105" s="5"/>
      <c r="M105" s="5"/>
      <c r="N105" s="5"/>
    </row>
    <row r="106" spans="9:14" ht="19.5" customHeight="1">
      <c r="I106" s="5"/>
      <c r="J106" s="5"/>
      <c r="K106" s="5"/>
      <c r="L106" s="5"/>
      <c r="M106" s="5"/>
      <c r="N106" s="5"/>
    </row>
    <row r="107" spans="9:14" ht="19.5" customHeight="1">
      <c r="I107" s="5"/>
      <c r="J107" s="5"/>
      <c r="K107" s="5"/>
      <c r="L107" s="5"/>
      <c r="M107" s="5"/>
      <c r="N107" s="5"/>
    </row>
    <row r="108" spans="9:14" ht="19.5" customHeight="1">
      <c r="I108" s="5"/>
      <c r="J108" s="5"/>
      <c r="K108" s="5"/>
      <c r="L108" s="5"/>
      <c r="M108" s="5"/>
      <c r="N108" s="5"/>
    </row>
    <row r="109" spans="9:14" ht="19.5" customHeight="1">
      <c r="I109" s="5"/>
      <c r="J109" s="5"/>
      <c r="K109" s="5"/>
      <c r="L109" s="5"/>
      <c r="M109" s="5"/>
      <c r="N109" s="5"/>
    </row>
    <row r="110" spans="9:14" ht="19.5" customHeight="1">
      <c r="I110" s="5"/>
      <c r="J110" s="5"/>
      <c r="K110" s="5"/>
      <c r="L110" s="5"/>
      <c r="M110" s="5"/>
      <c r="N110" s="5"/>
    </row>
    <row r="111" spans="9:14" ht="19.5" customHeight="1">
      <c r="I111" s="5"/>
      <c r="J111" s="5"/>
      <c r="K111" s="5"/>
      <c r="L111" s="5"/>
      <c r="M111" s="5"/>
      <c r="N111" s="5"/>
    </row>
    <row r="112" spans="9:14" ht="19.5" customHeight="1">
      <c r="I112" s="5"/>
      <c r="J112" s="5"/>
      <c r="K112" s="5"/>
      <c r="L112" s="5"/>
      <c r="M112" s="5"/>
      <c r="N112" s="5"/>
    </row>
    <row r="113" spans="9:14" ht="19.5" customHeight="1">
      <c r="I113" s="5"/>
      <c r="J113" s="5"/>
      <c r="K113" s="5"/>
      <c r="L113" s="5"/>
      <c r="M113" s="5"/>
      <c r="N113" s="5"/>
    </row>
    <row r="114" spans="9:14" ht="19.5" customHeight="1">
      <c r="I114" s="5"/>
      <c r="J114" s="5"/>
      <c r="K114" s="5"/>
      <c r="L114" s="5"/>
      <c r="M114" s="5"/>
      <c r="N114" s="5"/>
    </row>
    <row r="115" spans="9:14" ht="19.5" customHeight="1">
      <c r="I115" s="5"/>
      <c r="J115" s="5"/>
      <c r="K115" s="5"/>
      <c r="L115" s="5"/>
      <c r="M115" s="5"/>
      <c r="N115" s="5"/>
    </row>
    <row r="116" spans="9:14" ht="19.5" customHeight="1">
      <c r="I116" s="5"/>
      <c r="J116" s="5"/>
      <c r="K116" s="5"/>
      <c r="L116" s="5"/>
      <c r="M116" s="5"/>
      <c r="N116" s="5"/>
    </row>
    <row r="117" spans="9:14" ht="19.5" customHeight="1">
      <c r="I117" s="5"/>
      <c r="J117" s="5"/>
      <c r="K117" s="5"/>
      <c r="L117" s="5"/>
      <c r="M117" s="5"/>
      <c r="N117" s="5"/>
    </row>
    <row r="118" spans="9:14" ht="19.5" customHeight="1">
      <c r="I118" s="5"/>
      <c r="J118" s="5"/>
      <c r="K118" s="5"/>
      <c r="L118" s="5"/>
      <c r="M118" s="5"/>
      <c r="N118" s="5"/>
    </row>
    <row r="119" spans="9:14" ht="19.5" customHeight="1">
      <c r="I119" s="5"/>
      <c r="J119" s="5"/>
      <c r="K119" s="5"/>
      <c r="L119" s="5"/>
      <c r="M119" s="5"/>
      <c r="N119" s="5"/>
    </row>
    <row r="120" spans="9:14" ht="19.5" customHeight="1">
      <c r="I120" s="5"/>
      <c r="J120" s="5"/>
      <c r="K120" s="5"/>
      <c r="L120" s="5"/>
      <c r="M120" s="5"/>
      <c r="N120" s="5"/>
    </row>
    <row r="121" spans="9:14" ht="19.5" customHeight="1">
      <c r="I121" s="5"/>
      <c r="J121" s="5"/>
      <c r="K121" s="5"/>
      <c r="L121" s="5"/>
      <c r="M121" s="5"/>
      <c r="N121" s="5"/>
    </row>
    <row r="122" spans="9:14" ht="19.5" customHeight="1">
      <c r="I122" s="5"/>
      <c r="J122" s="5"/>
      <c r="K122" s="5"/>
      <c r="L122" s="5"/>
      <c r="M122" s="5"/>
      <c r="N122" s="5"/>
    </row>
    <row r="123" spans="9:14" ht="19.5" customHeight="1">
      <c r="I123" s="5"/>
      <c r="J123" s="5"/>
      <c r="K123" s="5"/>
      <c r="L123" s="5"/>
      <c r="M123" s="5"/>
      <c r="N123" s="5"/>
    </row>
    <row r="124" spans="9:14" ht="19.5" customHeight="1">
      <c r="I124" s="5"/>
      <c r="J124" s="5"/>
      <c r="K124" s="5"/>
      <c r="L124" s="5"/>
      <c r="M124" s="5"/>
      <c r="N124" s="5"/>
    </row>
    <row r="151" spans="9:24" ht="19.5" customHeight="1">
      <c r="I151" s="5"/>
      <c r="J151" s="5"/>
      <c r="K151" s="5"/>
      <c r="L151" s="5"/>
      <c r="M151" s="5"/>
      <c r="N151" s="5"/>
      <c r="T151" s="15"/>
      <c r="U151" s="15"/>
      <c r="V151" s="15"/>
      <c r="W151" s="15"/>
      <c r="X151" s="15"/>
    </row>
  </sheetData>
  <sheetProtection password="F7ED" sheet="1"/>
  <mergeCells count="21">
    <mergeCell ref="G76:M76"/>
    <mergeCell ref="K40:M40"/>
    <mergeCell ref="G41:I41"/>
    <mergeCell ref="G40:I40"/>
    <mergeCell ref="A69:M69"/>
    <mergeCell ref="A1:M1"/>
    <mergeCell ref="A2:M2"/>
    <mergeCell ref="G6:I6"/>
    <mergeCell ref="K6:M6"/>
    <mergeCell ref="G5:I5"/>
    <mergeCell ref="G74:I74"/>
    <mergeCell ref="K41:M41"/>
    <mergeCell ref="K74:M74"/>
    <mergeCell ref="G43:M43"/>
    <mergeCell ref="A37:M37"/>
    <mergeCell ref="G73:I73"/>
    <mergeCell ref="K5:M5"/>
    <mergeCell ref="G8:M8"/>
    <mergeCell ref="A70:M70"/>
    <mergeCell ref="K73:M73"/>
    <mergeCell ref="A36:M36"/>
  </mergeCells>
  <printOptions/>
  <pageMargins left="0.78740157480315" right="0.118110236220472" top="0.47244094488189" bottom="0.511811023622047" header="0.511811023622047" footer="0.511811023622047"/>
  <pageSetup firstPageNumber="3" useFirstPageNumber="1" horizontalDpi="600" verticalDpi="600" orientation="portrait" paperSize="9" scale="80" r:id="rId1"/>
  <headerFooter alignWithMargins="0">
    <oddFooter>&amp;L The accompanying notes are an integral part of these financial statements.&amp;"Angsana New,Regular"
&amp;R&amp;P</oddFooter>
  </headerFooter>
  <rowBreaks count="3" manualBreakCount="3">
    <brk id="35" max="16" man="1"/>
    <brk id="68" max="16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E22" sqref="E22"/>
    </sheetView>
  </sheetViews>
  <sheetFormatPr defaultColWidth="9.140625" defaultRowHeight="15"/>
  <cols>
    <col min="1" max="1" width="5.140625" style="37" customWidth="1"/>
    <col min="2" max="3" width="2.7109375" style="37" customWidth="1"/>
    <col min="4" max="4" width="25.28125" style="37" customWidth="1"/>
    <col min="5" max="5" width="10.57421875" style="18" customWidth="1"/>
    <col min="6" max="6" width="1.57421875" style="37" customWidth="1"/>
    <col min="7" max="7" width="15.28125" style="37" customWidth="1"/>
    <col min="8" max="8" width="1.421875" style="37" customWidth="1"/>
    <col min="9" max="9" width="14.8515625" style="37" bestFit="1" customWidth="1"/>
    <col min="10" max="10" width="1.57421875" style="37" customWidth="1"/>
    <col min="11" max="11" width="15.7109375" style="37" customWidth="1"/>
    <col min="12" max="12" width="1.28515625" style="37" customWidth="1"/>
    <col min="13" max="13" width="14.8515625" style="37" bestFit="1" customWidth="1"/>
    <col min="14" max="14" width="1.57421875" style="37" customWidth="1"/>
    <col min="15" max="15" width="12.8515625" style="37" customWidth="1"/>
    <col min="16" max="16384" width="9.140625" style="37" customWidth="1"/>
  </cols>
  <sheetData>
    <row r="1" spans="1:15" ht="19.5" customHeight="1">
      <c r="A1" s="193" t="s">
        <v>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8"/>
      <c r="O1" s="8"/>
    </row>
    <row r="2" spans="1:15" ht="19.5" customHeight="1">
      <c r="A2" s="193" t="s">
        <v>63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8"/>
      <c r="O2" s="8"/>
    </row>
    <row r="3" spans="1:15" ht="19.5" customHeight="1">
      <c r="A3" s="193" t="s">
        <v>171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8"/>
      <c r="O3" s="8"/>
    </row>
    <row r="4" spans="1:15" ht="19.5" customHeight="1">
      <c r="A4" s="38"/>
      <c r="B4" s="38"/>
      <c r="C4" s="38"/>
      <c r="D4" s="38"/>
      <c r="F4" s="38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9.5" customHeight="1">
      <c r="A5" s="8"/>
      <c r="B5" s="77"/>
      <c r="C5" s="77"/>
      <c r="D5" s="77"/>
      <c r="F5" s="77"/>
      <c r="G5" s="191" t="s">
        <v>1</v>
      </c>
      <c r="H5" s="191"/>
      <c r="I5" s="191"/>
      <c r="J5" s="103"/>
      <c r="K5" s="191" t="s">
        <v>11</v>
      </c>
      <c r="L5" s="191"/>
      <c r="M5" s="191"/>
      <c r="N5" s="103"/>
      <c r="O5" s="103"/>
    </row>
    <row r="6" spans="7:15" ht="19.5" customHeight="1">
      <c r="G6" s="191" t="s">
        <v>22</v>
      </c>
      <c r="H6" s="191"/>
      <c r="I6" s="191"/>
      <c r="J6" s="103"/>
      <c r="K6" s="191" t="s">
        <v>22</v>
      </c>
      <c r="L6" s="191"/>
      <c r="M6" s="191"/>
      <c r="N6" s="103"/>
      <c r="O6" s="103"/>
    </row>
    <row r="7" spans="5:15" ht="19.5" customHeight="1">
      <c r="E7" s="16" t="s">
        <v>23</v>
      </c>
      <c r="F7" s="42"/>
      <c r="G7" s="113">
        <v>2014</v>
      </c>
      <c r="H7" s="99"/>
      <c r="I7" s="113">
        <v>2013</v>
      </c>
      <c r="J7" s="103"/>
      <c r="K7" s="113">
        <v>2014</v>
      </c>
      <c r="L7" s="99"/>
      <c r="M7" s="113">
        <v>2013</v>
      </c>
      <c r="N7" s="103"/>
      <c r="O7" s="113"/>
    </row>
    <row r="8" spans="7:15" ht="19.5" customHeight="1">
      <c r="G8" s="192" t="s">
        <v>168</v>
      </c>
      <c r="H8" s="192"/>
      <c r="I8" s="192"/>
      <c r="J8" s="192"/>
      <c r="K8" s="192"/>
      <c r="L8" s="192"/>
      <c r="M8" s="192"/>
      <c r="N8" s="16"/>
      <c r="O8" s="16"/>
    </row>
    <row r="9" spans="1:15" ht="19.5" customHeight="1">
      <c r="A9" s="17" t="s">
        <v>20</v>
      </c>
      <c r="H9" s="42"/>
      <c r="I9" s="92"/>
      <c r="J9" s="92"/>
      <c r="K9" s="92"/>
      <c r="L9" s="92"/>
      <c r="M9" s="92"/>
      <c r="N9" s="92"/>
      <c r="O9" s="92"/>
    </row>
    <row r="10" spans="1:15" ht="19.5" customHeight="1">
      <c r="A10" s="37" t="s">
        <v>132</v>
      </c>
      <c r="E10" s="18">
        <v>28</v>
      </c>
      <c r="F10" s="77"/>
      <c r="G10" s="167">
        <v>6003430920</v>
      </c>
      <c r="H10" s="167"/>
      <c r="I10" s="167">
        <v>3656069713</v>
      </c>
      <c r="J10" s="167"/>
      <c r="K10" s="167">
        <v>5222119182</v>
      </c>
      <c r="L10" s="167"/>
      <c r="M10" s="167">
        <v>3591043916</v>
      </c>
      <c r="N10" s="52"/>
      <c r="O10" s="52"/>
    </row>
    <row r="11" spans="1:15" ht="19.5" customHeight="1">
      <c r="A11" s="36" t="s">
        <v>182</v>
      </c>
      <c r="E11" s="18">
        <v>29</v>
      </c>
      <c r="F11" s="77"/>
      <c r="G11" s="167">
        <v>1405511724</v>
      </c>
      <c r="H11" s="167"/>
      <c r="I11" s="167">
        <v>138027941</v>
      </c>
      <c r="J11" s="167"/>
      <c r="K11" s="114">
        <v>0</v>
      </c>
      <c r="L11" s="167"/>
      <c r="M11" s="114">
        <v>0</v>
      </c>
      <c r="N11" s="52"/>
      <c r="O11" s="52"/>
    </row>
    <row r="12" spans="1:15" ht="19.5" customHeight="1">
      <c r="A12" s="37" t="s">
        <v>133</v>
      </c>
      <c r="F12" s="77"/>
      <c r="G12" s="167">
        <v>173986906</v>
      </c>
      <c r="H12" s="167"/>
      <c r="I12" s="167">
        <v>142328677</v>
      </c>
      <c r="J12" s="167"/>
      <c r="K12" s="167">
        <v>173986906</v>
      </c>
      <c r="L12" s="167"/>
      <c r="M12" s="167">
        <v>142328677</v>
      </c>
      <c r="N12" s="52"/>
      <c r="O12" s="52"/>
    </row>
    <row r="13" spans="1:15" ht="19.5" customHeight="1">
      <c r="A13" s="37" t="s">
        <v>101</v>
      </c>
      <c r="F13" s="77"/>
      <c r="G13" s="114">
        <v>0</v>
      </c>
      <c r="H13" s="167"/>
      <c r="I13" s="114">
        <v>35880000</v>
      </c>
      <c r="J13" s="167"/>
      <c r="K13" s="114">
        <v>0</v>
      </c>
      <c r="L13" s="167"/>
      <c r="M13" s="114">
        <v>0</v>
      </c>
      <c r="N13" s="52"/>
      <c r="O13" s="52"/>
    </row>
    <row r="14" spans="1:15" ht="19.5" customHeight="1">
      <c r="A14" s="36" t="s">
        <v>149</v>
      </c>
      <c r="E14" s="18" t="s">
        <v>169</v>
      </c>
      <c r="F14" s="77"/>
      <c r="G14" s="114">
        <v>0</v>
      </c>
      <c r="H14" s="114"/>
      <c r="I14" s="114">
        <v>0</v>
      </c>
      <c r="J14" s="167"/>
      <c r="K14" s="114">
        <v>1109499894</v>
      </c>
      <c r="L14" s="167"/>
      <c r="M14" s="114">
        <v>0</v>
      </c>
      <c r="N14" s="52"/>
      <c r="O14" s="52"/>
    </row>
    <row r="15" spans="1:15" ht="19.5" customHeight="1">
      <c r="A15" s="36" t="s">
        <v>183</v>
      </c>
      <c r="F15" s="77"/>
      <c r="G15" s="114">
        <v>0</v>
      </c>
      <c r="H15" s="114"/>
      <c r="I15" s="114">
        <v>0</v>
      </c>
      <c r="J15" s="167"/>
      <c r="K15" s="114">
        <v>10766000</v>
      </c>
      <c r="L15" s="167"/>
      <c r="M15" s="114">
        <v>0</v>
      </c>
      <c r="N15" s="52"/>
      <c r="O15" s="52"/>
    </row>
    <row r="16" spans="1:15" ht="19.5" customHeight="1">
      <c r="A16" s="37" t="s">
        <v>8</v>
      </c>
      <c r="E16" s="18">
        <v>30</v>
      </c>
      <c r="F16" s="77"/>
      <c r="G16" s="167">
        <v>18343695</v>
      </c>
      <c r="H16" s="167"/>
      <c r="I16" s="167">
        <v>26684236</v>
      </c>
      <c r="J16" s="167"/>
      <c r="K16" s="167">
        <v>31243427</v>
      </c>
      <c r="L16" s="167"/>
      <c r="M16" s="114">
        <v>53545775</v>
      </c>
      <c r="N16" s="52"/>
      <c r="O16" s="54"/>
    </row>
    <row r="17" spans="1:15" ht="19.5" customHeight="1">
      <c r="A17" s="12" t="s">
        <v>36</v>
      </c>
      <c r="G17" s="51">
        <f>SUM(G10:G16)</f>
        <v>7601273245</v>
      </c>
      <c r="H17" s="49"/>
      <c r="I17" s="51">
        <f>SUM(I10:I16)</f>
        <v>3998990567</v>
      </c>
      <c r="J17" s="49"/>
      <c r="K17" s="51">
        <f>SUM(K10:K16)</f>
        <v>6547615409</v>
      </c>
      <c r="L17" s="49"/>
      <c r="M17" s="51">
        <f>SUM(M10:M16)</f>
        <v>3786918368</v>
      </c>
      <c r="N17" s="49"/>
      <c r="O17" s="53"/>
    </row>
    <row r="18" spans="1:15" ht="19.5" customHeight="1">
      <c r="A18" s="1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9.5" customHeight="1">
      <c r="A19" s="17" t="s">
        <v>21</v>
      </c>
      <c r="G19" s="52"/>
      <c r="H19" s="52"/>
      <c r="I19" s="52"/>
      <c r="J19" s="54"/>
      <c r="K19" s="54"/>
      <c r="L19" s="52"/>
      <c r="M19" s="54"/>
      <c r="N19" s="54"/>
      <c r="O19" s="52"/>
    </row>
    <row r="20" spans="1:15" ht="19.5" customHeight="1">
      <c r="A20" s="37" t="s">
        <v>102</v>
      </c>
      <c r="E20" s="18" t="s">
        <v>172</v>
      </c>
      <c r="G20" s="167">
        <v>5346178121</v>
      </c>
      <c r="H20" s="42"/>
      <c r="I20" s="167">
        <v>3457632527</v>
      </c>
      <c r="J20" s="42"/>
      <c r="K20" s="167">
        <v>4977680163</v>
      </c>
      <c r="L20" s="103"/>
      <c r="M20" s="167">
        <v>3407820366</v>
      </c>
      <c r="N20" s="52"/>
      <c r="O20" s="52"/>
    </row>
    <row r="21" spans="1:15" ht="19.5" customHeight="1">
      <c r="A21" s="37" t="s">
        <v>50</v>
      </c>
      <c r="E21" s="18">
        <v>31</v>
      </c>
      <c r="G21" s="167">
        <v>81569233</v>
      </c>
      <c r="I21" s="167">
        <v>52637254</v>
      </c>
      <c r="K21" s="167">
        <v>81569233</v>
      </c>
      <c r="L21" s="92"/>
      <c r="M21" s="167">
        <v>52637254</v>
      </c>
      <c r="N21" s="52"/>
      <c r="O21" s="52"/>
    </row>
    <row r="22" spans="1:15" ht="19.5" customHeight="1">
      <c r="A22" s="37" t="s">
        <v>49</v>
      </c>
      <c r="E22" s="18" t="s">
        <v>214</v>
      </c>
      <c r="G22" s="167">
        <v>215816816</v>
      </c>
      <c r="I22" s="167">
        <v>144721329</v>
      </c>
      <c r="K22" s="167">
        <v>158625887</v>
      </c>
      <c r="L22" s="92"/>
      <c r="M22" s="167">
        <v>98985393</v>
      </c>
      <c r="N22" s="52"/>
      <c r="O22" s="52"/>
    </row>
    <row r="23" spans="1:15" ht="19.5" customHeight="1">
      <c r="A23" s="37" t="s">
        <v>144</v>
      </c>
      <c r="E23" s="18" t="s">
        <v>205</v>
      </c>
      <c r="G23" s="167">
        <v>327745407</v>
      </c>
      <c r="H23" s="42"/>
      <c r="I23" s="167">
        <v>61514606</v>
      </c>
      <c r="J23" s="42"/>
      <c r="K23" s="167">
        <v>30381579</v>
      </c>
      <c r="L23" s="103"/>
      <c r="M23" s="167">
        <v>23791778</v>
      </c>
      <c r="N23" s="52"/>
      <c r="O23" s="52"/>
    </row>
    <row r="24" spans="1:15" ht="19.5" customHeight="1">
      <c r="A24" s="12" t="s">
        <v>37</v>
      </c>
      <c r="G24" s="51">
        <f>SUM(G20:G23)</f>
        <v>5971309577</v>
      </c>
      <c r="H24" s="53"/>
      <c r="I24" s="51">
        <f>SUM(I20:I23)</f>
        <v>3716505716</v>
      </c>
      <c r="J24" s="53"/>
      <c r="K24" s="51">
        <f>SUM(K20:K23)</f>
        <v>5248256862</v>
      </c>
      <c r="L24" s="53"/>
      <c r="M24" s="51">
        <f>SUM(M20:M23)</f>
        <v>3583234791</v>
      </c>
      <c r="N24" s="49"/>
      <c r="O24" s="53"/>
    </row>
    <row r="25" spans="1:15" ht="19.5" customHeight="1">
      <c r="A25" s="12"/>
      <c r="G25" s="90"/>
      <c r="H25" s="53"/>
      <c r="I25" s="90"/>
      <c r="J25" s="53"/>
      <c r="K25" s="90"/>
      <c r="L25" s="53"/>
      <c r="M25" s="90"/>
      <c r="N25" s="49"/>
      <c r="O25" s="53"/>
    </row>
    <row r="26" spans="1:15" ht="19.5" customHeight="1">
      <c r="A26" s="12" t="s">
        <v>107</v>
      </c>
      <c r="B26" s="12"/>
      <c r="C26" s="12"/>
      <c r="D26" s="12"/>
      <c r="G26" s="53">
        <f>G17-G24</f>
        <v>1629963668</v>
      </c>
      <c r="H26" s="53">
        <f aca="true" t="shared" si="0" ref="H26:M26">H17-H24</f>
        <v>0</v>
      </c>
      <c r="I26" s="53">
        <f t="shared" si="0"/>
        <v>282484851</v>
      </c>
      <c r="J26" s="53">
        <f t="shared" si="0"/>
        <v>0</v>
      </c>
      <c r="K26" s="53">
        <f t="shared" si="0"/>
        <v>1299358547</v>
      </c>
      <c r="L26" s="53">
        <f t="shared" si="0"/>
        <v>0</v>
      </c>
      <c r="M26" s="53">
        <f t="shared" si="0"/>
        <v>203683577</v>
      </c>
      <c r="N26" s="53"/>
      <c r="O26" s="53"/>
    </row>
    <row r="27" spans="1:15" ht="19.5" customHeight="1">
      <c r="A27" s="36" t="s">
        <v>119</v>
      </c>
      <c r="E27" s="18">
        <v>36</v>
      </c>
      <c r="F27" s="169"/>
      <c r="G27" s="168">
        <v>20489642</v>
      </c>
      <c r="I27" s="168">
        <v>14762340</v>
      </c>
      <c r="K27" s="168">
        <v>2613160</v>
      </c>
      <c r="L27" s="92"/>
      <c r="M27" s="158">
        <v>654245</v>
      </c>
      <c r="N27" s="54"/>
      <c r="O27" s="53"/>
    </row>
    <row r="28" spans="1:15" ht="19.5" customHeight="1">
      <c r="A28" s="12" t="s">
        <v>175</v>
      </c>
      <c r="B28" s="12"/>
      <c r="C28" s="12"/>
      <c r="D28" s="12"/>
      <c r="G28" s="53">
        <f>G26-G27</f>
        <v>1609474026</v>
      </c>
      <c r="H28" s="53"/>
      <c r="I28" s="53">
        <f>I26-I27</f>
        <v>267722511</v>
      </c>
      <c r="J28" s="53"/>
      <c r="K28" s="53">
        <f>K26-K27</f>
        <v>1296745387</v>
      </c>
      <c r="L28" s="53"/>
      <c r="M28" s="53">
        <f>M26-M27</f>
        <v>203029332</v>
      </c>
      <c r="N28" s="53"/>
      <c r="O28" s="53"/>
    </row>
    <row r="29" spans="1:15" ht="12.75" customHeight="1">
      <c r="A29" s="12"/>
      <c r="B29" s="12"/>
      <c r="C29" s="12"/>
      <c r="D29" s="12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9.5" customHeight="1">
      <c r="A30" s="12" t="s">
        <v>174</v>
      </c>
      <c r="B30" s="12"/>
      <c r="C30" s="12"/>
      <c r="D30" s="12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9.5" customHeight="1">
      <c r="A31" s="36" t="s">
        <v>208</v>
      </c>
      <c r="B31" s="12"/>
      <c r="C31" s="12"/>
      <c r="D31" s="12"/>
      <c r="G31" s="190">
        <v>0</v>
      </c>
      <c r="H31" s="53"/>
      <c r="I31" s="190">
        <v>0</v>
      </c>
      <c r="J31" s="53"/>
      <c r="K31" s="190">
        <v>0</v>
      </c>
      <c r="L31" s="53"/>
      <c r="M31" s="190">
        <v>0</v>
      </c>
      <c r="N31" s="53"/>
      <c r="O31" s="53"/>
    </row>
    <row r="32" spans="1:15" ht="19.5" customHeight="1" thickBot="1">
      <c r="A32" s="12" t="s">
        <v>209</v>
      </c>
      <c r="B32" s="12"/>
      <c r="C32" s="12"/>
      <c r="D32" s="12"/>
      <c r="E32" s="98"/>
      <c r="F32" s="169"/>
      <c r="G32" s="170">
        <f>SUM(G28:G31)</f>
        <v>1609474026</v>
      </c>
      <c r="H32" s="12"/>
      <c r="I32" s="170">
        <f>SUM(I28:I31)</f>
        <v>267722511</v>
      </c>
      <c r="J32" s="12"/>
      <c r="K32" s="170">
        <f>SUM(K28:K31)</f>
        <v>1296745387</v>
      </c>
      <c r="L32" s="123"/>
      <c r="M32" s="170">
        <f>SUM(M28:M31)</f>
        <v>203029332</v>
      </c>
      <c r="N32" s="53"/>
      <c r="O32" s="53"/>
    </row>
    <row r="33" spans="1:15" ht="19.5" customHeight="1" thickTop="1">
      <c r="A33" s="12"/>
      <c r="B33" s="12"/>
      <c r="C33" s="12"/>
      <c r="D33" s="12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9.5" customHeight="1">
      <c r="A34" s="8" t="s">
        <v>210</v>
      </c>
      <c r="B34" s="12"/>
      <c r="C34" s="12"/>
      <c r="D34" s="12"/>
      <c r="G34" s="53"/>
      <c r="H34" s="49"/>
      <c r="I34" s="53"/>
      <c r="J34" s="53"/>
      <c r="K34" s="53"/>
      <c r="L34" s="49"/>
      <c r="M34" s="53"/>
      <c r="N34" s="53"/>
      <c r="O34" s="53"/>
    </row>
    <row r="35" spans="1:15" ht="19.5" customHeight="1">
      <c r="A35" s="73" t="s">
        <v>134</v>
      </c>
      <c r="B35" s="12"/>
      <c r="C35" s="12"/>
      <c r="D35" s="12"/>
      <c r="G35" s="167">
        <v>1608456622</v>
      </c>
      <c r="H35" s="42"/>
      <c r="I35" s="176">
        <v>266752101</v>
      </c>
      <c r="J35" s="42"/>
      <c r="K35" s="167">
        <v>1296745387</v>
      </c>
      <c r="L35" s="42"/>
      <c r="M35" s="167">
        <v>203029332</v>
      </c>
      <c r="N35" s="53"/>
      <c r="O35" s="53"/>
    </row>
    <row r="36" spans="1:15" ht="19.5" customHeight="1">
      <c r="A36" s="73" t="s">
        <v>78</v>
      </c>
      <c r="B36" s="12"/>
      <c r="C36" s="12"/>
      <c r="D36" s="12"/>
      <c r="G36" s="175">
        <v>1017404</v>
      </c>
      <c r="H36" s="42"/>
      <c r="I36" s="175">
        <v>970410</v>
      </c>
      <c r="J36" s="42"/>
      <c r="K36" s="175">
        <v>0</v>
      </c>
      <c r="L36" s="42"/>
      <c r="M36" s="175">
        <v>0</v>
      </c>
      <c r="N36" s="53"/>
      <c r="O36" s="53"/>
    </row>
    <row r="37" spans="1:15" ht="19.5" customHeight="1" thickBot="1">
      <c r="A37" s="12" t="s">
        <v>175</v>
      </c>
      <c r="B37" s="12"/>
      <c r="C37" s="12"/>
      <c r="D37" s="12"/>
      <c r="G37" s="70">
        <f>SUM(G35:G36)</f>
        <v>1609474026</v>
      </c>
      <c r="H37" s="49"/>
      <c r="I37" s="70">
        <f>SUM(I35:I36)</f>
        <v>267722511</v>
      </c>
      <c r="J37" s="53"/>
      <c r="K37" s="50">
        <f>SUM(K35:K36)</f>
        <v>1296745387</v>
      </c>
      <c r="L37" s="49"/>
      <c r="M37" s="70">
        <f>SUM(M35:M36)</f>
        <v>203029332</v>
      </c>
      <c r="N37" s="53"/>
      <c r="O37" s="53"/>
    </row>
    <row r="38" spans="1:15" ht="19.5" customHeight="1" thickTop="1">
      <c r="A38" s="73"/>
      <c r="B38" s="12"/>
      <c r="C38" s="12"/>
      <c r="D38" s="12"/>
      <c r="G38" s="53"/>
      <c r="H38" s="49"/>
      <c r="I38" s="53"/>
      <c r="J38" s="53"/>
      <c r="K38" s="53"/>
      <c r="L38" s="49"/>
      <c r="M38" s="53"/>
      <c r="N38" s="53"/>
      <c r="O38" s="53"/>
    </row>
    <row r="39" ht="19.5" customHeight="1">
      <c r="A39" s="8" t="s">
        <v>211</v>
      </c>
    </row>
    <row r="40" spans="1:15" ht="19.5" customHeight="1">
      <c r="A40" s="73" t="s">
        <v>134</v>
      </c>
      <c r="B40" s="12"/>
      <c r="C40" s="12"/>
      <c r="D40" s="12"/>
      <c r="G40" s="167">
        <v>1608456622</v>
      </c>
      <c r="H40" s="42"/>
      <c r="I40" s="167">
        <v>266752101</v>
      </c>
      <c r="J40" s="42"/>
      <c r="K40" s="167">
        <v>1296745387</v>
      </c>
      <c r="L40" s="42"/>
      <c r="M40" s="167">
        <v>203029332</v>
      </c>
      <c r="O40" s="53"/>
    </row>
    <row r="41" spans="1:15" ht="19.5" customHeight="1">
      <c r="A41" s="73" t="s">
        <v>78</v>
      </c>
      <c r="B41" s="12"/>
      <c r="C41" s="12"/>
      <c r="D41" s="12"/>
      <c r="G41" s="168">
        <v>1017404</v>
      </c>
      <c r="H41" s="42"/>
      <c r="I41" s="168">
        <v>970410</v>
      </c>
      <c r="J41" s="42"/>
      <c r="K41" s="168">
        <v>0</v>
      </c>
      <c r="L41" s="42"/>
      <c r="M41" s="168">
        <v>0</v>
      </c>
      <c r="O41" s="53"/>
    </row>
    <row r="42" spans="1:15" ht="19.5" customHeight="1" thickBot="1">
      <c r="A42" s="8" t="s">
        <v>176</v>
      </c>
      <c r="B42" s="12"/>
      <c r="C42" s="12"/>
      <c r="D42" s="12"/>
      <c r="G42" s="70">
        <f>SUM(G40:G41)</f>
        <v>1609474026</v>
      </c>
      <c r="H42" s="49"/>
      <c r="I42" s="70">
        <f>SUM(I40:I41)</f>
        <v>267722511</v>
      </c>
      <c r="J42" s="53"/>
      <c r="K42" s="70">
        <f>SUM(K40:K41)</f>
        <v>1296745387</v>
      </c>
      <c r="L42" s="49"/>
      <c r="M42" s="70">
        <f>SUM(M40:M41)</f>
        <v>203029332</v>
      </c>
      <c r="N42" s="52"/>
      <c r="O42" s="54"/>
    </row>
    <row r="43" spans="1:15" ht="19.5" customHeight="1" thickTop="1">
      <c r="A43" s="73"/>
      <c r="B43" s="12"/>
      <c r="C43" s="12"/>
      <c r="D43" s="12"/>
      <c r="G43" s="53"/>
      <c r="H43" s="53"/>
      <c r="I43" s="53"/>
      <c r="J43" s="53"/>
      <c r="K43" s="53"/>
      <c r="L43" s="53"/>
      <c r="M43" s="53"/>
      <c r="N43" s="52"/>
      <c r="O43" s="54"/>
    </row>
    <row r="44" spans="1:15" ht="19.5" customHeight="1">
      <c r="A44" s="8" t="s">
        <v>212</v>
      </c>
      <c r="B44" s="12"/>
      <c r="C44" s="12"/>
      <c r="D44" s="12"/>
      <c r="G44" s="53"/>
      <c r="H44" s="53"/>
      <c r="I44" s="53"/>
      <c r="J44" s="53"/>
      <c r="K44" s="53"/>
      <c r="L44" s="53"/>
      <c r="M44" s="53"/>
      <c r="N44" s="52"/>
      <c r="O44" s="54"/>
    </row>
    <row r="45" spans="1:15" ht="19.5" customHeight="1" thickBot="1">
      <c r="A45" s="37" t="s">
        <v>108</v>
      </c>
      <c r="B45" s="12"/>
      <c r="C45" s="12"/>
      <c r="D45" s="12"/>
      <c r="E45" s="18">
        <v>38</v>
      </c>
      <c r="F45" s="77"/>
      <c r="G45" s="145">
        <v>0.43</v>
      </c>
      <c r="H45" s="146"/>
      <c r="I45" s="145">
        <v>0.07</v>
      </c>
      <c r="J45" s="146"/>
      <c r="K45" s="145">
        <v>0.35</v>
      </c>
      <c r="L45" s="146"/>
      <c r="M45" s="145">
        <v>0.05</v>
      </c>
      <c r="N45" s="55"/>
      <c r="O45" s="53"/>
    </row>
    <row r="46" ht="15.75" thickTop="1"/>
  </sheetData>
  <sheetProtection password="F7ED" sheet="1"/>
  <mergeCells count="8">
    <mergeCell ref="G8:M8"/>
    <mergeCell ref="G5:I5"/>
    <mergeCell ref="A1:M1"/>
    <mergeCell ref="A2:M2"/>
    <mergeCell ref="G6:I6"/>
    <mergeCell ref="K6:M6"/>
    <mergeCell ref="A3:M3"/>
    <mergeCell ref="K5:M5"/>
  </mergeCells>
  <printOptions/>
  <pageMargins left="0.708661417322835" right="0.236220472440945" top="0.748031496062992" bottom="0.748031496062992" header="0.31496062992126" footer="0.31496062992126"/>
  <pageSetup firstPageNumber="6" useFirstPageNumber="1" horizontalDpi="600" verticalDpi="600" orientation="portrait" paperSize="9" scale="83" r:id="rId1"/>
  <headerFooter alignWithMargins="0">
    <oddFooter>&amp;L The accompanying notes are an integral part of these financial statements.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showGridLines="0" view="pageBreakPreview" zoomScale="90" zoomScaleSheetLayoutView="90" workbookViewId="0" topLeftCell="A1">
      <selection activeCell="G12" sqref="G12:U12"/>
    </sheetView>
  </sheetViews>
  <sheetFormatPr defaultColWidth="9.140625" defaultRowHeight="19.5" customHeight="1"/>
  <cols>
    <col min="1" max="2" width="2.421875" style="5" customWidth="1"/>
    <col min="3" max="3" width="24.421875" style="5" customWidth="1"/>
    <col min="4" max="4" width="2.140625" style="5" customWidth="1"/>
    <col min="5" max="5" width="7.00390625" style="5" customWidth="1"/>
    <col min="6" max="6" width="2.140625" style="5" customWidth="1"/>
    <col min="7" max="7" width="14.7109375" style="5" customWidth="1"/>
    <col min="8" max="8" width="1.7109375" style="5" customWidth="1"/>
    <col min="9" max="9" width="14.8515625" style="5" bestFit="1" customWidth="1"/>
    <col min="10" max="10" width="1.7109375" style="5" customWidth="1"/>
    <col min="11" max="11" width="14.140625" style="5" customWidth="1"/>
    <col min="12" max="12" width="1.7109375" style="5" customWidth="1"/>
    <col min="13" max="13" width="13.8515625" style="5" customWidth="1"/>
    <col min="14" max="14" width="1.7109375" style="5" customWidth="1"/>
    <col min="15" max="15" width="23.8515625" style="5" customWidth="1"/>
    <col min="16" max="16" width="1.7109375" style="4" customWidth="1"/>
    <col min="17" max="17" width="15.8515625" style="5" customWidth="1"/>
    <col min="18" max="18" width="1.7109375" style="4" customWidth="1"/>
    <col min="19" max="19" width="13.28125" style="5" customWidth="1"/>
    <col min="20" max="20" width="1.7109375" style="4" customWidth="1"/>
    <col min="21" max="21" width="15.7109375" style="5" bestFit="1" customWidth="1"/>
    <col min="22" max="16384" width="9.140625" style="5" customWidth="1"/>
  </cols>
  <sheetData>
    <row r="1" spans="1:20" s="8" customFormat="1" ht="19.5" customHeight="1">
      <c r="A1" s="193" t="s">
        <v>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08"/>
      <c r="T1" s="108"/>
    </row>
    <row r="2" spans="1:20" s="8" customFormat="1" ht="19.5" customHeight="1">
      <c r="A2" s="193" t="s">
        <v>64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08"/>
      <c r="T2" s="108"/>
    </row>
    <row r="3" spans="1:20" s="8" customFormat="1" ht="19.5" customHeight="1">
      <c r="A3" s="193" t="s">
        <v>171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P3" s="108"/>
      <c r="R3" s="108"/>
      <c r="T3" s="108"/>
    </row>
    <row r="4" spans="16:20" s="8" customFormat="1" ht="19.5" customHeight="1">
      <c r="P4" s="108"/>
      <c r="R4" s="108"/>
      <c r="T4" s="108"/>
    </row>
    <row r="5" spans="1:21" ht="19.5" customHeight="1">
      <c r="A5" s="76"/>
      <c r="B5" s="76"/>
      <c r="C5" s="77"/>
      <c r="D5" s="42"/>
      <c r="E5" s="78"/>
      <c r="F5" s="78"/>
      <c r="G5" s="195" t="s">
        <v>42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</row>
    <row r="6" spans="1:21" ht="19.5" customHeight="1">
      <c r="A6" s="76"/>
      <c r="B6" s="76"/>
      <c r="C6" s="77"/>
      <c r="D6" s="42"/>
      <c r="E6" s="78"/>
      <c r="F6" s="78"/>
      <c r="G6" s="79"/>
      <c r="H6" s="79"/>
      <c r="I6" s="78"/>
      <c r="J6" s="79"/>
      <c r="K6" s="79"/>
      <c r="L6" s="79"/>
      <c r="M6" s="79"/>
      <c r="N6" s="79"/>
      <c r="O6" s="78" t="s">
        <v>70</v>
      </c>
      <c r="P6" s="79"/>
      <c r="Q6" s="79"/>
      <c r="R6" s="79"/>
      <c r="S6" s="78"/>
      <c r="T6" s="79"/>
      <c r="U6" s="79"/>
    </row>
    <row r="7" spans="1:20" s="9" customFormat="1" ht="19.5" customHeight="1">
      <c r="A7" s="77"/>
      <c r="B7" s="77"/>
      <c r="C7" s="77"/>
      <c r="D7" s="78"/>
      <c r="E7" s="77"/>
      <c r="F7" s="77"/>
      <c r="G7" s="77" t="s">
        <v>9</v>
      </c>
      <c r="H7" s="77"/>
      <c r="I7" s="80"/>
      <c r="J7" s="77"/>
      <c r="K7" s="194" t="s">
        <v>45</v>
      </c>
      <c r="L7" s="194"/>
      <c r="M7" s="194"/>
      <c r="N7" s="81"/>
      <c r="O7" s="82" t="s">
        <v>69</v>
      </c>
      <c r="P7" s="78"/>
      <c r="Q7" s="77"/>
      <c r="R7" s="78"/>
      <c r="S7" s="80"/>
      <c r="T7" s="78"/>
    </row>
    <row r="8" spans="1:21" s="9" customFormat="1" ht="19.5" customHeight="1">
      <c r="A8" s="77"/>
      <c r="B8" s="77"/>
      <c r="C8" s="77"/>
      <c r="D8" s="78"/>
      <c r="E8" s="77"/>
      <c r="F8" s="77"/>
      <c r="G8" s="78" t="s">
        <v>56</v>
      </c>
      <c r="H8" s="78"/>
      <c r="I8" s="77" t="s">
        <v>53</v>
      </c>
      <c r="J8" s="78"/>
      <c r="K8" s="71" t="s">
        <v>65</v>
      </c>
      <c r="L8" s="78"/>
      <c r="N8" s="78"/>
      <c r="O8" s="83" t="s">
        <v>155</v>
      </c>
      <c r="P8" s="78"/>
      <c r="Q8" s="83" t="s">
        <v>60</v>
      </c>
      <c r="R8" s="78"/>
      <c r="S8" s="83" t="s">
        <v>79</v>
      </c>
      <c r="T8" s="78"/>
      <c r="U8" s="77" t="s">
        <v>2</v>
      </c>
    </row>
    <row r="9" spans="1:22" s="9" customFormat="1" ht="19.5" customHeight="1">
      <c r="A9" s="77"/>
      <c r="B9" s="77"/>
      <c r="C9" s="77"/>
      <c r="D9" s="77"/>
      <c r="E9" s="16" t="s">
        <v>23</v>
      </c>
      <c r="F9" s="77"/>
      <c r="G9" s="78" t="s">
        <v>7</v>
      </c>
      <c r="H9" s="78"/>
      <c r="I9" s="77" t="s">
        <v>54</v>
      </c>
      <c r="J9" s="78"/>
      <c r="K9" s="72" t="s">
        <v>66</v>
      </c>
      <c r="L9" s="78"/>
      <c r="M9" s="77" t="s">
        <v>12</v>
      </c>
      <c r="N9" s="78"/>
      <c r="O9" s="80" t="s">
        <v>114</v>
      </c>
      <c r="P9" s="78"/>
      <c r="Q9" s="83" t="s">
        <v>80</v>
      </c>
      <c r="R9" s="78"/>
      <c r="S9" s="83" t="s">
        <v>81</v>
      </c>
      <c r="T9" s="78"/>
      <c r="U9" s="77" t="s">
        <v>43</v>
      </c>
      <c r="V9" s="77"/>
    </row>
    <row r="10" spans="1:21" s="9" customFormat="1" ht="19.5" customHeight="1">
      <c r="A10" s="77"/>
      <c r="B10" s="77"/>
      <c r="C10" s="77"/>
      <c r="D10" s="77"/>
      <c r="E10" s="16"/>
      <c r="F10" s="77"/>
      <c r="G10" s="78"/>
      <c r="H10" s="78"/>
      <c r="I10" s="77"/>
      <c r="J10" s="78"/>
      <c r="K10" s="80"/>
      <c r="L10" s="78"/>
      <c r="M10" s="77"/>
      <c r="N10" s="78"/>
      <c r="O10" s="80" t="s">
        <v>115</v>
      </c>
      <c r="P10" s="78"/>
      <c r="Q10" s="83" t="s">
        <v>82</v>
      </c>
      <c r="R10" s="78"/>
      <c r="S10" s="83"/>
      <c r="T10" s="78"/>
      <c r="U10" s="77"/>
    </row>
    <row r="11" spans="1:21" s="9" customFormat="1" ht="19.5" customHeight="1">
      <c r="A11" s="77"/>
      <c r="B11" s="77"/>
      <c r="C11" s="77"/>
      <c r="D11" s="77"/>
      <c r="E11" s="16"/>
      <c r="F11" s="77"/>
      <c r="G11" s="78"/>
      <c r="H11" s="78"/>
      <c r="I11" s="77"/>
      <c r="J11" s="78"/>
      <c r="K11" s="80"/>
      <c r="L11" s="78"/>
      <c r="M11" s="77"/>
      <c r="N11" s="78"/>
      <c r="O11" s="80" t="s">
        <v>116</v>
      </c>
      <c r="P11" s="78"/>
      <c r="Q11" s="83" t="s">
        <v>83</v>
      </c>
      <c r="R11" s="78"/>
      <c r="S11" s="83"/>
      <c r="T11" s="78"/>
      <c r="U11" s="77"/>
    </row>
    <row r="12" spans="1:21" s="9" customFormat="1" ht="19.5" customHeight="1">
      <c r="A12" s="77"/>
      <c r="B12" s="77"/>
      <c r="C12" s="77"/>
      <c r="D12" s="77"/>
      <c r="E12" s="16"/>
      <c r="F12" s="77"/>
      <c r="G12" s="192" t="s">
        <v>168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</row>
    <row r="13" spans="1:21" ht="19.5" customHeight="1">
      <c r="A13" s="12" t="s">
        <v>109</v>
      </c>
      <c r="B13" s="37"/>
      <c r="C13" s="37"/>
      <c r="D13" s="84"/>
      <c r="E13" s="172"/>
      <c r="F13" s="130"/>
      <c r="G13" s="149">
        <v>317000000</v>
      </c>
      <c r="H13" s="144"/>
      <c r="I13" s="149">
        <v>746100000</v>
      </c>
      <c r="J13" s="149"/>
      <c r="K13" s="149">
        <v>17700000</v>
      </c>
      <c r="L13" s="150"/>
      <c r="M13" s="149">
        <v>105721034</v>
      </c>
      <c r="N13" s="149"/>
      <c r="O13" s="149">
        <v>-46944910</v>
      </c>
      <c r="P13" s="149"/>
      <c r="Q13" s="149">
        <f>SUM(G13:P13)</f>
        <v>1139576124</v>
      </c>
      <c r="R13" s="149"/>
      <c r="S13" s="149">
        <v>2246200</v>
      </c>
      <c r="T13" s="149"/>
      <c r="U13" s="149">
        <f>SUM(Q13:S13)</f>
        <v>1141822324</v>
      </c>
    </row>
    <row r="14" spans="1:21" ht="19.5" customHeight="1">
      <c r="A14" s="36" t="s">
        <v>76</v>
      </c>
      <c r="B14" s="37"/>
      <c r="C14" s="37"/>
      <c r="D14" s="84"/>
      <c r="E14" s="172"/>
      <c r="F14" s="130"/>
      <c r="G14" s="142">
        <v>0</v>
      </c>
      <c r="H14" s="131"/>
      <c r="I14" s="142">
        <v>0</v>
      </c>
      <c r="J14" s="142"/>
      <c r="K14" s="142">
        <v>0</v>
      </c>
      <c r="L14" s="143"/>
      <c r="M14" s="142">
        <v>0</v>
      </c>
      <c r="N14" s="142"/>
      <c r="O14" s="142">
        <v>0</v>
      </c>
      <c r="P14" s="142"/>
      <c r="Q14" s="142">
        <f>SUM(G14:P14)</f>
        <v>0</v>
      </c>
      <c r="R14" s="142"/>
      <c r="S14" s="142">
        <v>-253067</v>
      </c>
      <c r="T14" s="142"/>
      <c r="U14" s="132">
        <f>SUM(Q14:S14)</f>
        <v>-253067</v>
      </c>
    </row>
    <row r="15" spans="1:21" ht="19.5" customHeight="1">
      <c r="A15" s="12" t="s">
        <v>184</v>
      </c>
      <c r="B15" s="37"/>
      <c r="C15" s="37"/>
      <c r="D15" s="84"/>
      <c r="E15" s="172"/>
      <c r="F15" s="130"/>
      <c r="G15" s="142"/>
      <c r="H15" s="131"/>
      <c r="I15" s="142"/>
      <c r="J15" s="142"/>
      <c r="K15" s="142"/>
      <c r="L15" s="143"/>
      <c r="M15" s="142"/>
      <c r="N15" s="142"/>
      <c r="O15" s="142"/>
      <c r="P15" s="142"/>
      <c r="Q15" s="142"/>
      <c r="R15" s="142"/>
      <c r="S15" s="142"/>
      <c r="T15" s="142"/>
      <c r="U15" s="132"/>
    </row>
    <row r="16" spans="1:21" ht="19.5" customHeight="1">
      <c r="A16" s="36" t="s">
        <v>145</v>
      </c>
      <c r="B16" s="37"/>
      <c r="C16" s="37"/>
      <c r="D16" s="84"/>
      <c r="E16" s="133">
        <v>24</v>
      </c>
      <c r="F16" s="130"/>
      <c r="G16" s="142">
        <v>56000000</v>
      </c>
      <c r="H16" s="144"/>
      <c r="I16" s="142">
        <v>2934516000</v>
      </c>
      <c r="J16" s="142"/>
      <c r="K16" s="142">
        <v>0</v>
      </c>
      <c r="L16" s="143"/>
      <c r="M16" s="142">
        <v>0</v>
      </c>
      <c r="N16" s="142"/>
      <c r="O16" s="142">
        <v>0</v>
      </c>
      <c r="P16" s="142"/>
      <c r="Q16" s="142">
        <f>SUM(G16:P16)</f>
        <v>2990516000</v>
      </c>
      <c r="R16" s="142"/>
      <c r="S16" s="142">
        <v>0</v>
      </c>
      <c r="T16" s="142"/>
      <c r="U16" s="132">
        <f>SUM(Q16:S16)</f>
        <v>2990516000</v>
      </c>
    </row>
    <row r="17" spans="1:21" ht="19.5" customHeight="1">
      <c r="A17" s="36" t="s">
        <v>111</v>
      </c>
      <c r="C17" s="37"/>
      <c r="D17" s="84"/>
      <c r="E17" s="85"/>
      <c r="F17" s="171"/>
      <c r="G17" s="140"/>
      <c r="H17" s="141"/>
      <c r="I17" s="140"/>
      <c r="J17" s="141"/>
      <c r="K17" s="140"/>
      <c r="L17" s="141"/>
      <c r="M17" s="140"/>
      <c r="N17" s="141"/>
      <c r="O17" s="140"/>
      <c r="P17" s="139"/>
      <c r="Q17" s="140"/>
      <c r="R17" s="139"/>
      <c r="S17" s="140"/>
      <c r="T17" s="139"/>
      <c r="U17" s="140"/>
    </row>
    <row r="18" spans="1:21" ht="19.5" customHeight="1">
      <c r="A18" s="36" t="s">
        <v>185</v>
      </c>
      <c r="C18" s="37"/>
      <c r="D18" s="84"/>
      <c r="E18" s="134"/>
      <c r="F18" s="130"/>
      <c r="G18" s="135">
        <v>0</v>
      </c>
      <c r="H18" s="136"/>
      <c r="I18" s="135">
        <v>0</v>
      </c>
      <c r="J18" s="136"/>
      <c r="K18" s="131">
        <v>0</v>
      </c>
      <c r="L18" s="136"/>
      <c r="M18" s="136">
        <v>266752101</v>
      </c>
      <c r="N18" s="136"/>
      <c r="O18" s="136">
        <v>0</v>
      </c>
      <c r="P18" s="136"/>
      <c r="Q18" s="142">
        <f>SUM(G18:P18)</f>
        <v>266752101</v>
      </c>
      <c r="R18" s="132"/>
      <c r="S18" s="132">
        <v>970410</v>
      </c>
      <c r="T18" s="132"/>
      <c r="U18" s="132">
        <f>SUM(Q18:S18)</f>
        <v>267722511</v>
      </c>
    </row>
    <row r="19" spans="1:21" ht="19.5" customHeight="1">
      <c r="A19" s="36" t="s">
        <v>187</v>
      </c>
      <c r="C19" s="37"/>
      <c r="D19" s="84"/>
      <c r="E19" s="134"/>
      <c r="F19" s="130"/>
      <c r="G19" s="135"/>
      <c r="H19" s="136"/>
      <c r="I19" s="135"/>
      <c r="J19" s="136"/>
      <c r="K19" s="131"/>
      <c r="L19" s="136"/>
      <c r="M19" s="136"/>
      <c r="N19" s="136"/>
      <c r="O19" s="136"/>
      <c r="P19" s="136"/>
      <c r="Q19" s="142"/>
      <c r="R19" s="132"/>
      <c r="S19" s="132"/>
      <c r="T19" s="132"/>
      <c r="U19" s="132"/>
    </row>
    <row r="20" spans="1:21" ht="19.5" customHeight="1">
      <c r="A20" s="36" t="s">
        <v>75</v>
      </c>
      <c r="C20" s="37"/>
      <c r="D20" s="84"/>
      <c r="E20" s="134">
        <v>26</v>
      </c>
      <c r="F20" s="130"/>
      <c r="G20" s="135">
        <v>0</v>
      </c>
      <c r="H20" s="136"/>
      <c r="I20" s="135">
        <v>0</v>
      </c>
      <c r="J20" s="136"/>
      <c r="K20" s="131">
        <v>0</v>
      </c>
      <c r="L20" s="136"/>
      <c r="M20" s="136">
        <v>-37299302</v>
      </c>
      <c r="N20" s="136"/>
      <c r="O20" s="136">
        <v>0</v>
      </c>
      <c r="P20" s="136"/>
      <c r="Q20" s="142">
        <f>SUM(G20:P20)</f>
        <v>-37299302</v>
      </c>
      <c r="R20" s="132"/>
      <c r="S20" s="132">
        <v>0</v>
      </c>
      <c r="T20" s="132"/>
      <c r="U20" s="132">
        <f>SUM(Q20:S20)</f>
        <v>-37299302</v>
      </c>
    </row>
    <row r="21" spans="1:21" ht="19.5" customHeight="1" thickBot="1">
      <c r="A21" s="12" t="s">
        <v>177</v>
      </c>
      <c r="B21" s="37"/>
      <c r="C21" s="37"/>
      <c r="D21" s="84"/>
      <c r="E21" s="171"/>
      <c r="F21" s="171"/>
      <c r="G21" s="88">
        <f>SUM(G13:H20)</f>
        <v>373000000</v>
      </c>
      <c r="H21" s="86">
        <f aca="true" t="shared" si="0" ref="H21:T21">SUM(H13:H18)</f>
        <v>0</v>
      </c>
      <c r="I21" s="88">
        <f>SUM(I13:I20)</f>
        <v>3680616000</v>
      </c>
      <c r="J21" s="86">
        <f t="shared" si="0"/>
        <v>0</v>
      </c>
      <c r="K21" s="88">
        <f>SUM(K13:K20)</f>
        <v>17700000</v>
      </c>
      <c r="L21" s="86">
        <f t="shared" si="0"/>
        <v>0</v>
      </c>
      <c r="M21" s="88">
        <f>SUM(M13:M20)</f>
        <v>335173833</v>
      </c>
      <c r="N21" s="86">
        <f t="shared" si="0"/>
        <v>0</v>
      </c>
      <c r="O21" s="88">
        <f>SUM(O13:O20)</f>
        <v>-46944910</v>
      </c>
      <c r="P21" s="86">
        <f t="shared" si="0"/>
        <v>0</v>
      </c>
      <c r="Q21" s="88">
        <f>SUM(Q13:Q20)</f>
        <v>4359544923</v>
      </c>
      <c r="R21" s="86">
        <f t="shared" si="0"/>
        <v>0</v>
      </c>
      <c r="S21" s="88">
        <f>SUM(S13:S20)</f>
        <v>2963543</v>
      </c>
      <c r="T21" s="86">
        <f t="shared" si="0"/>
        <v>0</v>
      </c>
      <c r="U21" s="88">
        <f>SUM(U13:U20)</f>
        <v>4362508466</v>
      </c>
    </row>
    <row r="22" spans="1:21" ht="19.5" customHeight="1" thickTop="1">
      <c r="A22" s="12"/>
      <c r="B22" s="37"/>
      <c r="C22" s="37"/>
      <c r="D22" s="84"/>
      <c r="E22" s="171"/>
      <c r="F22" s="171"/>
      <c r="G22" s="86"/>
      <c r="H22" s="107"/>
      <c r="I22" s="86"/>
      <c r="J22" s="107"/>
      <c r="K22" s="86"/>
      <c r="L22" s="107"/>
      <c r="M22" s="86"/>
      <c r="N22" s="107"/>
      <c r="O22" s="86"/>
      <c r="P22" s="107"/>
      <c r="Q22" s="86"/>
      <c r="R22" s="107"/>
      <c r="S22" s="86"/>
      <c r="T22" s="107"/>
      <c r="U22" s="86"/>
    </row>
    <row r="23" spans="1:21" ht="19.5" customHeight="1">
      <c r="A23" s="12" t="s">
        <v>110</v>
      </c>
      <c r="B23" s="37"/>
      <c r="C23" s="37"/>
      <c r="D23" s="84"/>
      <c r="E23" s="172"/>
      <c r="F23" s="130"/>
      <c r="G23" s="149">
        <v>373000000</v>
      </c>
      <c r="H23" s="144"/>
      <c r="I23" s="149">
        <v>3680616000</v>
      </c>
      <c r="J23" s="149"/>
      <c r="K23" s="149">
        <v>17700000</v>
      </c>
      <c r="L23" s="150"/>
      <c r="M23" s="149">
        <v>335173833</v>
      </c>
      <c r="N23" s="149"/>
      <c r="O23" s="149">
        <v>-46944910</v>
      </c>
      <c r="P23" s="149"/>
      <c r="Q23" s="149">
        <f>SUM(G23:P23)</f>
        <v>4359544923</v>
      </c>
      <c r="R23" s="149"/>
      <c r="S23" s="149">
        <v>2963543</v>
      </c>
      <c r="T23" s="149"/>
      <c r="U23" s="149">
        <f>SUM(Q23:S23)</f>
        <v>4362508466</v>
      </c>
    </row>
    <row r="24" spans="1:21" ht="19.5" customHeight="1">
      <c r="A24" s="12" t="s">
        <v>184</v>
      </c>
      <c r="B24" s="37"/>
      <c r="C24" s="37"/>
      <c r="D24" s="84"/>
      <c r="E24" s="172"/>
      <c r="F24" s="130"/>
      <c r="G24" s="149"/>
      <c r="H24" s="144"/>
      <c r="I24" s="149"/>
      <c r="J24" s="149"/>
      <c r="K24" s="149"/>
      <c r="L24" s="150"/>
      <c r="M24" s="149"/>
      <c r="N24" s="149"/>
      <c r="O24" s="149"/>
      <c r="P24" s="149"/>
      <c r="Q24" s="149"/>
      <c r="R24" s="149"/>
      <c r="S24" s="149"/>
      <c r="T24" s="149"/>
      <c r="U24" s="149"/>
    </row>
    <row r="25" spans="1:22" ht="19.5" customHeight="1">
      <c r="A25" s="37" t="s">
        <v>84</v>
      </c>
      <c r="B25" s="37"/>
      <c r="C25" s="37"/>
      <c r="D25" s="84"/>
      <c r="E25" s="133">
        <v>25</v>
      </c>
      <c r="F25" s="130"/>
      <c r="G25" s="142">
        <v>0</v>
      </c>
      <c r="H25" s="131"/>
      <c r="I25" s="142">
        <v>0</v>
      </c>
      <c r="J25" s="142"/>
      <c r="K25" s="142">
        <v>19600000</v>
      </c>
      <c r="L25" s="143"/>
      <c r="M25" s="142">
        <f>-K25</f>
        <v>-19600000</v>
      </c>
      <c r="N25" s="142"/>
      <c r="O25" s="142">
        <v>0</v>
      </c>
      <c r="P25" s="142"/>
      <c r="Q25" s="142">
        <f>SUM(G25:O25)</f>
        <v>0</v>
      </c>
      <c r="R25" s="142"/>
      <c r="S25" s="142">
        <v>0</v>
      </c>
      <c r="T25" s="142"/>
      <c r="U25" s="132">
        <f>SUM(Q25:S25)</f>
        <v>0</v>
      </c>
      <c r="V25" s="56"/>
    </row>
    <row r="26" spans="1:22" ht="19.5" customHeight="1">
      <c r="A26" s="36" t="s">
        <v>111</v>
      </c>
      <c r="B26" s="37"/>
      <c r="C26" s="37"/>
      <c r="D26" s="84"/>
      <c r="F26" s="171"/>
      <c r="G26" s="142"/>
      <c r="H26" s="131"/>
      <c r="I26" s="135"/>
      <c r="J26" s="136"/>
      <c r="K26" s="131"/>
      <c r="L26" s="136"/>
      <c r="M26" s="136"/>
      <c r="N26" s="136"/>
      <c r="O26" s="136"/>
      <c r="P26" s="139"/>
      <c r="R26" s="139"/>
      <c r="S26" s="140"/>
      <c r="T26" s="139"/>
      <c r="V26" s="56"/>
    </row>
    <row r="27" spans="1:22" ht="19.5" customHeight="1">
      <c r="A27" s="36" t="s">
        <v>185</v>
      </c>
      <c r="B27" s="37"/>
      <c r="C27" s="37"/>
      <c r="D27" s="84"/>
      <c r="E27" s="134"/>
      <c r="F27" s="130"/>
      <c r="G27" s="142">
        <v>0</v>
      </c>
      <c r="H27" s="131"/>
      <c r="I27" s="142">
        <v>0</v>
      </c>
      <c r="J27" s="136"/>
      <c r="K27" s="142">
        <v>0</v>
      </c>
      <c r="L27" s="136"/>
      <c r="M27" s="136">
        <v>1608456622</v>
      </c>
      <c r="N27" s="136"/>
      <c r="O27" s="142">
        <v>0</v>
      </c>
      <c r="P27" s="136"/>
      <c r="Q27" s="142">
        <f>SUM(G27:O27)</f>
        <v>1608456622</v>
      </c>
      <c r="R27" s="132"/>
      <c r="S27" s="132">
        <v>1017404</v>
      </c>
      <c r="T27" s="132"/>
      <c r="U27" s="142">
        <f>SUM(Q27:S27)</f>
        <v>1609474026</v>
      </c>
      <c r="V27" s="56"/>
    </row>
    <row r="28" spans="1:22" ht="19.5" customHeight="1">
      <c r="A28" s="36" t="s">
        <v>187</v>
      </c>
      <c r="B28" s="37"/>
      <c r="C28" s="37"/>
      <c r="D28" s="84"/>
      <c r="E28" s="134"/>
      <c r="F28" s="130"/>
      <c r="G28" s="142"/>
      <c r="H28" s="131"/>
      <c r="I28" s="142"/>
      <c r="J28" s="136"/>
      <c r="K28" s="142"/>
      <c r="L28" s="136"/>
      <c r="M28" s="136"/>
      <c r="N28" s="136"/>
      <c r="O28" s="142"/>
      <c r="P28" s="136"/>
      <c r="Q28" s="142"/>
      <c r="R28" s="132"/>
      <c r="S28" s="132"/>
      <c r="T28" s="132"/>
      <c r="U28" s="142"/>
      <c r="V28" s="56"/>
    </row>
    <row r="29" spans="1:22" ht="19.5" customHeight="1">
      <c r="A29" s="36" t="s">
        <v>75</v>
      </c>
      <c r="B29" s="37"/>
      <c r="C29" s="37"/>
      <c r="D29" s="84"/>
      <c r="E29" s="134">
        <v>26</v>
      </c>
      <c r="F29" s="130"/>
      <c r="G29" s="142">
        <v>0</v>
      </c>
      <c r="H29" s="131"/>
      <c r="I29" s="142">
        <v>0</v>
      </c>
      <c r="J29" s="136"/>
      <c r="K29" s="142">
        <v>0</v>
      </c>
      <c r="L29" s="136"/>
      <c r="M29" s="136">
        <v>-74600000</v>
      </c>
      <c r="N29" s="136"/>
      <c r="O29" s="142">
        <v>0</v>
      </c>
      <c r="P29" s="136"/>
      <c r="Q29" s="142">
        <f>SUM(G29:O29)</f>
        <v>-74600000</v>
      </c>
      <c r="R29" s="132"/>
      <c r="S29" s="132">
        <v>0</v>
      </c>
      <c r="T29" s="132"/>
      <c r="U29" s="142">
        <f>SUM(Q29:S29)</f>
        <v>-74600000</v>
      </c>
      <c r="V29" s="56"/>
    </row>
    <row r="30" spans="1:22" ht="19.5" customHeight="1" thickBot="1">
      <c r="A30" s="12" t="s">
        <v>178</v>
      </c>
      <c r="B30" s="37"/>
      <c r="C30" s="37"/>
      <c r="D30" s="84"/>
      <c r="E30" s="171"/>
      <c r="F30" s="171"/>
      <c r="G30" s="88">
        <f>SUM(G23:G29)</f>
        <v>373000000</v>
      </c>
      <c r="H30" s="86">
        <f aca="true" t="shared" si="1" ref="H30:T30">SUM(H23:H27)</f>
        <v>0</v>
      </c>
      <c r="I30" s="88">
        <f>SUM(I23:I29)</f>
        <v>3680616000</v>
      </c>
      <c r="J30" s="86">
        <f t="shared" si="1"/>
        <v>0</v>
      </c>
      <c r="K30" s="88">
        <f>SUM(K23:K29)</f>
        <v>37300000</v>
      </c>
      <c r="L30" s="86">
        <f t="shared" si="1"/>
        <v>0</v>
      </c>
      <c r="M30" s="88">
        <f>SUM(M23:M29)</f>
        <v>1849430455</v>
      </c>
      <c r="N30" s="86">
        <f t="shared" si="1"/>
        <v>0</v>
      </c>
      <c r="O30" s="88">
        <f>SUM(O23:O29)</f>
        <v>-46944910</v>
      </c>
      <c r="P30" s="86">
        <f t="shared" si="1"/>
        <v>0</v>
      </c>
      <c r="Q30" s="88">
        <f>SUM(Q23:Q29)</f>
        <v>5893401545</v>
      </c>
      <c r="R30" s="86">
        <f t="shared" si="1"/>
        <v>0</v>
      </c>
      <c r="S30" s="88">
        <f>SUM(S23:S29)</f>
        <v>3980947</v>
      </c>
      <c r="T30" s="86">
        <f t="shared" si="1"/>
        <v>0</v>
      </c>
      <c r="U30" s="88">
        <f>SUM(U23:U29)</f>
        <v>5897382492</v>
      </c>
      <c r="V30" s="61"/>
    </row>
    <row r="31" spans="1:22" ht="19.5" customHeight="1" thickTop="1">
      <c r="A31" s="12"/>
      <c r="B31" s="37"/>
      <c r="C31" s="37"/>
      <c r="D31" s="84"/>
      <c r="E31" s="84"/>
      <c r="F31" s="84"/>
      <c r="G31" s="86"/>
      <c r="H31" s="87"/>
      <c r="I31" s="86"/>
      <c r="J31" s="87"/>
      <c r="K31" s="86"/>
      <c r="L31" s="87"/>
      <c r="M31" s="86"/>
      <c r="N31" s="87"/>
      <c r="O31" s="86"/>
      <c r="P31" s="107"/>
      <c r="Q31" s="86"/>
      <c r="R31" s="107"/>
      <c r="S31" s="86"/>
      <c r="T31" s="107"/>
      <c r="U31" s="86"/>
      <c r="V31" s="61"/>
    </row>
    <row r="32" spans="1:22" ht="19.5" customHeight="1">
      <c r="A32" s="12"/>
      <c r="B32" s="37"/>
      <c r="C32" s="37"/>
      <c r="D32" s="84"/>
      <c r="E32" s="84"/>
      <c r="F32" s="84"/>
      <c r="G32" s="86"/>
      <c r="H32" s="87"/>
      <c r="I32" s="86"/>
      <c r="J32" s="87"/>
      <c r="K32" s="86"/>
      <c r="L32" s="87"/>
      <c r="M32" s="86"/>
      <c r="N32" s="87"/>
      <c r="O32" s="86"/>
      <c r="P32" s="107"/>
      <c r="Q32" s="86"/>
      <c r="R32" s="107"/>
      <c r="S32" s="86"/>
      <c r="T32" s="107"/>
      <c r="U32" s="86"/>
      <c r="V32" s="61"/>
    </row>
    <row r="33" spans="1:22" ht="19.5" customHeight="1">
      <c r="A33" s="12"/>
      <c r="B33" s="37"/>
      <c r="C33" s="37"/>
      <c r="D33" s="84"/>
      <c r="E33" s="84"/>
      <c r="F33" s="84"/>
      <c r="G33" s="86"/>
      <c r="H33" s="87"/>
      <c r="I33" s="86"/>
      <c r="J33" s="87"/>
      <c r="K33" s="86"/>
      <c r="L33" s="87"/>
      <c r="M33" s="86"/>
      <c r="N33" s="87"/>
      <c r="O33" s="86"/>
      <c r="P33" s="107"/>
      <c r="Q33" s="86"/>
      <c r="R33" s="107"/>
      <c r="S33" s="86"/>
      <c r="T33" s="107"/>
      <c r="U33" s="86"/>
      <c r="V33" s="61"/>
    </row>
    <row r="34" spans="1:22" ht="19.5" customHeight="1">
      <c r="A34" s="12"/>
      <c r="B34" s="37"/>
      <c r="C34" s="37"/>
      <c r="D34" s="84"/>
      <c r="E34" s="84"/>
      <c r="F34" s="84"/>
      <c r="G34" s="86"/>
      <c r="H34" s="87"/>
      <c r="I34" s="86"/>
      <c r="J34" s="87"/>
      <c r="K34" s="86"/>
      <c r="L34" s="87"/>
      <c r="M34" s="86"/>
      <c r="N34" s="87"/>
      <c r="O34" s="86"/>
      <c r="P34" s="107"/>
      <c r="Q34" s="86"/>
      <c r="R34" s="107"/>
      <c r="S34" s="86"/>
      <c r="T34" s="107"/>
      <c r="U34" s="86"/>
      <c r="V34" s="61"/>
    </row>
    <row r="35" spans="1:22" ht="19.5" customHeight="1">
      <c r="A35" s="12"/>
      <c r="B35" s="37"/>
      <c r="C35" s="37"/>
      <c r="D35" s="84"/>
      <c r="E35" s="84"/>
      <c r="F35" s="84"/>
      <c r="G35" s="86"/>
      <c r="H35" s="87"/>
      <c r="I35" s="86"/>
      <c r="J35" s="87"/>
      <c r="K35" s="86"/>
      <c r="L35" s="87"/>
      <c r="M35" s="86"/>
      <c r="N35" s="87"/>
      <c r="O35" s="86"/>
      <c r="P35" s="107"/>
      <c r="Q35" s="86"/>
      <c r="R35" s="107"/>
      <c r="S35" s="86"/>
      <c r="T35" s="107"/>
      <c r="U35" s="86"/>
      <c r="V35" s="61"/>
    </row>
    <row r="36" spans="1:22" ht="19.5" customHeight="1">
      <c r="A36" s="12"/>
      <c r="B36" s="37"/>
      <c r="C36" s="37"/>
      <c r="D36" s="84"/>
      <c r="E36" s="84"/>
      <c r="F36" s="84"/>
      <c r="G36" s="86"/>
      <c r="H36" s="87"/>
      <c r="I36" s="86"/>
      <c r="J36" s="87"/>
      <c r="K36" s="86"/>
      <c r="L36" s="87"/>
      <c r="M36" s="86"/>
      <c r="N36" s="87"/>
      <c r="O36" s="86"/>
      <c r="P36" s="107"/>
      <c r="Q36" s="86"/>
      <c r="R36" s="107"/>
      <c r="S36" s="86"/>
      <c r="T36" s="107"/>
      <c r="U36" s="86"/>
      <c r="V36" s="56"/>
    </row>
    <row r="37" spans="1:21" ht="19.5" customHeight="1">
      <c r="A37" s="12"/>
      <c r="B37" s="37"/>
      <c r="C37" s="37"/>
      <c r="D37" s="84"/>
      <c r="E37" s="84"/>
      <c r="F37" s="84"/>
      <c r="G37" s="86"/>
      <c r="H37" s="87"/>
      <c r="I37" s="86"/>
      <c r="J37" s="87"/>
      <c r="K37" s="86"/>
      <c r="L37" s="87"/>
      <c r="M37" s="86"/>
      <c r="N37" s="87"/>
      <c r="O37" s="86"/>
      <c r="P37" s="107"/>
      <c r="Q37" s="86"/>
      <c r="R37" s="107"/>
      <c r="S37" s="86"/>
      <c r="T37" s="107"/>
      <c r="U37" s="86"/>
    </row>
    <row r="38" spans="1:21" ht="19.5" customHeight="1">
      <c r="A38" s="12"/>
      <c r="B38" s="37"/>
      <c r="C38" s="37"/>
      <c r="D38" s="84"/>
      <c r="E38" s="84"/>
      <c r="F38" s="84"/>
      <c r="G38" s="86"/>
      <c r="H38" s="87"/>
      <c r="I38" s="86"/>
      <c r="J38" s="87"/>
      <c r="K38" s="86"/>
      <c r="L38" s="87"/>
      <c r="M38" s="86"/>
      <c r="N38" s="87"/>
      <c r="O38" s="86"/>
      <c r="P38" s="107"/>
      <c r="Q38" s="86"/>
      <c r="R38" s="107"/>
      <c r="S38" s="86"/>
      <c r="T38" s="107"/>
      <c r="U38" s="86"/>
    </row>
    <row r="39" spans="1:21" ht="19.5" customHeight="1">
      <c r="A39" s="12"/>
      <c r="B39" s="37"/>
      <c r="C39" s="37"/>
      <c r="D39" s="84"/>
      <c r="E39" s="84"/>
      <c r="F39" s="84"/>
      <c r="G39" s="86"/>
      <c r="H39" s="87"/>
      <c r="I39" s="86"/>
      <c r="J39" s="87"/>
      <c r="K39" s="86"/>
      <c r="L39" s="87"/>
      <c r="M39" s="86"/>
      <c r="N39" s="87"/>
      <c r="O39" s="86"/>
      <c r="P39" s="107"/>
      <c r="Q39" s="86"/>
      <c r="R39" s="107"/>
      <c r="S39" s="86"/>
      <c r="T39" s="107"/>
      <c r="U39" s="86"/>
    </row>
  </sheetData>
  <sheetProtection password="F7ED" sheet="1"/>
  <mergeCells count="6">
    <mergeCell ref="G12:U12"/>
    <mergeCell ref="K7:M7"/>
    <mergeCell ref="A1:Q1"/>
    <mergeCell ref="A2:Q2"/>
    <mergeCell ref="G5:U5"/>
    <mergeCell ref="A3:M3"/>
  </mergeCells>
  <printOptions/>
  <pageMargins left="0.62992125984252" right="0.196850393700787" top="0.47244094488189" bottom="0.511811023622047" header="0.354330708661417" footer="0.511811023622047"/>
  <pageSetup firstPageNumber="7" useFirstPageNumber="1" horizontalDpi="600" verticalDpi="600" orientation="landscape" paperSize="9" scale="79" r:id="rId1"/>
  <headerFooter alignWithMargins="0">
    <oddFooter>&amp;LThe accompanying notes are an integral part of these financial statements.&amp;"Angsana New,Regular"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9"/>
  <sheetViews>
    <sheetView showGridLines="0" view="pageBreakPreview" zoomScale="110" zoomScaleSheetLayoutView="110" workbookViewId="0" topLeftCell="A16">
      <selection activeCell="A1" sqref="A1:O1"/>
    </sheetView>
  </sheetViews>
  <sheetFormatPr defaultColWidth="9.140625" defaultRowHeight="19.5" customHeight="1"/>
  <cols>
    <col min="1" max="2" width="2.421875" style="2" customWidth="1"/>
    <col min="3" max="3" width="51.8515625" style="2" customWidth="1"/>
    <col min="4" max="4" width="1.7109375" style="2" customWidth="1"/>
    <col min="5" max="5" width="8.00390625" style="109" customWidth="1"/>
    <col min="6" max="6" width="2.28125" style="2" customWidth="1"/>
    <col min="7" max="7" width="14.00390625" style="2" bestFit="1" customWidth="1"/>
    <col min="8" max="8" width="1.7109375" style="2" customWidth="1"/>
    <col min="9" max="9" width="15.7109375" style="2" bestFit="1" customWidth="1"/>
    <col min="10" max="10" width="1.7109375" style="2" customWidth="1"/>
    <col min="11" max="11" width="15.57421875" style="2" customWidth="1"/>
    <col min="12" max="12" width="1.7109375" style="2" customWidth="1"/>
    <col min="13" max="13" width="15.00390625" style="2" customWidth="1"/>
    <col min="14" max="14" width="1.7109375" style="2" customWidth="1"/>
    <col min="15" max="15" width="15.7109375" style="2" bestFit="1" customWidth="1"/>
    <col min="16" max="16384" width="9.140625" style="2" customWidth="1"/>
  </cols>
  <sheetData>
    <row r="1" spans="1:15" s="3" customFormat="1" ht="19.5" customHeight="1">
      <c r="A1" s="198" t="str">
        <f>Shareholder_conso!A1</f>
        <v>Energy Absolute Public Company Limited and its Subsidiaries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s="3" customFormat="1" ht="19.5" customHeight="1">
      <c r="A2" s="198" t="str">
        <f>Shareholder_conso!A2</f>
        <v>Stataments of changes in equity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3" s="8" customFormat="1" ht="19.5" customHeight="1">
      <c r="A3" s="193" t="s">
        <v>171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="8" customFormat="1" ht="18.75" customHeight="1">
      <c r="E4" s="98"/>
    </row>
    <row r="5" spans="1:15" ht="19.5" customHeight="1">
      <c r="A5" s="57"/>
      <c r="B5" s="57"/>
      <c r="C5" s="46"/>
      <c r="D5" s="58"/>
      <c r="E5" s="21"/>
      <c r="F5" s="47"/>
      <c r="G5" s="199" t="s">
        <v>51</v>
      </c>
      <c r="H5" s="199"/>
      <c r="I5" s="199"/>
      <c r="J5" s="199"/>
      <c r="K5" s="199"/>
      <c r="L5" s="199"/>
      <c r="M5" s="199"/>
      <c r="N5" s="199"/>
      <c r="O5" s="199"/>
    </row>
    <row r="6" spans="1:13" s="1" customFormat="1" ht="19.5" customHeight="1">
      <c r="A6" s="46"/>
      <c r="B6" s="46"/>
      <c r="C6" s="46"/>
      <c r="D6" s="47"/>
      <c r="E6" s="109"/>
      <c r="F6" s="46"/>
      <c r="G6" s="46" t="s">
        <v>9</v>
      </c>
      <c r="H6" s="46"/>
      <c r="I6" s="72"/>
      <c r="J6" s="46"/>
      <c r="K6" s="196" t="s">
        <v>45</v>
      </c>
      <c r="L6" s="196"/>
      <c r="M6" s="196"/>
    </row>
    <row r="7" spans="1:15" s="1" customFormat="1" ht="19.5" customHeight="1">
      <c r="A7" s="46"/>
      <c r="B7" s="46"/>
      <c r="C7" s="46"/>
      <c r="D7" s="47"/>
      <c r="E7" s="109"/>
      <c r="F7" s="46"/>
      <c r="G7" s="47" t="s">
        <v>56</v>
      </c>
      <c r="H7" s="47"/>
      <c r="I7" s="46" t="s">
        <v>53</v>
      </c>
      <c r="J7" s="47"/>
      <c r="K7" s="71" t="s">
        <v>65</v>
      </c>
      <c r="L7" s="47"/>
      <c r="M7" s="46"/>
      <c r="O7" s="46" t="s">
        <v>2</v>
      </c>
    </row>
    <row r="8" spans="1:15" s="1" customFormat="1" ht="19.5" customHeight="1">
      <c r="A8" s="46"/>
      <c r="B8" s="46"/>
      <c r="C8" s="46"/>
      <c r="D8" s="46"/>
      <c r="E8" s="21" t="s">
        <v>23</v>
      </c>
      <c r="F8" s="46"/>
      <c r="G8" s="47" t="s">
        <v>7</v>
      </c>
      <c r="H8" s="47"/>
      <c r="I8" s="46" t="s">
        <v>54</v>
      </c>
      <c r="J8" s="47"/>
      <c r="K8" s="72" t="s">
        <v>66</v>
      </c>
      <c r="L8" s="47"/>
      <c r="M8" s="46" t="s">
        <v>12</v>
      </c>
      <c r="O8" s="46" t="s">
        <v>43</v>
      </c>
    </row>
    <row r="9" spans="1:15" s="1" customFormat="1" ht="19.5" customHeight="1">
      <c r="A9" s="46"/>
      <c r="B9" s="46"/>
      <c r="C9" s="46"/>
      <c r="D9" s="46"/>
      <c r="E9" s="21"/>
      <c r="F9" s="46"/>
      <c r="G9" s="197" t="s">
        <v>168</v>
      </c>
      <c r="H9" s="197"/>
      <c r="I9" s="197"/>
      <c r="J9" s="197"/>
      <c r="K9" s="197"/>
      <c r="L9" s="197"/>
      <c r="M9" s="197"/>
      <c r="N9" s="197"/>
      <c r="O9" s="197"/>
    </row>
    <row r="10" spans="1:15" ht="19.5" customHeight="1">
      <c r="A10" s="12" t="s">
        <v>109</v>
      </c>
      <c r="B10" s="37"/>
      <c r="C10" s="39"/>
      <c r="D10" s="40"/>
      <c r="E10" s="20"/>
      <c r="F10" s="42"/>
      <c r="G10" s="138">
        <v>317000000</v>
      </c>
      <c r="H10" s="42"/>
      <c r="I10" s="138">
        <v>746100000</v>
      </c>
      <c r="J10" s="137"/>
      <c r="K10" s="137">
        <v>17700000</v>
      </c>
      <c r="L10" s="137"/>
      <c r="M10" s="138">
        <v>107868839</v>
      </c>
      <c r="N10" s="42"/>
      <c r="O10" s="138">
        <f>SUM(G10:M10)</f>
        <v>1188668839</v>
      </c>
    </row>
    <row r="11" spans="1:15" ht="19.5" customHeight="1">
      <c r="A11" s="12" t="s">
        <v>184</v>
      </c>
      <c r="B11" s="37"/>
      <c r="C11" s="39"/>
      <c r="D11" s="40"/>
      <c r="E11" s="20"/>
      <c r="F11" s="42"/>
      <c r="G11" s="138"/>
      <c r="H11" s="42"/>
      <c r="I11" s="138"/>
      <c r="J11" s="137"/>
      <c r="K11" s="137"/>
      <c r="L11" s="137"/>
      <c r="M11" s="138"/>
      <c r="N11" s="42"/>
      <c r="O11" s="138"/>
    </row>
    <row r="12" spans="1:15" ht="19.5" customHeight="1">
      <c r="A12" s="36" t="s">
        <v>145</v>
      </c>
      <c r="B12" s="37"/>
      <c r="C12" s="39"/>
      <c r="D12" s="40"/>
      <c r="E12" s="133">
        <v>24</v>
      </c>
      <c r="F12" s="42"/>
      <c r="G12" s="118">
        <v>56000000</v>
      </c>
      <c r="H12" s="42"/>
      <c r="I12" s="118">
        <v>2934516000</v>
      </c>
      <c r="J12" s="118"/>
      <c r="K12" s="118">
        <v>0</v>
      </c>
      <c r="L12" s="118"/>
      <c r="M12" s="118">
        <v>0</v>
      </c>
      <c r="N12" s="42"/>
      <c r="O12" s="118">
        <f>SUM(G12:M12)</f>
        <v>2990516000</v>
      </c>
    </row>
    <row r="13" spans="1:15" ht="19.5" customHeight="1">
      <c r="A13" s="36" t="s">
        <v>188</v>
      </c>
      <c r="B13" s="37"/>
      <c r="C13" s="39"/>
      <c r="D13" s="40"/>
      <c r="E13" s="134"/>
      <c r="F13" s="42"/>
      <c r="G13" s="118">
        <v>0</v>
      </c>
      <c r="H13" s="42"/>
      <c r="I13" s="118">
        <v>0</v>
      </c>
      <c r="J13" s="118"/>
      <c r="K13" s="118">
        <v>0</v>
      </c>
      <c r="L13" s="118"/>
      <c r="M13" s="118">
        <v>203029332</v>
      </c>
      <c r="N13" s="42"/>
      <c r="O13" s="118">
        <f>SUM(G13:M13)</f>
        <v>203029332</v>
      </c>
    </row>
    <row r="14" spans="1:15" s="5" customFormat="1" ht="19.5" customHeight="1">
      <c r="A14" s="36" t="s">
        <v>186</v>
      </c>
      <c r="B14" s="37"/>
      <c r="C14" s="37"/>
      <c r="D14" s="84"/>
      <c r="E14" s="134">
        <v>26</v>
      </c>
      <c r="F14" s="42"/>
      <c r="G14" s="118">
        <v>0</v>
      </c>
      <c r="H14" s="42"/>
      <c r="I14" s="118">
        <v>0</v>
      </c>
      <c r="J14" s="118"/>
      <c r="K14" s="118">
        <v>0</v>
      </c>
      <c r="L14" s="118"/>
      <c r="M14" s="118">
        <v>-37299302</v>
      </c>
      <c r="N14" s="42"/>
      <c r="O14" s="118">
        <f>SUM(G14:M14)</f>
        <v>-37299302</v>
      </c>
    </row>
    <row r="15" spans="1:15" ht="19.5" customHeight="1" thickBot="1">
      <c r="A15" s="12" t="s">
        <v>177</v>
      </c>
      <c r="B15" s="39"/>
      <c r="C15" s="39"/>
      <c r="D15" s="40"/>
      <c r="E15" s="69"/>
      <c r="F15" s="40"/>
      <c r="G15" s="62">
        <f>SUM(G10:G13)</f>
        <v>373000000</v>
      </c>
      <c r="H15" s="74"/>
      <c r="I15" s="62">
        <f>SUM(I10:I13)</f>
        <v>3680616000</v>
      </c>
      <c r="J15" s="74"/>
      <c r="K15" s="62">
        <f>SUM(K10:K13)</f>
        <v>17700000</v>
      </c>
      <c r="L15" s="74"/>
      <c r="M15" s="62">
        <f>SUM(M10:M14)</f>
        <v>273598869</v>
      </c>
      <c r="N15" s="74"/>
      <c r="O15" s="148">
        <f>SUM(O10:O14)</f>
        <v>4344914869</v>
      </c>
    </row>
    <row r="16" spans="1:15" ht="19.5" customHeight="1" thickTop="1">
      <c r="A16" s="12"/>
      <c r="B16" s="39"/>
      <c r="C16" s="39"/>
      <c r="D16" s="40"/>
      <c r="E16" s="69"/>
      <c r="F16" s="40"/>
      <c r="G16" s="60"/>
      <c r="H16" s="74"/>
      <c r="I16" s="60"/>
      <c r="J16" s="74"/>
      <c r="K16" s="60"/>
      <c r="L16" s="74"/>
      <c r="M16" s="60"/>
      <c r="N16" s="74"/>
      <c r="O16" s="60"/>
    </row>
    <row r="17" spans="1:15" s="39" customFormat="1" ht="19.5" customHeight="1">
      <c r="A17" s="12" t="s">
        <v>110</v>
      </c>
      <c r="D17" s="40"/>
      <c r="E17" s="20"/>
      <c r="F17" s="118"/>
      <c r="G17" s="138">
        <v>373000000</v>
      </c>
      <c r="H17" s="118"/>
      <c r="I17" s="138">
        <v>3680616000</v>
      </c>
      <c r="J17" s="137"/>
      <c r="K17" s="137">
        <v>17700000</v>
      </c>
      <c r="L17" s="137"/>
      <c r="M17" s="138">
        <v>273598869</v>
      </c>
      <c r="N17" s="137"/>
      <c r="O17" s="138">
        <f>SUM(G17:M17)</f>
        <v>4344914869</v>
      </c>
    </row>
    <row r="18" spans="1:15" s="39" customFormat="1" ht="19.5" customHeight="1">
      <c r="A18" s="12" t="s">
        <v>184</v>
      </c>
      <c r="D18" s="40"/>
      <c r="E18" s="20"/>
      <c r="F18" s="118"/>
      <c r="G18" s="138"/>
      <c r="H18" s="118"/>
      <c r="I18" s="138"/>
      <c r="J18" s="137"/>
      <c r="K18" s="137"/>
      <c r="L18" s="137"/>
      <c r="M18" s="138"/>
      <c r="N18" s="137"/>
      <c r="O18" s="138"/>
    </row>
    <row r="19" spans="1:15" s="39" customFormat="1" ht="19.5" customHeight="1">
      <c r="A19" s="37" t="s">
        <v>84</v>
      </c>
      <c r="D19" s="40"/>
      <c r="E19" s="133">
        <v>25</v>
      </c>
      <c r="F19" s="118"/>
      <c r="G19" s="173">
        <v>0</v>
      </c>
      <c r="H19" s="131"/>
      <c r="I19" s="173">
        <v>0</v>
      </c>
      <c r="J19" s="173"/>
      <c r="K19" s="173">
        <v>19600000</v>
      </c>
      <c r="L19" s="174"/>
      <c r="M19" s="173">
        <v>-19600000</v>
      </c>
      <c r="N19" s="137"/>
      <c r="O19" s="118">
        <f>SUM(G19:M19)</f>
        <v>0</v>
      </c>
    </row>
    <row r="20" spans="1:15" ht="19.5" customHeight="1">
      <c r="A20" s="36" t="s">
        <v>188</v>
      </c>
      <c r="B20" s="39"/>
      <c r="C20"/>
      <c r="D20" s="40"/>
      <c r="E20" s="134"/>
      <c r="F20" s="42"/>
      <c r="G20" s="173">
        <v>0</v>
      </c>
      <c r="H20" s="131"/>
      <c r="I20" s="173">
        <v>0</v>
      </c>
      <c r="J20" s="131"/>
      <c r="K20" s="173">
        <v>0</v>
      </c>
      <c r="L20" s="118"/>
      <c r="M20" s="118">
        <v>1296745387</v>
      </c>
      <c r="N20" s="42"/>
      <c r="O20" s="118">
        <f>SUM(G20:M20)</f>
        <v>1296745387</v>
      </c>
    </row>
    <row r="21" spans="1:15" ht="19.5" customHeight="1">
      <c r="A21" s="36" t="s">
        <v>186</v>
      </c>
      <c r="B21" s="37"/>
      <c r="C21" s="36"/>
      <c r="D21" s="40"/>
      <c r="E21" s="134">
        <v>26</v>
      </c>
      <c r="F21" s="42"/>
      <c r="G21" s="173">
        <v>0</v>
      </c>
      <c r="H21" s="136"/>
      <c r="I21" s="173">
        <v>0</v>
      </c>
      <c r="J21" s="136"/>
      <c r="K21" s="136">
        <v>0</v>
      </c>
      <c r="L21" s="118"/>
      <c r="M21" s="136">
        <v>-74600000</v>
      </c>
      <c r="N21" s="42"/>
      <c r="O21" s="118">
        <f>SUM(G21:M21)</f>
        <v>-74600000</v>
      </c>
    </row>
    <row r="22" spans="1:15" ht="19.5" customHeight="1" thickBot="1">
      <c r="A22" s="12" t="s">
        <v>178</v>
      </c>
      <c r="B22" s="39"/>
      <c r="C22" s="39"/>
      <c r="D22" s="40"/>
      <c r="E22" s="69"/>
      <c r="F22" s="40"/>
      <c r="G22" s="62">
        <f>SUM(G17:G21)</f>
        <v>373000000</v>
      </c>
      <c r="H22" s="60"/>
      <c r="I22" s="62">
        <f>SUM(I17:I21)</f>
        <v>3680616000</v>
      </c>
      <c r="J22" s="60"/>
      <c r="K22" s="62">
        <f>SUM(K17:K21)</f>
        <v>37300000</v>
      </c>
      <c r="L22" s="60"/>
      <c r="M22" s="148">
        <f>SUM(M17:M21)</f>
        <v>1476144256</v>
      </c>
      <c r="N22" s="60"/>
      <c r="O22" s="148">
        <f>SUM(O17:O21)</f>
        <v>5567060256</v>
      </c>
    </row>
    <row r="23" spans="2:15" s="110" customFormat="1" ht="15" customHeight="1" thickTop="1">
      <c r="B23" s="58"/>
      <c r="C23" s="7"/>
      <c r="D23" s="40"/>
      <c r="E23" s="69"/>
      <c r="F23" s="40"/>
      <c r="G23" s="60"/>
      <c r="H23" s="74"/>
      <c r="I23" s="60"/>
      <c r="J23" s="74"/>
      <c r="K23" s="60"/>
      <c r="L23" s="74"/>
      <c r="M23" s="60"/>
      <c r="N23" s="74"/>
      <c r="O23" s="60"/>
    </row>
    <row r="24" spans="1:15" s="110" customFormat="1" ht="19.5" customHeight="1">
      <c r="A24" s="7"/>
      <c r="B24" s="42"/>
      <c r="C24" s="58"/>
      <c r="D24" s="40"/>
      <c r="E24" s="69"/>
      <c r="F24" s="40"/>
      <c r="G24" s="60"/>
      <c r="H24" s="74"/>
      <c r="I24" s="60"/>
      <c r="J24" s="74"/>
      <c r="K24" s="60"/>
      <c r="L24" s="74"/>
      <c r="M24" s="60"/>
      <c r="N24" s="74"/>
      <c r="O24" s="60"/>
    </row>
    <row r="25" spans="1:15" s="110" customFormat="1" ht="19.5" customHeight="1">
      <c r="A25" s="105"/>
      <c r="B25" s="42"/>
      <c r="C25" s="58"/>
      <c r="D25" s="40"/>
      <c r="E25" s="69"/>
      <c r="F25" s="40"/>
      <c r="G25" s="60"/>
      <c r="H25" s="74"/>
      <c r="I25" s="60"/>
      <c r="J25" s="74"/>
      <c r="K25" s="60"/>
      <c r="L25" s="74"/>
      <c r="M25" s="60"/>
      <c r="N25" s="74"/>
      <c r="O25" s="60"/>
    </row>
    <row r="26" spans="1:15" s="110" customFormat="1" ht="19.5" customHeight="1">
      <c r="A26" s="105"/>
      <c r="B26" s="42"/>
      <c r="C26" s="58"/>
      <c r="D26" s="40"/>
      <c r="E26" s="69"/>
      <c r="F26" s="40"/>
      <c r="G26" s="60"/>
      <c r="H26" s="74"/>
      <c r="I26" s="60"/>
      <c r="J26" s="74"/>
      <c r="K26" s="60"/>
      <c r="L26" s="74"/>
      <c r="M26" s="60"/>
      <c r="N26" s="74"/>
      <c r="O26" s="60"/>
    </row>
    <row r="27" spans="1:15" s="110" customFormat="1" ht="19.5" customHeight="1">
      <c r="A27" s="41"/>
      <c r="B27" s="42"/>
      <c r="C27" s="58"/>
      <c r="D27" s="40"/>
      <c r="E27" s="85"/>
      <c r="F27" s="40"/>
      <c r="G27" s="56"/>
      <c r="H27" s="89"/>
      <c r="I27" s="56"/>
      <c r="J27" s="89"/>
      <c r="K27" s="56"/>
      <c r="L27" s="89"/>
      <c r="M27" s="56"/>
      <c r="N27" s="89"/>
      <c r="O27" s="56"/>
    </row>
    <row r="28" spans="1:15" s="110" customFormat="1" ht="19.5" customHeight="1">
      <c r="A28" s="7"/>
      <c r="B28" s="58"/>
      <c r="C28" s="58"/>
      <c r="D28" s="40"/>
      <c r="E28" s="69"/>
      <c r="F28" s="40"/>
      <c r="G28" s="60"/>
      <c r="H28" s="74"/>
      <c r="I28" s="60"/>
      <c r="J28" s="74"/>
      <c r="K28" s="60"/>
      <c r="L28" s="74"/>
      <c r="M28" s="60"/>
      <c r="N28" s="74"/>
      <c r="O28" s="60"/>
    </row>
    <row r="29" spans="1:15" s="58" customFormat="1" ht="19.5" customHeight="1">
      <c r="A29" s="42"/>
      <c r="D29" s="40"/>
      <c r="E29" s="16"/>
      <c r="F29" s="79"/>
      <c r="G29" s="97"/>
      <c r="H29" s="102"/>
      <c r="I29" s="97"/>
      <c r="J29" s="102"/>
      <c r="K29" s="97"/>
      <c r="L29" s="64"/>
      <c r="M29" s="97"/>
      <c r="N29" s="102"/>
      <c r="O29" s="97"/>
    </row>
    <row r="30" spans="1:15" s="58" customFormat="1" ht="19.5" customHeight="1">
      <c r="A30" s="41"/>
      <c r="D30" s="40"/>
      <c r="E30" s="111"/>
      <c r="F30" s="79"/>
      <c r="G30" s="97"/>
      <c r="H30" s="102"/>
      <c r="I30" s="97"/>
      <c r="J30" s="102"/>
      <c r="K30" s="97"/>
      <c r="L30" s="64"/>
      <c r="M30" s="97"/>
      <c r="N30" s="102"/>
      <c r="O30" s="97"/>
    </row>
    <row r="31" spans="1:15" s="58" customFormat="1" ht="19.5" customHeight="1">
      <c r="A31" s="7"/>
      <c r="D31" s="40"/>
      <c r="E31" s="69"/>
      <c r="F31" s="4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19.5" customHeight="1">
      <c r="A32" s="39"/>
      <c r="B32" s="39"/>
      <c r="C32" s="39"/>
      <c r="D32" s="39"/>
      <c r="F32" s="39"/>
      <c r="G32" s="59"/>
      <c r="H32" s="59"/>
      <c r="I32" s="59"/>
      <c r="J32" s="59"/>
      <c r="K32" s="59"/>
      <c r="L32" s="59"/>
      <c r="M32" s="59"/>
      <c r="N32" s="59"/>
      <c r="O32" s="59"/>
    </row>
    <row r="108" spans="7:9" ht="19.5" customHeight="1">
      <c r="G108" s="2">
        <v>17375</v>
      </c>
      <c r="I108" s="2">
        <v>17375</v>
      </c>
    </row>
    <row r="109" spans="7:9" ht="19.5" customHeight="1">
      <c r="G109" s="2">
        <v>28062</v>
      </c>
      <c r="I109" s="2">
        <v>34504</v>
      </c>
    </row>
  </sheetData>
  <sheetProtection password="F7ED" sheet="1"/>
  <mergeCells count="6">
    <mergeCell ref="K6:M6"/>
    <mergeCell ref="G9:O9"/>
    <mergeCell ref="A1:O1"/>
    <mergeCell ref="A2:O2"/>
    <mergeCell ref="G5:O5"/>
    <mergeCell ref="A3:M3"/>
  </mergeCells>
  <printOptions/>
  <pageMargins left="0.748031496062992" right="0.196850393700787" top="0.47244094488189" bottom="0.511811023622047" header="0.354330708661417" footer="0.511811023622047"/>
  <pageSetup firstPageNumber="8" useFirstPageNumber="1" horizontalDpi="600" verticalDpi="600" orientation="landscape" paperSize="9" scale="85" r:id="rId1"/>
  <headerFooter alignWithMargins="0">
    <oddFooter>&amp;LThe accompanying notes are an integral part of these financial statements.&amp;"Angsana New,Regular"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45"/>
  <sheetViews>
    <sheetView showGridLines="0" view="pageBreakPreview" zoomScaleSheetLayoutView="100" zoomScalePageLayoutView="0" workbookViewId="0" topLeftCell="A1">
      <selection activeCell="D99" sqref="D99"/>
    </sheetView>
  </sheetViews>
  <sheetFormatPr defaultColWidth="11.00390625" defaultRowHeight="19.5" customHeight="1"/>
  <cols>
    <col min="1" max="1" width="2.421875" style="5" customWidth="1"/>
    <col min="2" max="3" width="2.7109375" style="5" customWidth="1"/>
    <col min="4" max="4" width="38.8515625" style="5" customWidth="1"/>
    <col min="5" max="5" width="5.140625" style="5" customWidth="1"/>
    <col min="6" max="6" width="1.57421875" style="5" customWidth="1"/>
    <col min="7" max="7" width="15.8515625" style="5" customWidth="1"/>
    <col min="8" max="8" width="1.421875" style="5" customWidth="1"/>
    <col min="9" max="9" width="15.7109375" style="13" bestFit="1" customWidth="1"/>
    <col min="10" max="10" width="1.57421875" style="13" customWidth="1"/>
    <col min="11" max="11" width="16.00390625" style="13" customWidth="1"/>
    <col min="12" max="12" width="1.28515625" style="13" customWidth="1"/>
    <col min="13" max="13" width="17.7109375" style="13" bestFit="1" customWidth="1"/>
    <col min="14" max="14" width="15.7109375" style="5" customWidth="1"/>
    <col min="15" max="16384" width="11.00390625" style="5" customWidth="1"/>
  </cols>
  <sheetData>
    <row r="1" spans="1:13" s="8" customFormat="1" ht="19.5" customHeight="1">
      <c r="A1" s="193" t="s">
        <v>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s="8" customFormat="1" ht="19.5" customHeight="1">
      <c r="A2" s="193" t="s">
        <v>38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s="8" customFormat="1" ht="19.5" customHeight="1">
      <c r="A3" s="193" t="s">
        <v>171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9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9.5" customHeight="1">
      <c r="A5" s="8"/>
      <c r="B5" s="9"/>
      <c r="C5" s="9"/>
      <c r="D5" s="9"/>
      <c r="E5" s="9"/>
      <c r="F5" s="9"/>
      <c r="G5" s="191" t="s">
        <v>1</v>
      </c>
      <c r="H5" s="191"/>
      <c r="I5" s="191"/>
      <c r="J5" s="10"/>
      <c r="K5" s="191" t="s">
        <v>11</v>
      </c>
      <c r="L5" s="191"/>
      <c r="M5" s="191"/>
    </row>
    <row r="6" spans="7:13" ht="19.5" customHeight="1">
      <c r="G6" s="191" t="s">
        <v>22</v>
      </c>
      <c r="H6" s="191"/>
      <c r="I6" s="191"/>
      <c r="J6" s="10"/>
      <c r="K6" s="191" t="s">
        <v>22</v>
      </c>
      <c r="L6" s="191"/>
      <c r="M6" s="191"/>
    </row>
    <row r="7" spans="5:13" ht="19.5" customHeight="1">
      <c r="E7" s="16" t="s">
        <v>23</v>
      </c>
      <c r="F7" s="4"/>
      <c r="G7" s="19">
        <v>2014</v>
      </c>
      <c r="H7" s="11"/>
      <c r="I7" s="19">
        <v>2013</v>
      </c>
      <c r="J7" s="10"/>
      <c r="K7" s="19">
        <v>2014</v>
      </c>
      <c r="L7" s="11"/>
      <c r="M7" s="19">
        <v>2013</v>
      </c>
    </row>
    <row r="8" spans="7:13" ht="19.5" customHeight="1">
      <c r="G8" s="192" t="s">
        <v>168</v>
      </c>
      <c r="H8" s="192"/>
      <c r="I8" s="192"/>
      <c r="J8" s="192"/>
      <c r="K8" s="192"/>
      <c r="L8" s="192"/>
      <c r="M8" s="192"/>
    </row>
    <row r="9" spans="1:13" s="37" customFormat="1" ht="19.5" customHeight="1">
      <c r="A9" s="17" t="s">
        <v>39</v>
      </c>
      <c r="I9" s="14"/>
      <c r="J9" s="99"/>
      <c r="K9" s="14"/>
      <c r="L9" s="99"/>
      <c r="M9" s="14"/>
    </row>
    <row r="10" spans="1:13" s="37" customFormat="1" ht="20.25" customHeight="1">
      <c r="A10" s="37" t="s">
        <v>175</v>
      </c>
      <c r="C10" s="42"/>
      <c r="D10" s="42"/>
      <c r="E10" s="42"/>
      <c r="F10" s="42"/>
      <c r="G10" s="153">
        <v>1609474026</v>
      </c>
      <c r="H10" s="153"/>
      <c r="I10" s="153">
        <v>267722511</v>
      </c>
      <c r="J10" s="153"/>
      <c r="K10" s="153">
        <v>1296745387</v>
      </c>
      <c r="L10" s="153"/>
      <c r="M10" s="153">
        <v>203029332</v>
      </c>
    </row>
    <row r="11" spans="3:13" s="37" customFormat="1" ht="10.5" customHeight="1">
      <c r="C11" s="42"/>
      <c r="D11" s="42"/>
      <c r="E11" s="42"/>
      <c r="F11" s="42"/>
      <c r="G11" s="147"/>
      <c r="H11" s="73"/>
      <c r="I11" s="147"/>
      <c r="J11" s="8"/>
      <c r="K11" s="8"/>
      <c r="L11" s="8"/>
      <c r="M11" s="8"/>
    </row>
    <row r="12" spans="1:13" s="37" customFormat="1" ht="20.25" customHeight="1">
      <c r="A12" s="20" t="s">
        <v>17</v>
      </c>
      <c r="C12" s="42"/>
      <c r="D12" s="42"/>
      <c r="E12" s="42"/>
      <c r="F12" s="42"/>
      <c r="G12" s="119"/>
      <c r="I12" s="119"/>
      <c r="K12" s="92"/>
      <c r="L12" s="92"/>
      <c r="M12" s="92"/>
    </row>
    <row r="13" spans="1:13" s="37" customFormat="1" ht="20.25" customHeight="1">
      <c r="A13" s="42" t="s">
        <v>135</v>
      </c>
      <c r="C13" s="42"/>
      <c r="D13" s="42"/>
      <c r="F13" s="42"/>
      <c r="G13" s="153">
        <v>403610988</v>
      </c>
      <c r="I13" s="153">
        <v>125095744</v>
      </c>
      <c r="K13" s="153">
        <v>94071385</v>
      </c>
      <c r="L13" s="92"/>
      <c r="M13" s="92">
        <v>84105580</v>
      </c>
    </row>
    <row r="14" spans="1:13" s="37" customFormat="1" ht="20.25" customHeight="1">
      <c r="A14" s="42" t="s">
        <v>156</v>
      </c>
      <c r="C14" s="42"/>
      <c r="D14" s="42"/>
      <c r="F14" s="42"/>
      <c r="I14" s="153"/>
      <c r="L14" s="92"/>
      <c r="M14" s="161"/>
    </row>
    <row r="15" spans="1:13" s="37" customFormat="1" ht="20.25" customHeight="1">
      <c r="A15" s="42" t="s">
        <v>154</v>
      </c>
      <c r="C15" s="42"/>
      <c r="D15" s="42"/>
      <c r="F15" s="42"/>
      <c r="G15" s="153">
        <v>8373467</v>
      </c>
      <c r="I15" s="153">
        <v>786213</v>
      </c>
      <c r="K15" s="161">
        <v>0</v>
      </c>
      <c r="L15" s="92"/>
      <c r="M15" s="161">
        <v>0</v>
      </c>
    </row>
    <row r="16" spans="1:13" s="37" customFormat="1" ht="20.25" customHeight="1">
      <c r="A16" s="42" t="s">
        <v>189</v>
      </c>
      <c r="C16" s="42"/>
      <c r="D16" s="42"/>
      <c r="F16" s="42"/>
      <c r="G16" s="153">
        <v>1937712</v>
      </c>
      <c r="I16" s="153">
        <v>1698448</v>
      </c>
      <c r="J16" s="177"/>
      <c r="K16" s="153">
        <v>0</v>
      </c>
      <c r="L16" s="92"/>
      <c r="M16" s="153">
        <v>0</v>
      </c>
    </row>
    <row r="17" spans="1:13" s="37" customFormat="1" ht="20.25" customHeight="1">
      <c r="A17" s="42" t="s">
        <v>190</v>
      </c>
      <c r="C17" s="42"/>
      <c r="D17" s="42"/>
      <c r="F17" s="42"/>
      <c r="G17" s="153">
        <v>5332091</v>
      </c>
      <c r="I17" s="153">
        <v>5332091</v>
      </c>
      <c r="K17" s="153">
        <v>5332091</v>
      </c>
      <c r="L17" s="92"/>
      <c r="M17" s="153">
        <v>5332091</v>
      </c>
    </row>
    <row r="18" spans="1:13" s="37" customFormat="1" ht="20.25" customHeight="1">
      <c r="A18" s="100" t="s">
        <v>44</v>
      </c>
      <c r="B18" s="42"/>
      <c r="D18" s="100"/>
      <c r="E18" s="100"/>
      <c r="F18" s="42"/>
      <c r="G18" s="153">
        <v>-11587965</v>
      </c>
      <c r="I18" s="153">
        <v>0</v>
      </c>
      <c r="J18" s="177"/>
      <c r="K18" s="153">
        <v>-23944762</v>
      </c>
      <c r="L18" s="92"/>
      <c r="M18" s="153">
        <v>0</v>
      </c>
    </row>
    <row r="19" spans="1:13" s="37" customFormat="1" ht="20.25" customHeight="1">
      <c r="A19" s="100" t="s">
        <v>149</v>
      </c>
      <c r="B19" s="42"/>
      <c r="D19" s="100"/>
      <c r="E19" s="100"/>
      <c r="F19" s="42"/>
      <c r="G19" s="153">
        <v>0</v>
      </c>
      <c r="I19" s="153">
        <v>0</v>
      </c>
      <c r="J19" s="177"/>
      <c r="K19" s="153">
        <v>-1109499894</v>
      </c>
      <c r="L19" s="92"/>
      <c r="M19" s="153">
        <v>0</v>
      </c>
    </row>
    <row r="20" spans="1:13" s="37" customFormat="1" ht="20.25" customHeight="1">
      <c r="A20" s="100" t="s">
        <v>67</v>
      </c>
      <c r="B20" s="42"/>
      <c r="D20" s="100"/>
      <c r="E20" s="100"/>
      <c r="F20" s="42"/>
      <c r="G20" s="153">
        <v>327745407</v>
      </c>
      <c r="I20" s="153">
        <v>61514606</v>
      </c>
      <c r="K20" s="92">
        <v>30381579</v>
      </c>
      <c r="L20" s="92"/>
      <c r="M20" s="92">
        <v>23791778</v>
      </c>
    </row>
    <row r="21" spans="1:13" s="37" customFormat="1" ht="20.25" customHeight="1">
      <c r="A21" s="73" t="s">
        <v>146</v>
      </c>
      <c r="B21" s="42"/>
      <c r="D21" s="42"/>
      <c r="E21" s="42"/>
      <c r="F21" s="42"/>
      <c r="G21" s="153">
        <v>1402545</v>
      </c>
      <c r="I21" s="153">
        <v>219031</v>
      </c>
      <c r="K21" s="153">
        <v>579901</v>
      </c>
      <c r="L21" s="92"/>
      <c r="M21" s="153">
        <v>200828</v>
      </c>
    </row>
    <row r="22" spans="1:13" s="37" customFormat="1" ht="20.25" customHeight="1">
      <c r="A22" s="73" t="s">
        <v>147</v>
      </c>
      <c r="B22" s="42"/>
      <c r="D22" s="42"/>
      <c r="E22" s="42"/>
      <c r="F22" s="42"/>
      <c r="G22" s="153">
        <v>0</v>
      </c>
      <c r="I22" s="153">
        <v>-93132</v>
      </c>
      <c r="K22" s="153">
        <v>0</v>
      </c>
      <c r="L22" s="92"/>
      <c r="M22" s="153">
        <v>-92275</v>
      </c>
    </row>
    <row r="23" spans="1:13" s="37" customFormat="1" ht="20.25" customHeight="1">
      <c r="A23" s="73" t="s">
        <v>161</v>
      </c>
      <c r="B23" s="42"/>
      <c r="D23" s="42"/>
      <c r="E23" s="42"/>
      <c r="F23" s="42"/>
      <c r="G23" s="153">
        <v>0</v>
      </c>
      <c r="I23" s="153">
        <v>0</v>
      </c>
      <c r="K23" s="153">
        <v>0</v>
      </c>
      <c r="L23" s="92"/>
      <c r="M23" s="153">
        <v>-855484</v>
      </c>
    </row>
    <row r="24" spans="1:13" s="37" customFormat="1" ht="20.25" customHeight="1">
      <c r="A24" s="100" t="s">
        <v>117</v>
      </c>
      <c r="B24" s="42"/>
      <c r="D24" s="42"/>
      <c r="E24" s="42"/>
      <c r="F24" s="42"/>
      <c r="G24" s="153">
        <v>1605573</v>
      </c>
      <c r="I24" s="153">
        <v>2658473</v>
      </c>
      <c r="K24" s="153">
        <v>1092970</v>
      </c>
      <c r="L24" s="92"/>
      <c r="M24" s="153">
        <v>1919003</v>
      </c>
    </row>
    <row r="25" spans="1:13" s="37" customFormat="1" ht="20.25" customHeight="1">
      <c r="A25" s="100" t="s">
        <v>118</v>
      </c>
      <c r="B25" s="42"/>
      <c r="D25" s="42"/>
      <c r="E25" s="42"/>
      <c r="F25" s="42"/>
      <c r="G25" s="153">
        <v>4918808</v>
      </c>
      <c r="I25" s="153">
        <v>21227036</v>
      </c>
      <c r="K25" s="153">
        <v>0</v>
      </c>
      <c r="L25" s="92"/>
      <c r="M25" s="153">
        <v>0</v>
      </c>
    </row>
    <row r="26" spans="1:13" s="37" customFormat="1" ht="20.25" customHeight="1">
      <c r="A26" s="37" t="s">
        <v>136</v>
      </c>
      <c r="B26" s="42"/>
      <c r="D26" s="42"/>
      <c r="E26" s="42"/>
      <c r="F26" s="42"/>
      <c r="G26" s="153">
        <v>0</v>
      </c>
      <c r="I26" s="153">
        <v>0</v>
      </c>
      <c r="J26" s="177"/>
      <c r="K26" s="153">
        <v>-10766000</v>
      </c>
      <c r="L26" s="92"/>
      <c r="M26" s="153">
        <v>0</v>
      </c>
    </row>
    <row r="27" spans="1:13" s="37" customFormat="1" ht="20.25" customHeight="1">
      <c r="A27" s="100" t="s">
        <v>173</v>
      </c>
      <c r="B27" s="42"/>
      <c r="D27" s="42"/>
      <c r="E27" s="42"/>
      <c r="F27" s="42"/>
      <c r="G27" s="153">
        <v>0</v>
      </c>
      <c r="I27" s="153">
        <v>1171335</v>
      </c>
      <c r="J27" s="177"/>
      <c r="K27" s="153">
        <v>0</v>
      </c>
      <c r="L27" s="92"/>
      <c r="M27" s="153">
        <v>415476</v>
      </c>
    </row>
    <row r="28" spans="1:13" s="37" customFormat="1" ht="20.25" customHeight="1">
      <c r="A28" s="73" t="s">
        <v>119</v>
      </c>
      <c r="B28" s="42"/>
      <c r="D28" s="42"/>
      <c r="E28" s="42"/>
      <c r="F28" s="42"/>
      <c r="G28" s="184">
        <v>20489642</v>
      </c>
      <c r="I28" s="184">
        <v>14762340</v>
      </c>
      <c r="K28" s="184">
        <v>2613160</v>
      </c>
      <c r="M28" s="184">
        <v>654245</v>
      </c>
    </row>
    <row r="29" spans="1:13" s="37" customFormat="1" ht="20.25" customHeight="1">
      <c r="A29" s="7"/>
      <c r="B29" s="42"/>
      <c r="C29" s="101"/>
      <c r="D29" s="101"/>
      <c r="E29" s="101"/>
      <c r="F29" s="42"/>
      <c r="G29" s="177">
        <f>SUM(G10:G28)</f>
        <v>2373302294</v>
      </c>
      <c r="H29" s="177"/>
      <c r="I29" s="177">
        <f>SUM(I10:I28)</f>
        <v>502094696</v>
      </c>
      <c r="J29" s="177"/>
      <c r="K29" s="177">
        <f>SUM(K10:K28)</f>
        <v>286605817</v>
      </c>
      <c r="L29" s="177"/>
      <c r="M29" s="177">
        <f>SUM(M10:M28)</f>
        <v>318500574</v>
      </c>
    </row>
    <row r="30" spans="1:13" s="37" customFormat="1" ht="9" customHeight="1">
      <c r="A30" s="7"/>
      <c r="B30" s="42"/>
      <c r="C30" s="101"/>
      <c r="D30" s="101"/>
      <c r="E30" s="101"/>
      <c r="F30" s="42"/>
      <c r="G30" s="179"/>
      <c r="H30" s="54"/>
      <c r="I30" s="179"/>
      <c r="J30" s="180"/>
      <c r="K30" s="179"/>
      <c r="L30" s="180"/>
      <c r="M30" s="179"/>
    </row>
    <row r="31" spans="1:13" s="37" customFormat="1" ht="20.25" customHeight="1">
      <c r="A31" s="20" t="s">
        <v>40</v>
      </c>
      <c r="B31" s="42"/>
      <c r="C31" s="101"/>
      <c r="D31" s="101"/>
      <c r="E31" s="101"/>
      <c r="F31" s="42"/>
      <c r="G31" s="179"/>
      <c r="H31" s="54"/>
      <c r="I31" s="179"/>
      <c r="J31" s="180"/>
      <c r="K31" s="179"/>
      <c r="L31" s="180"/>
      <c r="M31" s="179"/>
    </row>
    <row r="32" spans="1:13" s="37" customFormat="1" ht="20.25" customHeight="1">
      <c r="A32" s="100" t="s">
        <v>137</v>
      </c>
      <c r="B32" s="42"/>
      <c r="D32" s="100"/>
      <c r="E32" s="100"/>
      <c r="F32" s="42"/>
      <c r="G32" s="178">
        <v>-310561429</v>
      </c>
      <c r="I32" s="178">
        <v>-360088575</v>
      </c>
      <c r="K32" s="178">
        <v>185926095</v>
      </c>
      <c r="L32" s="92"/>
      <c r="M32" s="178">
        <v>-319850276</v>
      </c>
    </row>
    <row r="33" spans="1:13" s="37" customFormat="1" ht="20.25" customHeight="1">
      <c r="A33" s="100" t="s">
        <v>10</v>
      </c>
      <c r="B33" s="42"/>
      <c r="D33" s="100"/>
      <c r="E33" s="100"/>
      <c r="F33" s="42"/>
      <c r="G33" s="178">
        <v>68050636</v>
      </c>
      <c r="I33" s="178">
        <v>-64583473</v>
      </c>
      <c r="K33" s="178">
        <v>66290290</v>
      </c>
      <c r="L33" s="92"/>
      <c r="M33" s="178">
        <v>-62823127</v>
      </c>
    </row>
    <row r="34" spans="1:13" s="37" customFormat="1" ht="20.25" customHeight="1">
      <c r="A34" s="37" t="s">
        <v>0</v>
      </c>
      <c r="C34" s="100"/>
      <c r="E34" s="100"/>
      <c r="G34" s="178">
        <v>60882386</v>
      </c>
      <c r="I34" s="178">
        <v>-10302638</v>
      </c>
      <c r="K34" s="178">
        <v>2199711</v>
      </c>
      <c r="L34" s="92"/>
      <c r="M34" s="178">
        <v>-1484366</v>
      </c>
    </row>
    <row r="35" spans="1:13" s="37" customFormat="1" ht="20.25" customHeight="1">
      <c r="A35" s="42" t="s">
        <v>14</v>
      </c>
      <c r="B35" s="42"/>
      <c r="D35" s="100"/>
      <c r="E35" s="100"/>
      <c r="F35" s="42"/>
      <c r="G35" s="178">
        <v>-45410209</v>
      </c>
      <c r="I35" s="178">
        <v>8425130</v>
      </c>
      <c r="K35" s="178">
        <v>-24715800</v>
      </c>
      <c r="L35" s="92"/>
      <c r="M35" s="178">
        <v>9689500</v>
      </c>
    </row>
    <row r="36" spans="1:13" s="37" customFormat="1" ht="20.25" customHeight="1">
      <c r="A36" s="42" t="s">
        <v>138</v>
      </c>
      <c r="C36" s="100"/>
      <c r="E36" s="100"/>
      <c r="G36" s="178">
        <v>55417364</v>
      </c>
      <c r="I36" s="178">
        <v>65021812</v>
      </c>
      <c r="K36" s="178">
        <v>250274</v>
      </c>
      <c r="L36" s="92"/>
      <c r="M36" s="178">
        <v>74225477</v>
      </c>
    </row>
    <row r="37" spans="1:13" s="37" customFormat="1" ht="20.25" customHeight="1">
      <c r="A37" s="42" t="s">
        <v>129</v>
      </c>
      <c r="B37" s="42"/>
      <c r="D37" s="42"/>
      <c r="E37" s="42"/>
      <c r="F37" s="42"/>
      <c r="G37" s="178">
        <v>-13884841</v>
      </c>
      <c r="I37" s="178">
        <v>26315921</v>
      </c>
      <c r="K37" s="178">
        <v>-130980</v>
      </c>
      <c r="L37" s="92"/>
      <c r="M37" s="178">
        <v>15421</v>
      </c>
    </row>
    <row r="38" spans="1:13" s="37" customFormat="1" ht="20.25" customHeight="1">
      <c r="A38" s="42" t="s">
        <v>6</v>
      </c>
      <c r="B38" s="42"/>
      <c r="D38" s="42"/>
      <c r="E38" s="42"/>
      <c r="F38" s="42"/>
      <c r="G38" s="92">
        <v>-38837591</v>
      </c>
      <c r="I38" s="92">
        <v>26308766</v>
      </c>
      <c r="K38" s="92">
        <v>-27377764</v>
      </c>
      <c r="L38" s="92"/>
      <c r="M38" s="92">
        <v>17552413</v>
      </c>
    </row>
    <row r="39" spans="1:13" s="37" customFormat="1" ht="20.25" customHeight="1">
      <c r="A39" s="37" t="s">
        <v>207</v>
      </c>
      <c r="B39" s="42"/>
      <c r="D39" s="42"/>
      <c r="E39" s="42"/>
      <c r="F39" s="42"/>
      <c r="G39" s="92">
        <v>-641394</v>
      </c>
      <c r="I39" s="161">
        <v>0</v>
      </c>
      <c r="K39" s="161">
        <v>0</v>
      </c>
      <c r="L39" s="92"/>
      <c r="M39" s="161">
        <v>0</v>
      </c>
    </row>
    <row r="40" spans="1:13" s="37" customFormat="1" ht="20.25" customHeight="1">
      <c r="A40" s="42" t="s">
        <v>160</v>
      </c>
      <c r="B40" s="42"/>
      <c r="D40" s="42"/>
      <c r="E40" s="42"/>
      <c r="F40" s="42"/>
      <c r="G40" s="181">
        <f>SUM(G29:G39)</f>
        <v>2148317216</v>
      </c>
      <c r="H40" s="177">
        <f aca="true" t="shared" si="0" ref="H40:M40">SUM(H29:H38)</f>
        <v>0</v>
      </c>
      <c r="I40" s="181">
        <f t="shared" si="0"/>
        <v>193191639</v>
      </c>
      <c r="J40" s="177">
        <f t="shared" si="0"/>
        <v>0</v>
      </c>
      <c r="K40" s="181">
        <f t="shared" si="0"/>
        <v>489047643</v>
      </c>
      <c r="L40" s="177">
        <f t="shared" si="0"/>
        <v>0</v>
      </c>
      <c r="M40" s="181">
        <f t="shared" si="0"/>
        <v>35825616</v>
      </c>
    </row>
    <row r="41" spans="1:13" s="37" customFormat="1" ht="20.25" customHeight="1">
      <c r="A41" s="37" t="s">
        <v>152</v>
      </c>
      <c r="B41" s="42"/>
      <c r="D41" s="42"/>
      <c r="E41" s="42"/>
      <c r="F41" s="42"/>
      <c r="G41" s="178">
        <v>-41262319</v>
      </c>
      <c r="I41" s="92">
        <v>-21679561</v>
      </c>
      <c r="K41" s="178">
        <v>-13271118</v>
      </c>
      <c r="L41" s="92"/>
      <c r="M41" s="92">
        <v>-12607403</v>
      </c>
    </row>
    <row r="42" spans="1:13" s="37" customFormat="1" ht="20.25" customHeight="1">
      <c r="A42" s="7" t="s">
        <v>153</v>
      </c>
      <c r="B42" s="42"/>
      <c r="D42" s="42"/>
      <c r="E42" s="42"/>
      <c r="F42" s="42"/>
      <c r="G42" s="63">
        <f>SUM(G40:G41)</f>
        <v>2107054897</v>
      </c>
      <c r="H42" s="64">
        <f aca="true" t="shared" si="1" ref="H42:M42">SUM(H40:H41)</f>
        <v>0</v>
      </c>
      <c r="I42" s="63">
        <f t="shared" si="1"/>
        <v>171512078</v>
      </c>
      <c r="J42" s="64">
        <f t="shared" si="1"/>
        <v>0</v>
      </c>
      <c r="K42" s="63">
        <f t="shared" si="1"/>
        <v>475776525</v>
      </c>
      <c r="L42" s="64">
        <f t="shared" si="1"/>
        <v>0</v>
      </c>
      <c r="M42" s="63">
        <f t="shared" si="1"/>
        <v>23218213</v>
      </c>
    </row>
    <row r="43" spans="1:13" s="37" customFormat="1" ht="20.25" customHeight="1">
      <c r="A43" s="7"/>
      <c r="B43" s="42"/>
      <c r="D43" s="42"/>
      <c r="E43" s="42"/>
      <c r="F43" s="42"/>
      <c r="G43" s="64"/>
      <c r="H43" s="64"/>
      <c r="I43" s="64"/>
      <c r="J43" s="64"/>
      <c r="K43" s="64"/>
      <c r="L43" s="64"/>
      <c r="M43" s="64"/>
    </row>
    <row r="44" spans="1:13" s="37" customFormat="1" ht="20.25" customHeight="1">
      <c r="A44" s="44" t="s">
        <v>15</v>
      </c>
      <c r="B44" s="42"/>
      <c r="D44" s="42"/>
      <c r="E44" s="42"/>
      <c r="F44" s="42"/>
      <c r="G44" s="182"/>
      <c r="H44" s="182"/>
      <c r="I44" s="182"/>
      <c r="J44" s="183"/>
      <c r="K44" s="182"/>
      <c r="L44" s="183"/>
      <c r="M44" s="182"/>
    </row>
    <row r="45" spans="1:13" s="37" customFormat="1" ht="20.25" customHeight="1">
      <c r="A45" s="37" t="s">
        <v>41</v>
      </c>
      <c r="B45" s="42"/>
      <c r="D45" s="42"/>
      <c r="E45" s="42"/>
      <c r="F45" s="42"/>
      <c r="G45" s="153">
        <v>12414324</v>
      </c>
      <c r="I45" s="153">
        <v>0</v>
      </c>
      <c r="K45" s="153">
        <v>29661039</v>
      </c>
      <c r="L45" s="92"/>
      <c r="M45" s="153">
        <v>0</v>
      </c>
    </row>
    <row r="46" spans="1:13" s="37" customFormat="1" ht="20.25" customHeight="1">
      <c r="A46" s="37" t="s">
        <v>150</v>
      </c>
      <c r="B46" s="42"/>
      <c r="D46" s="42"/>
      <c r="E46" s="42"/>
      <c r="F46" s="42"/>
      <c r="G46" s="153">
        <v>0</v>
      </c>
      <c r="I46" s="153">
        <v>0</v>
      </c>
      <c r="K46" s="153">
        <v>1109499894</v>
      </c>
      <c r="L46" s="92"/>
      <c r="M46" s="153">
        <v>0</v>
      </c>
    </row>
    <row r="47" spans="1:13" s="37" customFormat="1" ht="20.25" customHeight="1">
      <c r="A47" s="37" t="s">
        <v>191</v>
      </c>
      <c r="B47" s="42"/>
      <c r="F47" s="42"/>
      <c r="G47" s="153">
        <v>248701723</v>
      </c>
      <c r="H47" s="119"/>
      <c r="I47" s="153">
        <v>-589861179</v>
      </c>
      <c r="J47" s="119"/>
      <c r="K47" s="178">
        <v>3339751</v>
      </c>
      <c r="L47" s="178"/>
      <c r="M47" s="178">
        <v>8257022</v>
      </c>
    </row>
    <row r="48" spans="1:13" s="37" customFormat="1" ht="20.25" customHeight="1">
      <c r="A48" s="42" t="s">
        <v>192</v>
      </c>
      <c r="B48" s="42"/>
      <c r="F48" s="42"/>
      <c r="G48" s="153">
        <v>0</v>
      </c>
      <c r="H48" s="119"/>
      <c r="I48" s="153">
        <v>-50000000</v>
      </c>
      <c r="J48" s="119"/>
      <c r="K48" s="178">
        <v>0</v>
      </c>
      <c r="L48" s="178"/>
      <c r="M48" s="153">
        <v>-50000000</v>
      </c>
    </row>
    <row r="49" spans="1:13" s="8" customFormat="1" ht="20.25" customHeight="1">
      <c r="A49" s="193" t="s">
        <v>88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</row>
    <row r="50" spans="1:13" s="8" customFormat="1" ht="20.25" customHeight="1">
      <c r="A50" s="193" t="s">
        <v>38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</row>
    <row r="51" spans="1:13" s="8" customFormat="1" ht="20.25" customHeight="1">
      <c r="A51" s="193" t="s">
        <v>171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20.2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</row>
    <row r="53" spans="2:13" s="8" customFormat="1" ht="20.25" customHeight="1">
      <c r="B53" s="9"/>
      <c r="C53" s="9"/>
      <c r="D53" s="9"/>
      <c r="E53" s="9"/>
      <c r="F53" s="9"/>
      <c r="G53" s="191" t="s">
        <v>1</v>
      </c>
      <c r="H53" s="191"/>
      <c r="I53" s="191"/>
      <c r="J53" s="10"/>
      <c r="K53" s="191" t="s">
        <v>11</v>
      </c>
      <c r="L53" s="191"/>
      <c r="M53" s="191"/>
    </row>
    <row r="54" spans="1:13" s="8" customFormat="1" ht="20.25" customHeight="1">
      <c r="A54" s="5"/>
      <c r="B54" s="5"/>
      <c r="C54" s="5"/>
      <c r="D54" s="5"/>
      <c r="E54" s="5"/>
      <c r="F54" s="5"/>
      <c r="G54" s="191" t="s">
        <v>22</v>
      </c>
      <c r="H54" s="191"/>
      <c r="I54" s="191"/>
      <c r="J54" s="10"/>
      <c r="K54" s="191" t="s">
        <v>22</v>
      </c>
      <c r="L54" s="191"/>
      <c r="M54" s="191"/>
    </row>
    <row r="55" spans="1:13" s="8" customFormat="1" ht="20.25" customHeight="1">
      <c r="A55" s="5"/>
      <c r="B55" s="5"/>
      <c r="C55" s="5"/>
      <c r="D55" s="5"/>
      <c r="E55" s="16" t="s">
        <v>23</v>
      </c>
      <c r="F55" s="4"/>
      <c r="G55" s="19">
        <v>2014</v>
      </c>
      <c r="H55" s="11"/>
      <c r="I55" s="19">
        <v>2013</v>
      </c>
      <c r="J55" s="10"/>
      <c r="K55" s="19">
        <v>2014</v>
      </c>
      <c r="L55" s="11"/>
      <c r="M55" s="19">
        <v>2013</v>
      </c>
    </row>
    <row r="56" spans="7:13" ht="20.25" customHeight="1">
      <c r="G56" s="192" t="s">
        <v>168</v>
      </c>
      <c r="H56" s="192"/>
      <c r="I56" s="192"/>
      <c r="J56" s="192"/>
      <c r="K56" s="192"/>
      <c r="L56" s="192"/>
      <c r="M56" s="192"/>
    </row>
    <row r="57" spans="1:13" s="37" customFormat="1" ht="20.25" customHeight="1">
      <c r="A57" s="37" t="s">
        <v>193</v>
      </c>
      <c r="B57" s="42"/>
      <c r="F57" s="42"/>
      <c r="G57" s="153">
        <v>0</v>
      </c>
      <c r="H57" s="119"/>
      <c r="I57" s="153">
        <v>50000000</v>
      </c>
      <c r="J57" s="119"/>
      <c r="K57" s="178">
        <v>0</v>
      </c>
      <c r="L57" s="178"/>
      <c r="M57" s="153">
        <v>50000000</v>
      </c>
    </row>
    <row r="58" spans="1:13" s="37" customFormat="1" ht="20.25" customHeight="1">
      <c r="A58" s="37" t="s">
        <v>194</v>
      </c>
      <c r="B58" s="42"/>
      <c r="F58" s="42"/>
      <c r="G58" s="153">
        <v>-350000</v>
      </c>
      <c r="H58" s="119"/>
      <c r="I58" s="153">
        <f>-20000000+-550000</f>
        <v>-20550000</v>
      </c>
      <c r="J58" s="119"/>
      <c r="K58" s="178">
        <v>-583350000</v>
      </c>
      <c r="L58" s="178"/>
      <c r="M58" s="153">
        <v>-1370050000</v>
      </c>
    </row>
    <row r="59" spans="1:13" s="37" customFormat="1" ht="20.25" customHeight="1">
      <c r="A59" s="37" t="s">
        <v>195</v>
      </c>
      <c r="B59" s="42"/>
      <c r="F59" s="42"/>
      <c r="G59" s="153">
        <v>20000000</v>
      </c>
      <c r="H59" s="119"/>
      <c r="I59" s="153">
        <v>4008375</v>
      </c>
      <c r="J59" s="119"/>
      <c r="K59" s="178">
        <v>682000000</v>
      </c>
      <c r="L59" s="178"/>
      <c r="M59" s="178">
        <v>740500000</v>
      </c>
    </row>
    <row r="60" spans="1:13" s="37" customFormat="1" ht="20.25" customHeight="1">
      <c r="A60" s="42" t="s">
        <v>120</v>
      </c>
      <c r="B60" s="42"/>
      <c r="F60" s="42"/>
      <c r="G60" s="153">
        <v>0</v>
      </c>
      <c r="I60" s="153">
        <v>0</v>
      </c>
      <c r="K60" s="178">
        <v>-3502083880</v>
      </c>
      <c r="L60" s="92"/>
      <c r="M60" s="178">
        <v>-1671999970</v>
      </c>
    </row>
    <row r="61" spans="1:13" s="37" customFormat="1" ht="23.25" customHeight="1">
      <c r="A61" s="37" t="s">
        <v>163</v>
      </c>
      <c r="F61" s="153">
        <v>0</v>
      </c>
      <c r="G61" s="153">
        <v>0</v>
      </c>
      <c r="I61" s="153">
        <v>0</v>
      </c>
      <c r="K61" s="153">
        <v>1216783970</v>
      </c>
      <c r="L61" s="92"/>
      <c r="M61" s="153">
        <v>954784</v>
      </c>
    </row>
    <row r="62" spans="1:13" s="37" customFormat="1" ht="18.75" customHeight="1">
      <c r="A62" s="42" t="s">
        <v>86</v>
      </c>
      <c r="B62" s="42"/>
      <c r="D62" s="42"/>
      <c r="E62" s="42"/>
      <c r="F62" s="42"/>
      <c r="G62" s="153">
        <f>-8610184800+1484522</f>
        <v>-8608700278</v>
      </c>
      <c r="I62" s="153">
        <v>-6430741189</v>
      </c>
      <c r="K62" s="178">
        <v>-387943115</v>
      </c>
      <c r="M62" s="178">
        <v>-247150863</v>
      </c>
    </row>
    <row r="63" spans="1:13" s="37" customFormat="1" ht="20.25" customHeight="1">
      <c r="A63" s="37" t="s">
        <v>87</v>
      </c>
      <c r="B63" s="42"/>
      <c r="F63" s="42"/>
      <c r="G63" s="153">
        <v>498571000</v>
      </c>
      <c r="I63" s="153">
        <v>99757426</v>
      </c>
      <c r="K63" s="153">
        <v>226869200</v>
      </c>
      <c r="L63" s="92"/>
      <c r="M63" s="178">
        <v>99731476</v>
      </c>
    </row>
    <row r="64" spans="1:13" s="37" customFormat="1" ht="20.25" customHeight="1">
      <c r="A64" s="42" t="s">
        <v>196</v>
      </c>
      <c r="B64" s="42"/>
      <c r="F64" s="42"/>
      <c r="G64" s="153">
        <v>0</v>
      </c>
      <c r="I64" s="153">
        <v>-194476676</v>
      </c>
      <c r="K64" s="153">
        <v>0</v>
      </c>
      <c r="L64" s="92"/>
      <c r="M64" s="178">
        <v>0</v>
      </c>
    </row>
    <row r="65" spans="1:13" s="37" customFormat="1" ht="20.25" customHeight="1">
      <c r="A65" s="42" t="s">
        <v>121</v>
      </c>
      <c r="B65" s="42"/>
      <c r="F65" s="42"/>
      <c r="G65" s="153">
        <v>0</v>
      </c>
      <c r="I65" s="153">
        <v>0</v>
      </c>
      <c r="K65" s="178">
        <v>-348628727</v>
      </c>
      <c r="M65" s="178">
        <v>-120099956</v>
      </c>
    </row>
    <row r="66" spans="1:13" s="37" customFormat="1" ht="20.25" customHeight="1">
      <c r="A66" s="42" t="s">
        <v>157</v>
      </c>
      <c r="B66" s="42"/>
      <c r="F66" s="42"/>
      <c r="G66" s="153">
        <v>-3858240</v>
      </c>
      <c r="I66" s="153">
        <v>0</v>
      </c>
      <c r="K66" s="178">
        <v>-3558810</v>
      </c>
      <c r="M66" s="178">
        <v>0</v>
      </c>
    </row>
    <row r="67" spans="1:13" s="37" customFormat="1" ht="20.25" customHeight="1">
      <c r="A67" s="42" t="s">
        <v>197</v>
      </c>
      <c r="B67" s="42"/>
      <c r="F67" s="42"/>
      <c r="G67" s="153">
        <v>0</v>
      </c>
      <c r="I67" s="153">
        <v>218113854</v>
      </c>
      <c r="K67" s="178">
        <v>0</v>
      </c>
      <c r="M67" s="153">
        <v>113853007</v>
      </c>
    </row>
    <row r="68" spans="1:13" s="37" customFormat="1" ht="20.25" customHeight="1">
      <c r="A68" s="37" t="s">
        <v>103</v>
      </c>
      <c r="B68" s="42"/>
      <c r="F68" s="42"/>
      <c r="G68" s="153">
        <v>1445527</v>
      </c>
      <c r="I68" s="153">
        <v>15602388</v>
      </c>
      <c r="K68" s="153">
        <v>1445527</v>
      </c>
      <c r="L68" s="92"/>
      <c r="M68" s="153">
        <v>15602388</v>
      </c>
    </row>
    <row r="69" spans="1:13" s="37" customFormat="1" ht="20.25" customHeight="1">
      <c r="A69" s="37" t="s">
        <v>198</v>
      </c>
      <c r="B69" s="42"/>
      <c r="F69" s="42"/>
      <c r="G69" s="153">
        <v>0</v>
      </c>
      <c r="I69" s="153">
        <v>0</v>
      </c>
      <c r="K69" s="153">
        <f>180000000</f>
        <v>180000000</v>
      </c>
      <c r="L69" s="92"/>
      <c r="M69" s="153">
        <v>138840285</v>
      </c>
    </row>
    <row r="70" spans="1:13" s="37" customFormat="1" ht="20.25" customHeight="1">
      <c r="A70" s="42" t="s">
        <v>94</v>
      </c>
      <c r="B70" s="42"/>
      <c r="D70" s="42"/>
      <c r="E70" s="42"/>
      <c r="F70" s="42"/>
      <c r="G70" s="178">
        <v>-187076381</v>
      </c>
      <c r="I70" s="178">
        <v>-49778118</v>
      </c>
      <c r="K70" s="178">
        <v>-8780278</v>
      </c>
      <c r="L70" s="92"/>
      <c r="M70" s="178">
        <v>-2693601</v>
      </c>
    </row>
    <row r="71" spans="1:13" s="37" customFormat="1" ht="20.25" customHeight="1">
      <c r="A71" s="42" t="s">
        <v>97</v>
      </c>
      <c r="B71" s="42"/>
      <c r="D71" s="42"/>
      <c r="E71" s="42"/>
      <c r="F71" s="42"/>
      <c r="G71" s="178">
        <v>86393773</v>
      </c>
      <c r="I71" s="178">
        <v>516706073</v>
      </c>
      <c r="K71" s="178">
        <v>0</v>
      </c>
      <c r="L71" s="92"/>
      <c r="M71" s="178">
        <v>0</v>
      </c>
    </row>
    <row r="72" spans="1:13" s="37" customFormat="1" ht="20.25" customHeight="1">
      <c r="A72" s="7" t="s">
        <v>151</v>
      </c>
      <c r="B72" s="7"/>
      <c r="C72" s="42"/>
      <c r="D72" s="42"/>
      <c r="E72" s="42"/>
      <c r="G72" s="63">
        <f>SUM(G45:G48)+SUM(G57:G71)</f>
        <v>-7932458552</v>
      </c>
      <c r="H72" s="64"/>
      <c r="I72" s="63">
        <f>SUM(I45:I48)+SUM(I57:I71)</f>
        <v>-6431219046</v>
      </c>
      <c r="J72" s="64"/>
      <c r="K72" s="63">
        <f>SUM(K45:K48)+SUM(K57:K71)</f>
        <v>-1384745429</v>
      </c>
      <c r="L72" s="64"/>
      <c r="M72" s="63">
        <f>SUM(M45:M48)+SUM(M57:M71)</f>
        <v>-2294255428</v>
      </c>
    </row>
    <row r="73" spans="1:13" s="37" customFormat="1" ht="20.25" customHeight="1">
      <c r="A73" s="7"/>
      <c r="B73" s="7"/>
      <c r="C73" s="42"/>
      <c r="D73" s="42"/>
      <c r="E73" s="42"/>
      <c r="G73" s="102"/>
      <c r="H73" s="102"/>
      <c r="I73" s="102"/>
      <c r="J73" s="185"/>
      <c r="K73" s="102"/>
      <c r="L73" s="185"/>
      <c r="M73" s="102"/>
    </row>
    <row r="74" spans="1:13" s="37" customFormat="1" ht="20.25" customHeight="1">
      <c r="A74" s="43" t="s">
        <v>16</v>
      </c>
      <c r="B74" s="42"/>
      <c r="C74" s="42"/>
      <c r="D74" s="42"/>
      <c r="E74" s="42"/>
      <c r="F74" s="42"/>
      <c r="G74" s="102"/>
      <c r="H74" s="102"/>
      <c r="I74" s="102"/>
      <c r="J74" s="185"/>
      <c r="K74" s="102"/>
      <c r="L74" s="185"/>
      <c r="M74" s="102"/>
    </row>
    <row r="75" spans="1:13" s="37" customFormat="1" ht="20.25" customHeight="1">
      <c r="A75" s="100" t="s">
        <v>68</v>
      </c>
      <c r="B75" s="42"/>
      <c r="C75" s="42"/>
      <c r="D75" s="42"/>
      <c r="E75" s="42"/>
      <c r="F75" s="42"/>
      <c r="G75" s="178">
        <f>-327958231-1484522</f>
        <v>-329442753</v>
      </c>
      <c r="I75" s="178">
        <v>-55846434</v>
      </c>
      <c r="K75" s="178">
        <v>-29945358</v>
      </c>
      <c r="L75" s="92"/>
      <c r="M75" s="178">
        <v>-23402794</v>
      </c>
    </row>
    <row r="76" spans="1:13" s="37" customFormat="1" ht="20.25" customHeight="1">
      <c r="A76" s="42" t="s">
        <v>122</v>
      </c>
      <c r="B76" s="42"/>
      <c r="C76" s="42"/>
      <c r="D76" s="42"/>
      <c r="E76" s="42"/>
      <c r="F76" s="42"/>
      <c r="G76" s="92">
        <v>2378956293</v>
      </c>
      <c r="H76" s="161"/>
      <c r="I76" s="153">
        <v>1830303923.77</v>
      </c>
      <c r="J76" s="161"/>
      <c r="K76" s="92">
        <v>2378956293</v>
      </c>
      <c r="L76" s="153"/>
      <c r="M76" s="153">
        <v>1830303923.77</v>
      </c>
    </row>
    <row r="77" spans="1:13" s="37" customFormat="1" ht="20.25" customHeight="1">
      <c r="A77" s="37" t="s">
        <v>139</v>
      </c>
      <c r="B77" s="42"/>
      <c r="C77" s="42"/>
      <c r="D77" s="42"/>
      <c r="E77" s="42"/>
      <c r="F77" s="42"/>
      <c r="G77" s="92">
        <v>-2242694300</v>
      </c>
      <c r="I77" s="153">
        <v>-1695506331.67</v>
      </c>
      <c r="K77" s="92">
        <v>-2242694300</v>
      </c>
      <c r="L77" s="92"/>
      <c r="M77" s="153">
        <v>-1695506331.67</v>
      </c>
    </row>
    <row r="78" spans="1:13" s="37" customFormat="1" ht="20.25" customHeight="1">
      <c r="A78" s="37" t="s">
        <v>140</v>
      </c>
      <c r="B78" s="42"/>
      <c r="C78" s="42"/>
      <c r="D78" s="42"/>
      <c r="E78" s="42"/>
      <c r="F78" s="42"/>
      <c r="G78" s="92">
        <v>6062930785</v>
      </c>
      <c r="I78" s="92">
        <v>4854360654</v>
      </c>
      <c r="K78" s="153">
        <v>529650000</v>
      </c>
      <c r="L78" s="92"/>
      <c r="M78" s="153">
        <v>0</v>
      </c>
    </row>
    <row r="79" spans="1:13" s="37" customFormat="1" ht="20.25" customHeight="1">
      <c r="A79" s="37" t="s">
        <v>141</v>
      </c>
      <c r="B79" s="42"/>
      <c r="C79" s="42"/>
      <c r="D79" s="42"/>
      <c r="E79" s="42"/>
      <c r="F79" s="42"/>
      <c r="G79" s="92">
        <v>-269952251</v>
      </c>
      <c r="I79" s="92">
        <v>-122055000</v>
      </c>
      <c r="K79" s="178">
        <v>-65040000</v>
      </c>
      <c r="L79" s="92"/>
      <c r="M79" s="92">
        <v>-65040000</v>
      </c>
    </row>
    <row r="80" spans="1:13" s="37" customFormat="1" ht="20.25" customHeight="1">
      <c r="A80" s="42" t="s">
        <v>142</v>
      </c>
      <c r="D80" s="42"/>
      <c r="E80" s="42"/>
      <c r="F80" s="42"/>
      <c r="G80" s="92">
        <v>-4022699</v>
      </c>
      <c r="I80" s="161">
        <v>0</v>
      </c>
      <c r="K80" s="178">
        <v>-2862843</v>
      </c>
      <c r="L80" s="92"/>
      <c r="M80" s="161">
        <v>0</v>
      </c>
    </row>
    <row r="81" spans="1:13" s="37" customFormat="1" ht="20.25" customHeight="1">
      <c r="A81" s="37" t="s">
        <v>199</v>
      </c>
      <c r="D81" s="42"/>
      <c r="E81" s="42"/>
      <c r="F81" s="42"/>
      <c r="G81" s="92">
        <v>-74600000</v>
      </c>
      <c r="I81" s="92">
        <v>-37299302</v>
      </c>
      <c r="K81" s="92">
        <v>-74600000</v>
      </c>
      <c r="L81" s="92"/>
      <c r="M81" s="92">
        <v>-37299302</v>
      </c>
    </row>
    <row r="82" spans="1:13" s="37" customFormat="1" ht="20.25" customHeight="1">
      <c r="A82" s="42" t="s">
        <v>123</v>
      </c>
      <c r="D82" s="42"/>
      <c r="E82" s="42"/>
      <c r="F82" s="42"/>
      <c r="G82" s="161">
        <v>0</v>
      </c>
      <c r="I82" s="92">
        <v>2990516000</v>
      </c>
      <c r="K82" s="161">
        <v>0</v>
      </c>
      <c r="L82" s="92"/>
      <c r="M82" s="92">
        <v>2990516000</v>
      </c>
    </row>
    <row r="83" spans="1:13" s="37" customFormat="1" ht="20.25" customHeight="1">
      <c r="A83" s="7" t="s">
        <v>162</v>
      </c>
      <c r="B83" s="42"/>
      <c r="C83" s="42"/>
      <c r="D83" s="42"/>
      <c r="E83" s="42"/>
      <c r="G83" s="65">
        <f>SUM(G75:G82)</f>
        <v>5521175075</v>
      </c>
      <c r="H83" s="66"/>
      <c r="I83" s="65">
        <f>SUM(I75:I82)</f>
        <v>7764473510.1</v>
      </c>
      <c r="J83" s="66">
        <f>SUM(J75:J82)</f>
        <v>0</v>
      </c>
      <c r="K83" s="65">
        <f>SUM(K75:K82)</f>
        <v>493463792</v>
      </c>
      <c r="L83" s="67"/>
      <c r="M83" s="65">
        <f>SUM(M75:M82)</f>
        <v>2999571496.1</v>
      </c>
    </row>
    <row r="84" spans="1:13" s="37" customFormat="1" ht="20.25" customHeight="1">
      <c r="A84" s="7"/>
      <c r="B84" s="42"/>
      <c r="C84" s="42"/>
      <c r="D84" s="42"/>
      <c r="E84" s="42"/>
      <c r="G84" s="66"/>
      <c r="H84" s="66"/>
      <c r="I84" s="66"/>
      <c r="J84" s="66"/>
      <c r="K84" s="66"/>
      <c r="L84" s="67"/>
      <c r="M84" s="66"/>
    </row>
    <row r="85" spans="1:13" s="37" customFormat="1" ht="20.25" customHeight="1">
      <c r="A85" s="7" t="s">
        <v>85</v>
      </c>
      <c r="B85" s="42"/>
      <c r="C85" s="42"/>
      <c r="D85" s="42"/>
      <c r="E85" s="16">
        <v>5</v>
      </c>
      <c r="G85" s="66">
        <f>G42+G72+G83</f>
        <v>-304228580</v>
      </c>
      <c r="H85" s="66"/>
      <c r="I85" s="66">
        <f>I42+I72+I83</f>
        <v>1504766542.1000004</v>
      </c>
      <c r="J85" s="66">
        <f>J42+J72+J83</f>
        <v>0</v>
      </c>
      <c r="K85" s="66">
        <f>K42+K72+K83</f>
        <v>-415505112</v>
      </c>
      <c r="L85" s="67"/>
      <c r="M85" s="66">
        <f>M42+M72+M83</f>
        <v>728534281.0999999</v>
      </c>
    </row>
    <row r="86" spans="1:13" s="37" customFormat="1" ht="20.25" customHeight="1">
      <c r="A86" s="42" t="s">
        <v>124</v>
      </c>
      <c r="B86" s="42"/>
      <c r="C86" s="42"/>
      <c r="D86" s="42"/>
      <c r="E86" s="16"/>
      <c r="G86" s="92">
        <v>1572110435</v>
      </c>
      <c r="H86" s="77"/>
      <c r="I86" s="186">
        <v>67343893</v>
      </c>
      <c r="K86" s="92">
        <v>784713312</v>
      </c>
      <c r="L86" s="92"/>
      <c r="M86" s="92">
        <v>56179031</v>
      </c>
    </row>
    <row r="87" spans="1:13" s="37" customFormat="1" ht="20.25" customHeight="1" thickBot="1">
      <c r="A87" s="7" t="s">
        <v>179</v>
      </c>
      <c r="B87" s="42"/>
      <c r="C87" s="42"/>
      <c r="D87" s="42"/>
      <c r="E87" s="16">
        <v>5</v>
      </c>
      <c r="G87" s="68">
        <f>SUM(G85:G86)</f>
        <v>1267881855</v>
      </c>
      <c r="H87" s="66"/>
      <c r="I87" s="68">
        <f>SUM(I85:I86)</f>
        <v>1572110435.1000004</v>
      </c>
      <c r="J87" s="67"/>
      <c r="K87" s="68">
        <f>SUM(K85:K86)</f>
        <v>369208200</v>
      </c>
      <c r="L87" s="67"/>
      <c r="M87" s="68">
        <f>SUM(M85:M86)</f>
        <v>784713312.0999999</v>
      </c>
    </row>
    <row r="88" spans="1:13" s="37" customFormat="1" ht="19.5" customHeight="1" thickTop="1">
      <c r="A88" s="7"/>
      <c r="B88" s="42"/>
      <c r="C88" s="42"/>
      <c r="D88" s="42"/>
      <c r="E88" s="42"/>
      <c r="G88" s="66"/>
      <c r="H88" s="66"/>
      <c r="I88" s="66"/>
      <c r="J88" s="67"/>
      <c r="K88" s="66"/>
      <c r="L88" s="67"/>
      <c r="M88" s="66"/>
    </row>
    <row r="89" spans="1:13" s="37" customFormat="1" ht="19.5" customHeight="1">
      <c r="A89" s="187" t="s">
        <v>125</v>
      </c>
      <c r="B89" s="42"/>
      <c r="C89" s="42"/>
      <c r="D89" s="42"/>
      <c r="E89" s="42"/>
      <c r="G89" s="66"/>
      <c r="H89" s="66"/>
      <c r="I89" s="66"/>
      <c r="J89" s="67"/>
      <c r="K89" s="66"/>
      <c r="L89" s="67"/>
      <c r="M89" s="66"/>
    </row>
    <row r="90" spans="1:5" s="37" customFormat="1" ht="19.5" customHeight="1">
      <c r="A90" s="189" t="s">
        <v>213</v>
      </c>
      <c r="B90" s="42"/>
      <c r="C90" s="42"/>
      <c r="D90" s="42"/>
      <c r="E90" s="42"/>
    </row>
    <row r="91" spans="1:13" s="37" customFormat="1" ht="19.5" customHeight="1">
      <c r="A91" s="188" t="s">
        <v>206</v>
      </c>
      <c r="B91" s="42"/>
      <c r="C91" s="42"/>
      <c r="D91" s="42"/>
      <c r="E91" s="42"/>
      <c r="G91" s="92">
        <v>1484522</v>
      </c>
      <c r="I91" s="153">
        <v>0</v>
      </c>
      <c r="K91" s="153">
        <v>0</v>
      </c>
      <c r="M91" s="153">
        <v>0</v>
      </c>
    </row>
    <row r="92" spans="1:13" s="37" customFormat="1" ht="19.5" customHeight="1">
      <c r="A92" s="73" t="s">
        <v>158</v>
      </c>
      <c r="B92" s="42"/>
      <c r="C92" s="42"/>
      <c r="D92" s="42"/>
      <c r="E92" s="42"/>
      <c r="G92" s="153">
        <v>498491366</v>
      </c>
      <c r="H92" s="92"/>
      <c r="I92" s="92">
        <v>182466305</v>
      </c>
      <c r="J92" s="92"/>
      <c r="K92" s="153">
        <v>10251239</v>
      </c>
      <c r="L92" s="92"/>
      <c r="M92" s="92">
        <v>3450133</v>
      </c>
    </row>
    <row r="93" spans="1:13" s="37" customFormat="1" ht="19.5" customHeight="1">
      <c r="A93" s="73" t="s">
        <v>159</v>
      </c>
      <c r="G93" s="153">
        <v>0</v>
      </c>
      <c r="H93" s="92"/>
      <c r="I93" s="92">
        <v>14369799</v>
      </c>
      <c r="J93" s="92"/>
      <c r="K93" s="153">
        <v>0</v>
      </c>
      <c r="L93" s="92"/>
      <c r="M93" s="92">
        <v>7612799</v>
      </c>
    </row>
    <row r="94" spans="7:13" ht="19.5" customHeight="1">
      <c r="G94" s="45"/>
      <c r="I94" s="5"/>
      <c r="J94" s="5"/>
      <c r="K94" s="5"/>
      <c r="L94" s="5"/>
      <c r="M94" s="5"/>
    </row>
    <row r="95" spans="9:13" ht="19.5" customHeight="1">
      <c r="I95" s="5"/>
      <c r="J95" s="5"/>
      <c r="K95" s="5"/>
      <c r="L95" s="5"/>
      <c r="M95" s="5"/>
    </row>
    <row r="96" spans="9:13" ht="19.5" customHeight="1">
      <c r="I96" s="5"/>
      <c r="J96" s="5"/>
      <c r="K96" s="5"/>
      <c r="L96" s="5"/>
      <c r="M96" s="5"/>
    </row>
    <row r="97" spans="9:13" ht="19.5" customHeight="1">
      <c r="I97" s="5"/>
      <c r="J97" s="5"/>
      <c r="K97" s="5"/>
      <c r="L97" s="5"/>
      <c r="M97" s="5"/>
    </row>
    <row r="98" spans="9:13" ht="19.5" customHeight="1">
      <c r="I98" s="5"/>
      <c r="J98" s="5"/>
      <c r="K98" s="5"/>
      <c r="L98" s="5"/>
      <c r="M98" s="5"/>
    </row>
    <row r="99" spans="9:13" ht="19.5" customHeight="1">
      <c r="I99" s="5"/>
      <c r="J99" s="5"/>
      <c r="K99" s="5"/>
      <c r="L99" s="5"/>
      <c r="M99" s="5"/>
    </row>
    <row r="100" spans="9:13" ht="19.5" customHeight="1">
      <c r="I100" s="5"/>
      <c r="J100" s="5"/>
      <c r="K100" s="5"/>
      <c r="L100" s="5"/>
      <c r="M100" s="5"/>
    </row>
    <row r="101" spans="9:13" ht="19.5" customHeight="1">
      <c r="I101" s="5"/>
      <c r="J101" s="5"/>
      <c r="K101" s="5"/>
      <c r="L101" s="5"/>
      <c r="M101" s="5"/>
    </row>
    <row r="102" spans="9:13" ht="19.5" customHeight="1">
      <c r="I102" s="5"/>
      <c r="J102" s="5"/>
      <c r="K102" s="5"/>
      <c r="L102" s="5"/>
      <c r="M102" s="5"/>
    </row>
    <row r="103" spans="9:13" ht="19.5" customHeight="1">
      <c r="I103" s="5"/>
      <c r="J103" s="5"/>
      <c r="K103" s="5"/>
      <c r="L103" s="5"/>
      <c r="M103" s="5"/>
    </row>
    <row r="104" spans="9:13" ht="19.5" customHeight="1">
      <c r="I104" s="5"/>
      <c r="J104" s="5"/>
      <c r="K104" s="5"/>
      <c r="L104" s="5"/>
      <c r="M104" s="5"/>
    </row>
    <row r="105" spans="9:13" ht="19.5" customHeight="1">
      <c r="I105" s="5"/>
      <c r="J105" s="5"/>
      <c r="K105" s="5"/>
      <c r="L105" s="5"/>
      <c r="M105" s="5"/>
    </row>
    <row r="106" spans="9:13" ht="19.5" customHeight="1">
      <c r="I106" s="5"/>
      <c r="J106" s="5"/>
      <c r="K106" s="5"/>
      <c r="L106" s="5"/>
      <c r="M106" s="5"/>
    </row>
    <row r="107" spans="9:13" ht="19.5" customHeight="1">
      <c r="I107" s="5"/>
      <c r="J107" s="5"/>
      <c r="K107" s="5"/>
      <c r="L107" s="5"/>
      <c r="M107" s="5"/>
    </row>
    <row r="108" spans="9:13" ht="19.5" customHeight="1">
      <c r="I108" s="5"/>
      <c r="J108" s="5"/>
      <c r="K108" s="5"/>
      <c r="L108" s="5"/>
      <c r="M108" s="5"/>
    </row>
    <row r="109" spans="9:13" ht="19.5" customHeight="1">
      <c r="I109" s="5"/>
      <c r="J109" s="5"/>
      <c r="K109" s="5"/>
      <c r="L109" s="5"/>
      <c r="M109" s="5"/>
    </row>
    <row r="110" spans="9:13" ht="19.5" customHeight="1">
      <c r="I110" s="5"/>
      <c r="J110" s="5"/>
      <c r="K110" s="5"/>
      <c r="L110" s="5"/>
      <c r="M110" s="5"/>
    </row>
    <row r="111" spans="9:13" ht="19.5" customHeight="1">
      <c r="I111" s="5"/>
      <c r="J111" s="5"/>
      <c r="K111" s="5"/>
      <c r="L111" s="5"/>
      <c r="M111" s="5"/>
    </row>
    <row r="112" spans="9:13" ht="19.5" customHeight="1">
      <c r="I112" s="5"/>
      <c r="J112" s="5"/>
      <c r="K112" s="5"/>
      <c r="L112" s="5"/>
      <c r="M112" s="5"/>
    </row>
    <row r="113" spans="9:13" ht="19.5" customHeight="1">
      <c r="I113" s="5"/>
      <c r="J113" s="5"/>
      <c r="K113" s="5"/>
      <c r="L113" s="5"/>
      <c r="M113" s="5"/>
    </row>
    <row r="114" spans="9:13" ht="19.5" customHeight="1">
      <c r="I114" s="5"/>
      <c r="J114" s="5"/>
      <c r="K114" s="5"/>
      <c r="L114" s="5"/>
      <c r="M114" s="5"/>
    </row>
    <row r="115" spans="9:13" ht="19.5" customHeight="1">
      <c r="I115" s="5"/>
      <c r="J115" s="5"/>
      <c r="K115" s="5"/>
      <c r="L115" s="5"/>
      <c r="M115" s="5"/>
    </row>
    <row r="116" spans="9:13" ht="19.5" customHeight="1">
      <c r="I116" s="5"/>
      <c r="J116" s="5"/>
      <c r="K116" s="5"/>
      <c r="L116" s="5"/>
      <c r="M116" s="5"/>
    </row>
    <row r="118" spans="7:11" ht="19.5" customHeight="1">
      <c r="G118" s="5">
        <v>17375</v>
      </c>
      <c r="K118" s="13">
        <v>17375</v>
      </c>
    </row>
    <row r="119" spans="7:11" ht="19.5" customHeight="1">
      <c r="G119" s="5">
        <v>28062</v>
      </c>
      <c r="K119" s="13">
        <v>34504</v>
      </c>
    </row>
    <row r="143" spans="9:13" ht="19.5" customHeight="1">
      <c r="I143" s="5"/>
      <c r="J143" s="5"/>
      <c r="K143" s="5"/>
      <c r="L143" s="5"/>
      <c r="M143" s="5"/>
    </row>
    <row r="145" spans="19:23" ht="19.5" customHeight="1">
      <c r="S145" s="15"/>
      <c r="T145" s="15"/>
      <c r="U145" s="15"/>
      <c r="V145" s="15"/>
      <c r="W145" s="15"/>
    </row>
  </sheetData>
  <sheetProtection password="F7ED" sheet="1"/>
  <mergeCells count="18">
    <mergeCell ref="G54:I54"/>
    <mergeCell ref="K54:M54"/>
    <mergeCell ref="G56:M56"/>
    <mergeCell ref="G6:I6"/>
    <mergeCell ref="K6:M6"/>
    <mergeCell ref="G8:M8"/>
    <mergeCell ref="A49:M49"/>
    <mergeCell ref="A50:M50"/>
    <mergeCell ref="A51:M51"/>
    <mergeCell ref="A52:M52"/>
    <mergeCell ref="G53:I53"/>
    <mergeCell ref="K53:M53"/>
    <mergeCell ref="G5:I5"/>
    <mergeCell ref="K5:M5"/>
    <mergeCell ref="A1:M1"/>
    <mergeCell ref="A2:M2"/>
    <mergeCell ref="A3:M3"/>
    <mergeCell ref="A4:M4"/>
  </mergeCells>
  <printOptions/>
  <pageMargins left="0.78740157480315" right="0.118110236220472" top="0.47244094488189" bottom="0.47244094488189" header="0.511811023622047" footer="0.511811023622047"/>
  <pageSetup firstPageNumber="9" useFirstPageNumber="1" horizontalDpi="600" verticalDpi="600" orientation="portrait" paperSize="9" scale="77" r:id="rId1"/>
  <headerFooter alignWithMargins="0">
    <oddFooter>&amp;L  The accompanying notes are an integral part of these financial statements.&amp;R&amp;P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Group 1</dc:creator>
  <cp:keywords/>
  <dc:description/>
  <cp:lastModifiedBy>Arisara U.</cp:lastModifiedBy>
  <cp:lastPrinted>2015-02-26T13:26:54Z</cp:lastPrinted>
  <dcterms:created xsi:type="dcterms:W3CDTF">2000-06-12T02:37:01Z</dcterms:created>
  <dcterms:modified xsi:type="dcterms:W3CDTF">2015-02-27T03:58:02Z</dcterms:modified>
  <cp:category/>
  <cp:version/>
  <cp:contentType/>
  <cp:contentStatus/>
</cp:coreProperties>
</file>