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tabRatio="745" activeTab="0"/>
  </bookViews>
  <sheets>
    <sheet name="EA15-A3006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'CF'!$A$1:$M$89</definedName>
    <definedName name="_xlnm.Print_Area" localSheetId="0">'EA15-A3006e'!$A$1:$N$94</definedName>
    <definedName name="_xlnm.Print_Area" localSheetId="2">'Shareholder_conso'!$A$1:$U$49</definedName>
    <definedName name="_xlnm.Print_Area" localSheetId="3">'Shareholder_Separate'!$A$1:$O$30</definedName>
  </definedNames>
  <calcPr fullCalcOnLoad="1"/>
</workbook>
</file>

<file path=xl/sharedStrings.xml><?xml version="1.0" encoding="utf-8"?>
<sst xmlns="http://schemas.openxmlformats.org/spreadsheetml/2006/main" count="402" uniqueCount="203">
  <si>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</si>
  <si>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</si>
  <si>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</si>
  <si>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</si>
  <si>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</si>
  <si>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</si>
  <si>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</si>
  <si>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</si>
  <si>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</si>
  <si>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</si>
  <si>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</si>
  <si>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</si>
  <si>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</si>
  <si>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</si>
  <si>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</si>
  <si>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</si>
  <si>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</si>
  <si>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</si>
  <si>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</si>
  <si>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</si>
  <si>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</si>
  <si>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</si>
  <si>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</si>
  <si>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</si>
  <si>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</si>
  <si>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</si>
  <si>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</si>
  <si>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</si>
  <si>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</si>
  <si>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</si>
  <si>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</si>
  <si>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</si>
  <si>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</si>
  <si>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</si>
  <si>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</si>
  <si>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</si>
  <si>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</si>
  <si>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</si>
  <si>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</si>
  <si>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</si>
  <si>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</si>
  <si>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</si>
  <si>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</si>
  <si>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</si>
  <si>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</si>
  <si>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</si>
  <si>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</si>
  <si>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</si>
  <si>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</si>
  <si>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</si>
  <si>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</si>
  <si>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</si>
  <si>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</si>
  <si>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</si>
  <si>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</si>
  <si>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</si>
  <si>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</si>
  <si>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</si>
  <si>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</si>
  <si>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</si>
  <si>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</si>
  <si>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</si>
  <si>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</si>
  <si>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</si>
  <si>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</si>
  <si>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</si>
  <si>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</si>
  <si>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</si>
  <si>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</si>
  <si>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</si>
  <si>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</si>
  <si>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</si>
  <si>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</si>
  <si>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</si>
  <si>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</si>
  <si>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</si>
  <si>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</si>
  <si>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</si>
  <si>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</si>
  <si>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</si>
  <si>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</si>
  <si>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</si>
  <si>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</si>
  <si>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</si>
  <si>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Energy Absolute Public Company Limited and its Subsidiaries</t>
  </si>
  <si>
    <t>Refund receivable from Oil Stabilization Fund</t>
  </si>
  <si>
    <t>Deferred right to use transmission line</t>
  </si>
  <si>
    <t>Other intangible assets</t>
  </si>
  <si>
    <t xml:space="preserve">Short-term loans from financial institutions </t>
  </si>
  <si>
    <t>Long-term loans from financial institutions</t>
  </si>
  <si>
    <t>Accrued income tax</t>
  </si>
  <si>
    <t>Retention for construction work</t>
  </si>
  <si>
    <t xml:space="preserve">Deferred income tax assets </t>
  </si>
  <si>
    <t>Share premium</t>
  </si>
  <si>
    <t>Amortization of right to use transmission line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</si>
  <si>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</si>
  <si>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</si>
  <si>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</si>
  <si>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</si>
  <si>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</si>
  <si>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</si>
  <si>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</si>
  <si>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</si>
  <si>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</si>
  <si>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2014</t>
  </si>
  <si>
    <t xml:space="preserve">Other comprehensive income (loss) for the period </t>
  </si>
  <si>
    <t>Attributable profit (loss) :-</t>
  </si>
  <si>
    <t>Total comprehensive income for the period</t>
  </si>
  <si>
    <t xml:space="preserve"> investments in subsidiaries </t>
  </si>
  <si>
    <t>arising as a result of</t>
  </si>
  <si>
    <t>acquisitions of additional shares</t>
  </si>
  <si>
    <t>Amortization of other intangible assets</t>
  </si>
  <si>
    <t>Income tax expense</t>
  </si>
  <si>
    <t>Purchase of intangible assets</t>
  </si>
  <si>
    <t>Purchase of investment properties</t>
  </si>
  <si>
    <t>Proceed from short-term loans from financial institutions</t>
  </si>
  <si>
    <t>Cash and cash equivalents at 1 January</t>
  </si>
  <si>
    <t xml:space="preserve">Non - cash transactions </t>
  </si>
  <si>
    <t>Long-term loans to related parties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</si>
  <si>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</si>
  <si>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</si>
  <si>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</si>
  <si>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</si>
  <si>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</si>
  <si>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Revenue from sales by products</t>
  </si>
  <si>
    <t xml:space="preserve">  Owners of the Company</t>
  </si>
  <si>
    <t>Depreciation</t>
  </si>
  <si>
    <t>Amortization of land rental received in advance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</si>
  <si>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</si>
  <si>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</si>
  <si>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</si>
  <si>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</si>
  <si>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</si>
  <si>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</si>
  <si>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</si>
  <si>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Employee benefit expenses</t>
  </si>
  <si>
    <t xml:space="preserve">Short-term loans </t>
  </si>
  <si>
    <t>Advance payment for assets</t>
  </si>
  <si>
    <t>Total assets</t>
  </si>
  <si>
    <t>Dividend income</t>
  </si>
  <si>
    <t>Balance as at 1 January 2015</t>
  </si>
  <si>
    <t>Other payable</t>
  </si>
  <si>
    <t>4, 6</t>
  </si>
  <si>
    <t>4, 7</t>
  </si>
  <si>
    <t>4, 17</t>
  </si>
  <si>
    <t>Statements of comprehensive income (Unaudited)</t>
  </si>
  <si>
    <t>4, 8</t>
  </si>
  <si>
    <t>4, 10</t>
  </si>
  <si>
    <t>Statements of cash flows (Unaudited)</t>
  </si>
  <si>
    <t>Deposits at banks held as collaterals</t>
  </si>
  <si>
    <t>Total comprehensive income attributable to:-</t>
  </si>
  <si>
    <t>Deposits at banks held as collateral</t>
  </si>
  <si>
    <t>Acquisition of assets by assuming directly related payable</t>
  </si>
  <si>
    <t>Assets payables</t>
  </si>
  <si>
    <t xml:space="preserve">Three-month period </t>
  </si>
  <si>
    <t>Revenue from subsidy for adders</t>
  </si>
  <si>
    <t>Cost of sales of goods</t>
  </si>
  <si>
    <t>Legal reserve</t>
  </si>
  <si>
    <t>(Discount) surplus on</t>
  </si>
  <si>
    <t>Cash generated from operating activities</t>
  </si>
  <si>
    <t>Net cash from operating activities</t>
  </si>
  <si>
    <t>Repayment for short-term loans</t>
  </si>
  <si>
    <t>Purchase of investment in subsidiaries</t>
  </si>
  <si>
    <t>Net cash from (used in) financing activities</t>
  </si>
  <si>
    <t>Unrealised gain on exchange rate</t>
  </si>
  <si>
    <t>As at 30 June 2015</t>
  </si>
  <si>
    <t>30 June</t>
  </si>
  <si>
    <t xml:space="preserve">Six-month period </t>
  </si>
  <si>
    <t>ended 30 June</t>
  </si>
  <si>
    <t>Balance as at 30 June 2014</t>
  </si>
  <si>
    <t>Dividend paid</t>
  </si>
  <si>
    <t>Balance as at 30 June 2015</t>
  </si>
  <si>
    <t>For the six-month period ended 30 June 2014 :-</t>
  </si>
  <si>
    <t>For the six-month period ended 30 June 2015 :-</t>
  </si>
  <si>
    <t>Dividend received</t>
  </si>
  <si>
    <t>Cash and cash equivalents at 30 June</t>
  </si>
  <si>
    <t>Short-term loans from related parties</t>
  </si>
  <si>
    <t>Income tax expense (revenue)</t>
  </si>
  <si>
    <t xml:space="preserve">Transactions  with owners, recorded </t>
  </si>
  <si>
    <t>directly in equity</t>
  </si>
  <si>
    <t>Contributions by and distributions to</t>
  </si>
  <si>
    <t>Transactions  with owners, recorded directly in equity</t>
  </si>
  <si>
    <t>Total contributions by and distributions</t>
  </si>
  <si>
    <t xml:space="preserve">    to owners of the Company </t>
  </si>
  <si>
    <t xml:space="preserve">Total comprehensive income (loss) </t>
  </si>
  <si>
    <t xml:space="preserve">Total comprehensive income for the period </t>
  </si>
  <si>
    <t>Contributions by and distributions to owners of the Company</t>
  </si>
  <si>
    <t xml:space="preserve">Total contributions by and distributions to owners of the Company </t>
  </si>
  <si>
    <t>Income tax paid</t>
  </si>
  <si>
    <t>Sales of investment properties</t>
  </si>
  <si>
    <t>Purchase of deferred rights to use transmission line</t>
  </si>
  <si>
    <t>Proceed from rental of land</t>
  </si>
  <si>
    <t>Proceed from short-term loan from related parties</t>
  </si>
  <si>
    <t>Acquisition of vehicles under finance lease agreements</t>
  </si>
  <si>
    <t xml:space="preserve"> to deferred right to use transmission line</t>
  </si>
  <si>
    <t xml:space="preserve">Profit for the period </t>
  </si>
  <si>
    <t>Statements of changes in equity (Unaudited)</t>
  </si>
  <si>
    <t xml:space="preserve">     owners of the Company</t>
  </si>
  <si>
    <t>Dividends to owners of the Company</t>
  </si>
  <si>
    <t>Sales of equipments</t>
  </si>
  <si>
    <t>Net cash used in investing activities</t>
  </si>
  <si>
    <t>Loss on disposal and write-off of equipments</t>
  </si>
  <si>
    <t>Transfer cost of construction of high voltage station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</si>
</sst>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\ ;\(#,##0.00\)"/>
    <numFmt numFmtId="183" formatCode="#,##0\ ;\(#,##0\)"/>
    <numFmt numFmtId="184" formatCode="#,##0;\(#,##0\);&quot;-&quot;"/>
    <numFmt numFmtId="185" formatCode="_(* #,##0_);_(* \(#,##0\);_(* &quot;-    &quot;_);_(@_)"/>
    <numFmt numFmtId="186" formatCode="_(* #,##0_);_(* \(#,##0\);_(* &quot;-     &quot;_);_(@_)"/>
    <numFmt numFmtId="187" formatCode="#,##0;\(#,##0\);&quot;-     &quot;"/>
    <numFmt numFmtId="188" formatCode="#,##0\ ;\(#,##0\);&quot;-     &quot;"/>
    <numFmt numFmtId="189" formatCode="_(* #,##0_);_(* \(#,##0\);_(* &quot;-       &quot;_);_(@_)"/>
    <numFmt numFmtId="190" formatCode="_(* #,##0_);_(* \(#,##0\);_(* &quot;-&quot;??_);_(@_)"/>
    <numFmt numFmtId="191" formatCode="#,##0\ ;\(#,##0\);&quot;-       &quot;"/>
    <numFmt numFmtId="192" formatCode="_-* #,##0_-;\-* #,##0_-;_-* &quot;-&quot;??_-;_-@_-"/>
    <numFmt numFmtId="193" formatCode="#,##0.00\ ;\(#,##0.00\);&quot;-     &quot;"/>
    <numFmt numFmtId="194" formatCode="[$-409]dddd\,\ mmmm\ dd\,\ yyyy"/>
    <numFmt numFmtId="195" formatCode="[$-409]h:mm:ss\ AM/PM"/>
    <numFmt numFmtId="196" formatCode="_-* #,##0_-;* \(#,##0\);_-* &quot;-&quot;_-;_-@_-"/>
    <numFmt numFmtId="197" formatCode="#,##0\ ;\(#,##0\);&quot;    -    &quot;"/>
    <numFmt numFmtId="198" formatCode="_(* #,##0_);_(* \(#,##0\);_(* &quot; -    &quot;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0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color indexed="8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1" xfId="0" applyNumberFormat="1" applyFont="1" applyFill="1" applyBorder="1" applyAlignment="1" quotePrefix="1">
      <alignment horizontal="right"/>
    </xf>
    <xf numFmtId="185" fontId="3" fillId="0" borderId="0" xfId="0" applyNumberFormat="1" applyFont="1" applyFill="1" applyAlignment="1" quotePrefix="1">
      <alignment horizontal="center"/>
    </xf>
    <xf numFmtId="186" fontId="0" fillId="0" borderId="0" xfId="0" applyNumberFormat="1" applyFont="1" applyFill="1" applyAlignment="1">
      <alignment/>
    </xf>
    <xf numFmtId="186" fontId="3" fillId="0" borderId="12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187" fontId="3" fillId="0" borderId="0" xfId="0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/>
    </xf>
    <xf numFmtId="188" fontId="3" fillId="0" borderId="0" xfId="42" applyNumberFormat="1" applyFont="1" applyFill="1" applyBorder="1" applyAlignment="1">
      <alignment/>
    </xf>
    <xf numFmtId="188" fontId="3" fillId="0" borderId="0" xfId="42" applyNumberFormat="1" applyFont="1" applyFill="1" applyAlignment="1">
      <alignment/>
    </xf>
    <xf numFmtId="188" fontId="3" fillId="0" borderId="11" xfId="42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187" fontId="3" fillId="0" borderId="0" xfId="42" applyNumberFormat="1" applyFont="1" applyFill="1" applyBorder="1" applyAlignment="1">
      <alignment horizontal="right"/>
    </xf>
    <xf numFmtId="183" fontId="0" fillId="0" borderId="0" xfId="0" applyNumberFormat="1" applyFill="1" applyBorder="1" applyAlignment="1" quotePrefix="1">
      <alignment horizontal="center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/>
    </xf>
    <xf numFmtId="191" fontId="3" fillId="0" borderId="0" xfId="44" applyNumberFormat="1" applyFont="1" applyFill="1" applyAlignment="1">
      <alignment horizontal="right"/>
    </xf>
    <xf numFmtId="191" fontId="3" fillId="0" borderId="11" xfId="0" applyNumberFormat="1" applyFont="1" applyFill="1" applyBorder="1" applyAlignment="1">
      <alignment horizontal="right"/>
    </xf>
    <xf numFmtId="19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186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188" fontId="0" fillId="0" borderId="0" xfId="42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91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183" fontId="0" fillId="0" borderId="0" xfId="42" applyNumberFormat="1" applyFont="1" applyFill="1" applyAlignment="1">
      <alignment/>
    </xf>
    <xf numFmtId="190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9" fillId="0" borderId="0" xfId="42" applyNumberFormat="1" applyFont="1" applyFill="1" applyAlignment="1">
      <alignment/>
    </xf>
    <xf numFmtId="190" fontId="10" fillId="0" borderId="0" xfId="42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183" fontId="0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190" fontId="0" fillId="0" borderId="0" xfId="44" applyNumberFormat="1" applyFont="1" applyFill="1" applyBorder="1" applyAlignment="1">
      <alignment horizontal="right"/>
    </xf>
    <xf numFmtId="190" fontId="10" fillId="0" borderId="0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10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center"/>
      <protection/>
    </xf>
    <xf numFmtId="198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0" fillId="0" borderId="0" xfId="42" applyNumberFormat="1" applyFont="1" applyFill="1" applyAlignment="1">
      <alignment/>
    </xf>
    <xf numFmtId="183" fontId="0" fillId="0" borderId="0" xfId="42" applyNumberFormat="1" applyFont="1" applyFill="1" applyBorder="1" applyAlignment="1">
      <alignment/>
    </xf>
    <xf numFmtId="182" fontId="3" fillId="0" borderId="13" xfId="65" applyNumberFormat="1" applyFont="1" applyFill="1" applyBorder="1" applyAlignment="1">
      <alignment horizontal="right" vertical="center"/>
      <protection/>
    </xf>
    <xf numFmtId="182" fontId="3" fillId="0" borderId="0" xfId="0" applyNumberFormat="1" applyFont="1" applyFill="1" applyAlignment="1">
      <alignment/>
    </xf>
    <xf numFmtId="190" fontId="3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/>
    </xf>
    <xf numFmtId="190" fontId="3" fillId="0" borderId="0" xfId="44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83" fontId="0" fillId="0" borderId="0" xfId="0" applyNumberFormat="1" applyFont="1" applyFill="1" applyAlignment="1">
      <alignment horizontal="right"/>
    </xf>
    <xf numFmtId="190" fontId="0" fillId="0" borderId="0" xfId="42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96" fontId="0" fillId="0" borderId="0" xfId="65" applyNumberFormat="1" applyFont="1" applyFill="1" applyBorder="1" applyAlignment="1">
      <alignment horizontal="right" vertical="center"/>
      <protection/>
    </xf>
    <xf numFmtId="188" fontId="0" fillId="0" borderId="0" xfId="0" applyNumberFormat="1" applyFont="1" applyFill="1" applyAlignment="1">
      <alignment/>
    </xf>
    <xf numFmtId="43" fontId="0" fillId="0" borderId="14" xfId="42" applyNumberFormat="1" applyFont="1" applyFill="1" applyBorder="1" applyAlignment="1">
      <alignment/>
    </xf>
    <xf numFmtId="196" fontId="3" fillId="0" borderId="12" xfId="65" applyNumberFormat="1" applyFont="1" applyFill="1" applyBorder="1" applyAlignment="1">
      <alignment horizontal="right" vertical="center"/>
      <protection/>
    </xf>
    <xf numFmtId="196" fontId="3" fillId="0" borderId="0" xfId="65" applyNumberFormat="1" applyFont="1" applyFill="1" applyBorder="1" applyAlignment="1">
      <alignment horizontal="right" vertical="center"/>
      <protection/>
    </xf>
    <xf numFmtId="183" fontId="3" fillId="0" borderId="0" xfId="0" applyNumberFormat="1" applyFont="1" applyFill="1" applyBorder="1" applyAlignment="1">
      <alignment/>
    </xf>
    <xf numFmtId="196" fontId="0" fillId="0" borderId="14" xfId="65" applyNumberFormat="1" applyFont="1" applyFill="1" applyBorder="1" applyAlignment="1">
      <alignment horizontal="right" vertical="center"/>
      <protection/>
    </xf>
    <xf numFmtId="183" fontId="3" fillId="0" borderId="0" xfId="0" applyNumberFormat="1" applyFont="1" applyFill="1" applyAlignment="1">
      <alignment horizontal="center"/>
    </xf>
    <xf numFmtId="196" fontId="3" fillId="0" borderId="11" xfId="65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left"/>
    </xf>
    <xf numFmtId="184" fontId="3" fillId="0" borderId="0" xfId="0" applyNumberFormat="1" applyFont="1" applyFill="1" applyBorder="1" applyAlignment="1">
      <alignment/>
    </xf>
    <xf numFmtId="0" fontId="13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/>
      <protection/>
    </xf>
    <xf numFmtId="190" fontId="12" fillId="0" borderId="0" xfId="44" applyNumberFormat="1" applyFont="1" applyFill="1" applyAlignment="1">
      <alignment horizontal="right"/>
    </xf>
    <xf numFmtId="190" fontId="0" fillId="0" borderId="14" xfId="44" applyNumberFormat="1" applyFont="1" applyFill="1" applyBorder="1" applyAlignment="1">
      <alignment horizontal="right"/>
    </xf>
    <xf numFmtId="190" fontId="10" fillId="0" borderId="14" xfId="44" applyNumberFormat="1" applyFont="1" applyFill="1" applyBorder="1" applyAlignment="1">
      <alignment horizontal="right"/>
    </xf>
    <xf numFmtId="190" fontId="3" fillId="0" borderId="14" xfId="44" applyNumberFormat="1" applyFont="1" applyFill="1" applyBorder="1" applyAlignment="1">
      <alignment horizontal="right"/>
    </xf>
    <xf numFmtId="190" fontId="12" fillId="0" borderId="14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98" fontId="0" fillId="0" borderId="14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/>
    </xf>
    <xf numFmtId="198" fontId="3" fillId="0" borderId="14" xfId="0" applyNumberFormat="1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/>
    </xf>
    <xf numFmtId="198" fontId="3" fillId="0" borderId="12" xfId="0" applyNumberFormat="1" applyFont="1" applyFill="1" applyBorder="1" applyAlignment="1">
      <alignment horizontal="right"/>
    </xf>
    <xf numFmtId="190" fontId="3" fillId="0" borderId="10" xfId="0" applyNumberFormat="1" applyFont="1" applyFill="1" applyBorder="1" applyAlignment="1">
      <alignment/>
    </xf>
    <xf numFmtId="198" fontId="3" fillId="0" borderId="10" xfId="0" applyNumberFormat="1" applyFont="1" applyFill="1" applyBorder="1" applyAlignment="1">
      <alignment horizontal="right"/>
    </xf>
    <xf numFmtId="190" fontId="3" fillId="0" borderId="13" xfId="0" applyNumberFormat="1" applyFont="1" applyFill="1" applyBorder="1" applyAlignment="1">
      <alignment/>
    </xf>
    <xf numFmtId="190" fontId="3" fillId="0" borderId="11" xfId="0" applyNumberFormat="1" applyFont="1" applyFill="1" applyBorder="1" applyAlignment="1">
      <alignment/>
    </xf>
    <xf numFmtId="190" fontId="0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88" fontId="0" fillId="0" borderId="0" xfId="42" applyNumberFormat="1" applyFont="1" applyFill="1" applyAlignment="1">
      <alignment horizontal="right"/>
    </xf>
    <xf numFmtId="190" fontId="0" fillId="0" borderId="0" xfId="4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90" fontId="0" fillId="0" borderId="14" xfId="42" applyNumberFormat="1" applyFont="1" applyFill="1" applyBorder="1" applyAlignment="1">
      <alignment/>
    </xf>
    <xf numFmtId="190" fontId="0" fillId="0" borderId="10" xfId="42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3" fontId="6" fillId="0" borderId="0" xfId="42" applyNumberFormat="1" applyFont="1" applyFill="1" applyBorder="1" applyAlignment="1">
      <alignment horizontal="center"/>
    </xf>
    <xf numFmtId="190" fontId="0" fillId="0" borderId="0" xfId="42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171" fontId="0" fillId="0" borderId="0" xfId="42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90" fontId="0" fillId="0" borderId="1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 horizontal="right"/>
    </xf>
    <xf numFmtId="190" fontId="0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 horizontal="right"/>
    </xf>
    <xf numFmtId="190" fontId="0" fillId="0" borderId="0" xfId="42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83" fontId="0" fillId="0" borderId="0" xfId="0" applyNumberForma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showGridLines="0" tabSelected="1" view="pageBreakPreview" zoomScaleSheetLayoutView="100" zoomScalePageLayoutView="0" workbookViewId="0" topLeftCell="A1">
      <selection activeCell="D7" sqref="D7"/>
    </sheetView>
  </sheetViews>
  <sheetFormatPr defaultColWidth="11.00390625" defaultRowHeight="19.5" customHeight="1"/>
  <cols>
    <col min="1" max="1" width="5.140625" style="4" customWidth="1"/>
    <col min="2" max="3" width="2.7109375" style="4" customWidth="1"/>
    <col min="4" max="4" width="27.421875" style="4" customWidth="1"/>
    <col min="5" max="5" width="7.00390625" style="20" customWidth="1"/>
    <col min="6" max="6" width="1.57421875" style="4" customWidth="1"/>
    <col min="7" max="7" width="12.8515625" style="4" customWidth="1"/>
    <col min="8" max="8" width="1.421875" style="4" customWidth="1"/>
    <col min="9" max="9" width="12.7109375" style="14" bestFit="1" customWidth="1"/>
    <col min="10" max="10" width="1.57421875" style="14" customWidth="1"/>
    <col min="11" max="11" width="12.8515625" style="14" customWidth="1"/>
    <col min="12" max="12" width="1.28515625" style="14" customWidth="1"/>
    <col min="13" max="13" width="12.8515625" style="14" customWidth="1"/>
    <col min="14" max="14" width="1.57421875" style="14" customWidth="1"/>
    <col min="15" max="15" width="15.7109375" style="4" customWidth="1"/>
    <col min="16" max="16384" width="11.00390625" style="4" customWidth="1"/>
  </cols>
  <sheetData>
    <row r="1" spans="1:13" s="9" customFormat="1" ht="19.5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9" customFormat="1" ht="19.5" customHeight="1">
      <c r="A2" s="213" t="s">
        <v>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9" customFormat="1" ht="19.5" customHeight="1">
      <c r="A3" s="50" t="s">
        <v>165</v>
      </c>
      <c r="B3" s="50"/>
      <c r="C3" s="50"/>
      <c r="D3" s="50"/>
      <c r="E3" s="94"/>
      <c r="F3" s="50"/>
      <c r="G3" s="50"/>
      <c r="H3" s="50"/>
      <c r="I3" s="50"/>
      <c r="J3" s="50"/>
      <c r="K3" s="50"/>
      <c r="L3" s="50"/>
      <c r="M3" s="50"/>
      <c r="N3" s="50"/>
    </row>
    <row r="4" spans="1:14" ht="19.5" customHeight="1">
      <c r="A4" s="10"/>
      <c r="B4" s="10"/>
      <c r="C4" s="10"/>
      <c r="D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9.5" customHeight="1">
      <c r="A5" s="9"/>
      <c r="B5" s="10"/>
      <c r="C5" s="10"/>
      <c r="D5" s="10"/>
      <c r="F5" s="10"/>
      <c r="G5" s="212" t="s">
        <v>1</v>
      </c>
      <c r="H5" s="212"/>
      <c r="I5" s="212"/>
      <c r="J5" s="11"/>
      <c r="K5" s="212" t="s">
        <v>11</v>
      </c>
      <c r="L5" s="212"/>
      <c r="M5" s="212"/>
      <c r="N5" s="11"/>
    </row>
    <row r="6" spans="7:14" ht="19.5" customHeight="1">
      <c r="G6" s="212" t="s">
        <v>21</v>
      </c>
      <c r="H6" s="212"/>
      <c r="I6" s="212"/>
      <c r="J6" s="11"/>
      <c r="K6" s="212" t="s">
        <v>21</v>
      </c>
      <c r="L6" s="212"/>
      <c r="M6" s="212"/>
      <c r="N6" s="11"/>
    </row>
    <row r="7" spans="1:14" ht="19.5" customHeight="1">
      <c r="A7" s="9" t="s">
        <v>18</v>
      </c>
      <c r="E7" s="17" t="s">
        <v>22</v>
      </c>
      <c r="G7" s="71" t="s">
        <v>166</v>
      </c>
      <c r="H7" s="12"/>
      <c r="I7" s="18" t="s">
        <v>23</v>
      </c>
      <c r="J7" s="11"/>
      <c r="K7" s="71" t="s">
        <v>166</v>
      </c>
      <c r="L7" s="12"/>
      <c r="M7" s="18" t="s">
        <v>23</v>
      </c>
      <c r="N7" s="11"/>
    </row>
    <row r="8" spans="1:14" ht="19.5" customHeight="1">
      <c r="A8" s="9"/>
      <c r="E8" s="17"/>
      <c r="G8" s="24">
        <v>2015</v>
      </c>
      <c r="H8" s="12"/>
      <c r="I8" s="25">
        <v>2014</v>
      </c>
      <c r="J8" s="11"/>
      <c r="K8" s="24">
        <v>2015</v>
      </c>
      <c r="L8" s="12"/>
      <c r="M8" s="25">
        <v>2014</v>
      </c>
      <c r="N8" s="11"/>
    </row>
    <row r="9" spans="1:14" ht="19.5" customHeight="1">
      <c r="A9" s="9"/>
      <c r="E9" s="17"/>
      <c r="G9" s="8" t="s">
        <v>24</v>
      </c>
      <c r="H9" s="12"/>
      <c r="I9" s="83"/>
      <c r="J9" s="11"/>
      <c r="K9" s="8" t="s">
        <v>24</v>
      </c>
      <c r="L9" s="12"/>
      <c r="M9" s="83"/>
      <c r="N9" s="11"/>
    </row>
    <row r="10" spans="7:14" ht="19.5" customHeight="1">
      <c r="G10" s="211" t="s">
        <v>25</v>
      </c>
      <c r="H10" s="211"/>
      <c r="I10" s="211"/>
      <c r="J10" s="211"/>
      <c r="K10" s="211"/>
      <c r="L10" s="211"/>
      <c r="M10" s="211"/>
      <c r="N10" s="17"/>
    </row>
    <row r="11" ht="19.5" customHeight="1">
      <c r="A11" s="19" t="s">
        <v>26</v>
      </c>
    </row>
    <row r="12" spans="1:14" ht="19.5" customHeight="1">
      <c r="A12" s="4" t="s">
        <v>4</v>
      </c>
      <c r="E12" s="123"/>
      <c r="F12" s="39"/>
      <c r="G12" s="110">
        <v>2209920</v>
      </c>
      <c r="H12" s="110"/>
      <c r="I12" s="110">
        <v>1267882</v>
      </c>
      <c r="J12" s="110"/>
      <c r="K12" s="110">
        <v>657980</v>
      </c>
      <c r="L12" s="110"/>
      <c r="M12" s="110">
        <v>369208</v>
      </c>
      <c r="N12" s="87"/>
    </row>
    <row r="13" spans="1:14" ht="19.5" customHeight="1">
      <c r="A13" s="38" t="s">
        <v>70</v>
      </c>
      <c r="E13" s="20">
        <v>5</v>
      </c>
      <c r="F13" s="39"/>
      <c r="G13" s="110">
        <v>1165177</v>
      </c>
      <c r="H13" s="110"/>
      <c r="I13" s="110">
        <v>690323</v>
      </c>
      <c r="J13" s="110"/>
      <c r="K13" s="110">
        <v>281726</v>
      </c>
      <c r="L13" s="110"/>
      <c r="M13" s="110">
        <v>240222</v>
      </c>
      <c r="N13" s="87"/>
    </row>
    <row r="14" spans="1:14" ht="19.5" customHeight="1">
      <c r="A14" s="38" t="s">
        <v>13</v>
      </c>
      <c r="E14" s="20" t="s">
        <v>142</v>
      </c>
      <c r="F14" s="39"/>
      <c r="G14" s="144">
        <v>182178</v>
      </c>
      <c r="H14" s="144"/>
      <c r="I14" s="144">
        <v>145636</v>
      </c>
      <c r="J14" s="144"/>
      <c r="K14" s="144">
        <v>72229</v>
      </c>
      <c r="L14" s="144"/>
      <c r="M14" s="144">
        <v>31992</v>
      </c>
      <c r="N14" s="87"/>
    </row>
    <row r="15" spans="1:14" ht="19.5" customHeight="1">
      <c r="A15" s="38" t="s">
        <v>136</v>
      </c>
      <c r="E15" s="20" t="s">
        <v>143</v>
      </c>
      <c r="F15" s="39"/>
      <c r="G15" s="144">
        <v>1693</v>
      </c>
      <c r="H15" s="110"/>
      <c r="I15" s="144">
        <v>1293</v>
      </c>
      <c r="J15" s="110"/>
      <c r="K15" s="144">
        <f>734605+393</f>
        <v>734998</v>
      </c>
      <c r="L15" s="110"/>
      <c r="M15" s="144">
        <v>570093</v>
      </c>
      <c r="N15" s="88"/>
    </row>
    <row r="16" spans="1:15" ht="19.5" customHeight="1">
      <c r="A16" s="4" t="s">
        <v>10</v>
      </c>
      <c r="F16" s="74"/>
      <c r="G16" s="110">
        <v>169322</v>
      </c>
      <c r="H16" s="110"/>
      <c r="I16" s="110">
        <v>146994</v>
      </c>
      <c r="J16" s="110"/>
      <c r="K16" s="110">
        <v>169322</v>
      </c>
      <c r="L16" s="110"/>
      <c r="M16" s="110">
        <v>146994</v>
      </c>
      <c r="N16" s="87"/>
      <c r="O16" s="5"/>
    </row>
    <row r="17" spans="1:15" ht="19.5" customHeight="1">
      <c r="A17" s="38" t="s">
        <v>85</v>
      </c>
      <c r="F17" s="74"/>
      <c r="G17" s="114">
        <v>0</v>
      </c>
      <c r="H17" s="39"/>
      <c r="I17" s="110">
        <v>223</v>
      </c>
      <c r="J17" s="111"/>
      <c r="K17" s="112">
        <v>0</v>
      </c>
      <c r="L17" s="112"/>
      <c r="M17" s="112">
        <v>223</v>
      </c>
      <c r="N17" s="87"/>
      <c r="O17" s="5"/>
    </row>
    <row r="18" spans="1:15" ht="19.5" customHeight="1">
      <c r="A18" s="4" t="s">
        <v>0</v>
      </c>
      <c r="F18" s="20"/>
      <c r="G18" s="114">
        <v>33735</v>
      </c>
      <c r="H18" s="124"/>
      <c r="I18" s="113">
        <v>17297</v>
      </c>
      <c r="J18" s="125"/>
      <c r="K18" s="112">
        <v>25532</v>
      </c>
      <c r="L18" s="88"/>
      <c r="M18" s="113">
        <v>8846</v>
      </c>
      <c r="N18" s="87"/>
      <c r="O18" s="5"/>
    </row>
    <row r="19" spans="1:15" ht="19.5" customHeight="1">
      <c r="A19" s="13" t="s">
        <v>27</v>
      </c>
      <c r="F19" s="39"/>
      <c r="G19" s="103">
        <f>SUM(G12:G18)</f>
        <v>3762025</v>
      </c>
      <c r="H19" s="26"/>
      <c r="I19" s="103">
        <f>SUM(I12:I18)</f>
        <v>2269648</v>
      </c>
      <c r="J19" s="27"/>
      <c r="K19" s="103">
        <f>SUM(K12:K18)</f>
        <v>1941787</v>
      </c>
      <c r="L19" s="27"/>
      <c r="M19" s="103">
        <f>SUM(M12:M18)</f>
        <v>1367578</v>
      </c>
      <c r="N19" s="27"/>
      <c r="O19" s="5"/>
    </row>
    <row r="20" spans="1:15" ht="19.5" customHeight="1">
      <c r="A20" s="13"/>
      <c r="F20" s="39"/>
      <c r="G20" s="89"/>
      <c r="H20" s="90"/>
      <c r="I20" s="89"/>
      <c r="J20" s="89"/>
      <c r="K20" s="89"/>
      <c r="L20" s="89"/>
      <c r="M20" s="89"/>
      <c r="N20" s="89"/>
      <c r="O20" s="5"/>
    </row>
    <row r="21" spans="1:14" ht="19.5" customHeight="1">
      <c r="A21" s="19" t="s">
        <v>28</v>
      </c>
      <c r="F21" s="39"/>
      <c r="G21" s="90"/>
      <c r="H21" s="90"/>
      <c r="I21" s="90"/>
      <c r="J21" s="90"/>
      <c r="K21" s="91"/>
      <c r="L21" s="90"/>
      <c r="M21" s="91"/>
      <c r="N21" s="90"/>
    </row>
    <row r="22" spans="1:14" ht="19.5" customHeight="1">
      <c r="A22" s="38" t="s">
        <v>96</v>
      </c>
      <c r="E22" s="20">
        <v>8</v>
      </c>
      <c r="F22" s="39"/>
      <c r="G22" s="114">
        <v>0</v>
      </c>
      <c r="H22" s="39"/>
      <c r="I22" s="114">
        <v>0</v>
      </c>
      <c r="J22" s="39"/>
      <c r="K22" s="114">
        <v>5433520</v>
      </c>
      <c r="L22" s="114"/>
      <c r="M22" s="114">
        <v>4181879</v>
      </c>
      <c r="N22" s="40"/>
    </row>
    <row r="23" spans="1:14" ht="19.5" customHeight="1">
      <c r="A23" s="38" t="s">
        <v>118</v>
      </c>
      <c r="E23" s="20">
        <v>4</v>
      </c>
      <c r="F23" s="39"/>
      <c r="G23" s="114">
        <v>0</v>
      </c>
      <c r="H23" s="39"/>
      <c r="I23" s="114">
        <v>0</v>
      </c>
      <c r="J23" s="39"/>
      <c r="K23" s="114">
        <v>71400</v>
      </c>
      <c r="L23" s="114"/>
      <c r="M23" s="114">
        <v>71400</v>
      </c>
      <c r="N23" s="87"/>
    </row>
    <row r="24" spans="1:14" ht="19.5" customHeight="1">
      <c r="A24" s="39" t="s">
        <v>59</v>
      </c>
      <c r="E24" s="20">
        <v>9</v>
      </c>
      <c r="F24" s="39"/>
      <c r="G24" s="114">
        <v>0</v>
      </c>
      <c r="H24" s="39"/>
      <c r="I24" s="114">
        <v>0</v>
      </c>
      <c r="J24" s="39"/>
      <c r="K24" s="114">
        <v>832925</v>
      </c>
      <c r="L24" s="114"/>
      <c r="M24" s="114">
        <v>740737</v>
      </c>
      <c r="N24" s="87"/>
    </row>
    <row r="25" spans="1:14" ht="19.5" customHeight="1">
      <c r="A25" s="38" t="s">
        <v>71</v>
      </c>
      <c r="E25" s="20">
        <v>10</v>
      </c>
      <c r="F25" s="74"/>
      <c r="G25" s="114">
        <f>16493906+832925</f>
        <v>17326831</v>
      </c>
      <c r="H25" s="39"/>
      <c r="I25" s="115">
        <v>16184175</v>
      </c>
      <c r="J25" s="39"/>
      <c r="K25" s="101">
        <v>713132</v>
      </c>
      <c r="L25" s="88"/>
      <c r="M25" s="101">
        <v>750175</v>
      </c>
      <c r="N25" s="87"/>
    </row>
    <row r="26" spans="1:14" ht="19.5" customHeight="1">
      <c r="A26" s="38" t="s">
        <v>86</v>
      </c>
      <c r="E26" s="20">
        <v>11</v>
      </c>
      <c r="F26" s="74"/>
      <c r="G26" s="114">
        <v>381314</v>
      </c>
      <c r="H26" s="39"/>
      <c r="I26" s="101">
        <v>200053</v>
      </c>
      <c r="J26" s="39"/>
      <c r="K26" s="114">
        <v>0</v>
      </c>
      <c r="L26" s="88"/>
      <c r="M26" s="114">
        <v>0</v>
      </c>
      <c r="N26" s="87"/>
    </row>
    <row r="27" spans="1:14" ht="19.5" customHeight="1">
      <c r="A27" s="38" t="s">
        <v>87</v>
      </c>
      <c r="E27" s="20">
        <v>12</v>
      </c>
      <c r="F27" s="74"/>
      <c r="G27" s="114">
        <v>43662</v>
      </c>
      <c r="H27" s="39"/>
      <c r="I27" s="101">
        <v>43149</v>
      </c>
      <c r="J27" s="39"/>
      <c r="K27" s="114">
        <v>5043</v>
      </c>
      <c r="L27" s="88"/>
      <c r="M27" s="114">
        <v>3559</v>
      </c>
      <c r="N27" s="87"/>
    </row>
    <row r="28" spans="1:14" ht="19.5" customHeight="1">
      <c r="A28" s="38" t="s">
        <v>92</v>
      </c>
      <c r="E28" s="20">
        <v>13</v>
      </c>
      <c r="F28" s="74"/>
      <c r="G28" s="101">
        <v>2313</v>
      </c>
      <c r="H28" s="39"/>
      <c r="I28" s="101">
        <v>1961</v>
      </c>
      <c r="J28" s="39"/>
      <c r="K28" s="114">
        <v>2101</v>
      </c>
      <c r="L28" s="88"/>
      <c r="M28" s="114">
        <v>1769</v>
      </c>
      <c r="N28" s="87"/>
    </row>
    <row r="29" spans="1:14" ht="19.5" customHeight="1">
      <c r="A29" s="38" t="s">
        <v>149</v>
      </c>
      <c r="E29" s="123"/>
      <c r="F29" s="39"/>
      <c r="G29" s="114">
        <v>379619</v>
      </c>
      <c r="H29" s="39"/>
      <c r="I29" s="114">
        <v>453267</v>
      </c>
      <c r="J29" s="39"/>
      <c r="K29" s="114">
        <v>81227</v>
      </c>
      <c r="L29" s="114"/>
      <c r="M29" s="114">
        <v>81139</v>
      </c>
      <c r="N29" s="87"/>
    </row>
    <row r="30" spans="1:14" ht="19.5" customHeight="1">
      <c r="A30" s="39" t="s">
        <v>137</v>
      </c>
      <c r="E30" s="20">
        <v>14</v>
      </c>
      <c r="F30" s="39"/>
      <c r="G30" s="114">
        <v>153703</v>
      </c>
      <c r="H30" s="39"/>
      <c r="I30" s="114">
        <v>112455</v>
      </c>
      <c r="J30" s="39"/>
      <c r="K30" s="114">
        <v>153703</v>
      </c>
      <c r="L30" s="114"/>
      <c r="M30" s="114">
        <v>112455</v>
      </c>
      <c r="N30" s="87"/>
    </row>
    <row r="31" spans="1:14" ht="19.5" customHeight="1">
      <c r="A31" s="38" t="s">
        <v>14</v>
      </c>
      <c r="F31" s="74"/>
      <c r="G31" s="88">
        <v>164199</v>
      </c>
      <c r="H31" s="116"/>
      <c r="I31" s="88">
        <v>62053</v>
      </c>
      <c r="J31" s="116"/>
      <c r="K31" s="88">
        <v>41686</v>
      </c>
      <c r="L31" s="88"/>
      <c r="M31" s="88">
        <v>39069</v>
      </c>
      <c r="N31" s="87"/>
    </row>
    <row r="32" spans="1:14" ht="19.5" customHeight="1">
      <c r="A32" s="13" t="s">
        <v>29</v>
      </c>
      <c r="F32" s="39"/>
      <c r="G32" s="28">
        <f>SUM(G22:G31)</f>
        <v>18451641</v>
      </c>
      <c r="H32" s="26"/>
      <c r="I32" s="28">
        <f>SUM(I22:I31)</f>
        <v>17057113</v>
      </c>
      <c r="J32" s="26"/>
      <c r="K32" s="28">
        <f>SUM(K22:K31)</f>
        <v>7334737</v>
      </c>
      <c r="L32" s="26"/>
      <c r="M32" s="28">
        <f>SUM(M22:M31)</f>
        <v>5982182</v>
      </c>
      <c r="N32" s="26"/>
    </row>
    <row r="33" spans="1:14" ht="27" customHeight="1" thickBot="1">
      <c r="A33" s="13" t="s">
        <v>138</v>
      </c>
      <c r="F33" s="39"/>
      <c r="G33" s="29">
        <f>SUM(G19,G32)</f>
        <v>22213666</v>
      </c>
      <c r="H33" s="26"/>
      <c r="I33" s="29">
        <f>I19+I32</f>
        <v>19326761</v>
      </c>
      <c r="J33" s="30"/>
      <c r="K33" s="29">
        <f>SUM(K19,K32)</f>
        <v>9276524</v>
      </c>
      <c r="L33" s="26"/>
      <c r="M33" s="29">
        <f>SUM(M19,M32)</f>
        <v>7349760</v>
      </c>
      <c r="N33" s="30"/>
    </row>
    <row r="34" spans="1:13" s="9" customFormat="1" ht="19.5" customHeight="1" thickTop="1">
      <c r="A34" s="213" t="s">
        <v>84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s="9" customFormat="1" ht="19.5" customHeight="1">
      <c r="A35" s="213" t="s">
        <v>58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14" s="9" customFormat="1" ht="19.5" customHeight="1">
      <c r="A36" s="50" t="s">
        <v>165</v>
      </c>
      <c r="B36" s="50"/>
      <c r="C36" s="50"/>
      <c r="D36" s="50"/>
      <c r="E36" s="94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9.5" customHeight="1">
      <c r="A37" s="10"/>
      <c r="B37" s="10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9.5" customHeight="1">
      <c r="A38" s="9"/>
      <c r="B38" s="10"/>
      <c r="C38" s="10"/>
      <c r="D38" s="10"/>
      <c r="F38" s="10"/>
      <c r="G38" s="212" t="s">
        <v>1</v>
      </c>
      <c r="H38" s="212"/>
      <c r="I38" s="212"/>
      <c r="J38" s="11"/>
      <c r="K38" s="212" t="s">
        <v>11</v>
      </c>
      <c r="L38" s="212"/>
      <c r="M38" s="212"/>
      <c r="N38" s="11"/>
    </row>
    <row r="39" spans="7:14" ht="19.5" customHeight="1">
      <c r="G39" s="212" t="s">
        <v>21</v>
      </c>
      <c r="H39" s="212"/>
      <c r="I39" s="212"/>
      <c r="J39" s="11"/>
      <c r="K39" s="212" t="s">
        <v>21</v>
      </c>
      <c r="L39" s="212"/>
      <c r="M39" s="212"/>
      <c r="N39" s="11"/>
    </row>
    <row r="40" spans="1:14" ht="19.5" customHeight="1">
      <c r="A40" s="9" t="s">
        <v>60</v>
      </c>
      <c r="E40" s="17" t="s">
        <v>22</v>
      </c>
      <c r="G40" s="71" t="s">
        <v>166</v>
      </c>
      <c r="H40" s="12"/>
      <c r="I40" s="18" t="s">
        <v>23</v>
      </c>
      <c r="J40" s="11"/>
      <c r="K40" s="71" t="s">
        <v>166</v>
      </c>
      <c r="L40" s="12"/>
      <c r="M40" s="18" t="s">
        <v>23</v>
      </c>
      <c r="N40" s="11"/>
    </row>
    <row r="41" spans="1:14" ht="19.5" customHeight="1">
      <c r="A41" s="9"/>
      <c r="E41" s="17"/>
      <c r="G41" s="24">
        <v>2015</v>
      </c>
      <c r="H41" s="12"/>
      <c r="I41" s="25">
        <v>2014</v>
      </c>
      <c r="J41" s="11"/>
      <c r="K41" s="24">
        <v>2015</v>
      </c>
      <c r="L41" s="12"/>
      <c r="M41" s="25">
        <v>2014</v>
      </c>
      <c r="N41" s="11"/>
    </row>
    <row r="42" spans="1:14" ht="19.5" customHeight="1">
      <c r="A42" s="9"/>
      <c r="E42" s="17"/>
      <c r="G42" s="8" t="s">
        <v>24</v>
      </c>
      <c r="H42" s="12"/>
      <c r="I42" s="83"/>
      <c r="J42" s="11"/>
      <c r="K42" s="8" t="s">
        <v>24</v>
      </c>
      <c r="L42" s="12"/>
      <c r="M42" s="83"/>
      <c r="N42" s="11"/>
    </row>
    <row r="43" spans="7:14" ht="19.5" customHeight="1">
      <c r="G43" s="211" t="s">
        <v>25</v>
      </c>
      <c r="H43" s="211"/>
      <c r="I43" s="211"/>
      <c r="J43" s="211"/>
      <c r="K43" s="211"/>
      <c r="L43" s="211"/>
      <c r="M43" s="211"/>
      <c r="N43" s="17"/>
    </row>
    <row r="44" ht="19.5" customHeight="1">
      <c r="A44" s="19" t="s">
        <v>30</v>
      </c>
    </row>
    <row r="45" spans="1:14" ht="19.5" customHeight="1">
      <c r="A45" s="38" t="s">
        <v>88</v>
      </c>
      <c r="E45" s="17">
        <v>15</v>
      </c>
      <c r="F45" s="75"/>
      <c r="G45" s="151">
        <v>1358750</v>
      </c>
      <c r="H45" s="151"/>
      <c r="I45" s="151">
        <v>716486</v>
      </c>
      <c r="J45" s="151"/>
      <c r="K45" s="151">
        <v>1358750</v>
      </c>
      <c r="L45" s="151"/>
      <c r="M45" s="151">
        <v>716486</v>
      </c>
      <c r="N45" s="31"/>
    </row>
    <row r="46" spans="1:14" ht="21.75" customHeight="1">
      <c r="A46" s="4" t="s">
        <v>5</v>
      </c>
      <c r="E46" s="17">
        <v>16</v>
      </c>
      <c r="F46" s="75"/>
      <c r="G46" s="151">
        <v>109779</v>
      </c>
      <c r="H46" s="151"/>
      <c r="I46" s="151">
        <v>83479</v>
      </c>
      <c r="J46" s="151"/>
      <c r="K46" s="151">
        <v>89383</v>
      </c>
      <c r="L46" s="151"/>
      <c r="M46" s="151">
        <v>78212</v>
      </c>
      <c r="N46" s="87"/>
    </row>
    <row r="47" spans="1:16" ht="19.5" customHeight="1">
      <c r="A47" s="6" t="s">
        <v>69</v>
      </c>
      <c r="E47" s="17" t="s">
        <v>144</v>
      </c>
      <c r="F47" s="75"/>
      <c r="G47" s="152">
        <v>198827</v>
      </c>
      <c r="H47" s="151"/>
      <c r="I47" s="151">
        <v>123086</v>
      </c>
      <c r="J47" s="151"/>
      <c r="K47" s="152">
        <v>61139</v>
      </c>
      <c r="L47" s="151"/>
      <c r="M47" s="151">
        <v>59130</v>
      </c>
      <c r="N47" s="87"/>
      <c r="P47" s="38"/>
    </row>
    <row r="48" spans="1:14" ht="21.75" customHeight="1">
      <c r="A48" s="104" t="s">
        <v>153</v>
      </c>
      <c r="E48" s="117"/>
      <c r="F48" s="117"/>
      <c r="G48" s="153">
        <v>285746</v>
      </c>
      <c r="H48" s="151"/>
      <c r="I48" s="151">
        <v>499372</v>
      </c>
      <c r="J48" s="151"/>
      <c r="K48" s="152">
        <v>2692</v>
      </c>
      <c r="L48" s="151"/>
      <c r="M48" s="151">
        <v>10412</v>
      </c>
      <c r="N48" s="87"/>
    </row>
    <row r="49" spans="1:14" ht="19.5" customHeight="1">
      <c r="A49" s="6" t="s">
        <v>97</v>
      </c>
      <c r="E49" s="17"/>
      <c r="F49" s="43"/>
      <c r="G49" s="151"/>
      <c r="H49" s="151"/>
      <c r="I49" s="151"/>
      <c r="J49" s="151"/>
      <c r="K49" s="151"/>
      <c r="L49" s="151"/>
      <c r="M49" s="151"/>
      <c r="N49" s="87"/>
    </row>
    <row r="50" spans="1:14" ht="19.5" customHeight="1">
      <c r="A50" s="6" t="s">
        <v>98</v>
      </c>
      <c r="E50" s="17">
        <v>18</v>
      </c>
      <c r="F50" s="43"/>
      <c r="G50" s="151">
        <v>755592</v>
      </c>
      <c r="H50" s="151"/>
      <c r="I50" s="151">
        <v>475931</v>
      </c>
      <c r="J50" s="151"/>
      <c r="K50" s="151">
        <v>77178</v>
      </c>
      <c r="L50" s="151"/>
      <c r="M50" s="151">
        <v>56011</v>
      </c>
      <c r="N50" s="87"/>
    </row>
    <row r="51" spans="1:14" ht="19.5" customHeight="1">
      <c r="A51" s="104" t="s">
        <v>133</v>
      </c>
      <c r="E51" s="22"/>
      <c r="F51" s="43"/>
      <c r="G51" s="151">
        <v>4579</v>
      </c>
      <c r="H51" s="151"/>
      <c r="I51" s="151">
        <v>3716</v>
      </c>
      <c r="J51" s="151"/>
      <c r="K51" s="151">
        <v>2845</v>
      </c>
      <c r="L51" s="151"/>
      <c r="M51" s="151">
        <v>2967</v>
      </c>
      <c r="N51" s="87"/>
    </row>
    <row r="52" spans="1:14" ht="19.5" customHeight="1">
      <c r="A52" s="38" t="s">
        <v>176</v>
      </c>
      <c r="E52" s="17">
        <v>4</v>
      </c>
      <c r="F52" s="43"/>
      <c r="G52" s="154">
        <v>0</v>
      </c>
      <c r="H52" s="151"/>
      <c r="I52" s="154">
        <v>0</v>
      </c>
      <c r="J52" s="151"/>
      <c r="K52" s="151">
        <v>314000</v>
      </c>
      <c r="L52" s="151"/>
      <c r="M52" s="154">
        <v>0</v>
      </c>
      <c r="N52" s="87"/>
    </row>
    <row r="53" spans="1:13" ht="19.5" customHeight="1">
      <c r="A53" s="6" t="s">
        <v>90</v>
      </c>
      <c r="F53" s="74"/>
      <c r="G53" s="155">
        <v>1402</v>
      </c>
      <c r="I53" s="151">
        <v>3669</v>
      </c>
      <c r="J53" s="4"/>
      <c r="K53" s="151">
        <v>1249</v>
      </c>
      <c r="M53" s="154">
        <v>0</v>
      </c>
    </row>
    <row r="54" spans="1:14" ht="19.5" customHeight="1">
      <c r="A54" s="6" t="s">
        <v>68</v>
      </c>
      <c r="E54" s="17">
        <v>19</v>
      </c>
      <c r="F54" s="43"/>
      <c r="G54" s="151">
        <v>176</v>
      </c>
      <c r="H54" s="151"/>
      <c r="I54" s="151">
        <v>176</v>
      </c>
      <c r="J54" s="151"/>
      <c r="K54" s="151">
        <v>176</v>
      </c>
      <c r="L54" s="151"/>
      <c r="M54" s="151">
        <v>176</v>
      </c>
      <c r="N54" s="87"/>
    </row>
    <row r="55" spans="1:14" ht="19.5" customHeight="1">
      <c r="A55" s="104" t="s">
        <v>120</v>
      </c>
      <c r="F55" s="74"/>
      <c r="G55" s="155">
        <v>2522</v>
      </c>
      <c r="I55" s="151">
        <v>12557</v>
      </c>
      <c r="J55" s="4"/>
      <c r="K55" s="155">
        <v>1</v>
      </c>
      <c r="M55" s="155">
        <v>10</v>
      </c>
      <c r="N55" s="87"/>
    </row>
    <row r="56" spans="1:14" ht="19.5" customHeight="1">
      <c r="A56" s="6" t="s">
        <v>91</v>
      </c>
      <c r="E56" s="126"/>
      <c r="F56" s="117"/>
      <c r="G56" s="156">
        <v>673812</v>
      </c>
      <c r="H56" s="157"/>
      <c r="I56" s="151">
        <v>702356</v>
      </c>
      <c r="J56" s="157"/>
      <c r="K56" s="154">
        <v>0</v>
      </c>
      <c r="L56" s="154"/>
      <c r="M56" s="154">
        <v>0</v>
      </c>
      <c r="N56" s="87"/>
    </row>
    <row r="57" spans="1:14" ht="19.5" customHeight="1">
      <c r="A57" s="6" t="s">
        <v>6</v>
      </c>
      <c r="E57" s="126"/>
      <c r="F57" s="117"/>
      <c r="G57" s="156">
        <v>200</v>
      </c>
      <c r="H57" s="157"/>
      <c r="I57" s="151">
        <v>200</v>
      </c>
      <c r="J57" s="157"/>
      <c r="K57" s="151">
        <v>200</v>
      </c>
      <c r="L57" s="4"/>
      <c r="M57" s="151">
        <v>200</v>
      </c>
      <c r="N57" s="87"/>
    </row>
    <row r="58" spans="1:14" ht="19.5" customHeight="1">
      <c r="A58" s="13" t="s">
        <v>31</v>
      </c>
      <c r="F58" s="39"/>
      <c r="G58" s="32">
        <f>SUM(G45:G57)</f>
        <v>3391385</v>
      </c>
      <c r="H58" s="33"/>
      <c r="I58" s="32">
        <f>SUM(I45:I57)</f>
        <v>2621028</v>
      </c>
      <c r="J58" s="33"/>
      <c r="K58" s="32">
        <f>SUM(K45:K57)</f>
        <v>1907613</v>
      </c>
      <c r="L58" s="33"/>
      <c r="M58" s="32">
        <f>SUM(M45:M57)</f>
        <v>923604</v>
      </c>
      <c r="N58" s="33"/>
    </row>
    <row r="59" spans="1:14" ht="19.5" customHeight="1">
      <c r="A59" s="13"/>
      <c r="F59" s="39"/>
      <c r="G59" s="72"/>
      <c r="H59" s="46"/>
      <c r="I59" s="72"/>
      <c r="J59" s="46"/>
      <c r="K59" s="72"/>
      <c r="L59" s="46"/>
      <c r="M59" s="72"/>
      <c r="N59" s="46"/>
    </row>
    <row r="60" spans="1:14" ht="19.5" customHeight="1">
      <c r="A60" s="19" t="s">
        <v>32</v>
      </c>
      <c r="F60" s="39"/>
      <c r="G60" s="46"/>
      <c r="H60" s="46"/>
      <c r="I60" s="46"/>
      <c r="J60" s="46"/>
      <c r="K60" s="46"/>
      <c r="L60" s="46"/>
      <c r="M60" s="46"/>
      <c r="N60" s="46"/>
    </row>
    <row r="61" spans="1:14" ht="19.5" customHeight="1">
      <c r="A61" s="38" t="s">
        <v>89</v>
      </c>
      <c r="E61" s="20">
        <v>18</v>
      </c>
      <c r="F61" s="39"/>
      <c r="G61" s="119">
        <v>11664891</v>
      </c>
      <c r="H61" s="39"/>
      <c r="I61" s="119">
        <v>10795684</v>
      </c>
      <c r="J61" s="39"/>
      <c r="K61" s="119">
        <v>490985</v>
      </c>
      <c r="L61" s="88"/>
      <c r="M61" s="119">
        <v>542000</v>
      </c>
      <c r="N61" s="87"/>
    </row>
    <row r="62" spans="1:14" ht="19.5" customHeight="1">
      <c r="A62" s="38" t="s">
        <v>121</v>
      </c>
      <c r="F62" s="39"/>
      <c r="G62" s="119">
        <v>9595</v>
      </c>
      <c r="H62" s="39"/>
      <c r="I62" s="119">
        <v>9576</v>
      </c>
      <c r="J62" s="39"/>
      <c r="K62" s="119">
        <v>3068</v>
      </c>
      <c r="L62" s="88"/>
      <c r="M62" s="119">
        <v>4492</v>
      </c>
      <c r="N62" s="87"/>
    </row>
    <row r="63" spans="1:14" ht="19.5" customHeight="1">
      <c r="A63" s="38" t="s">
        <v>68</v>
      </c>
      <c r="E63" s="20">
        <v>19</v>
      </c>
      <c r="F63" s="39"/>
      <c r="G63" s="112">
        <v>3400</v>
      </c>
      <c r="H63" s="39"/>
      <c r="I63" s="112">
        <v>3091</v>
      </c>
      <c r="J63" s="39"/>
      <c r="K63" s="112">
        <v>2342</v>
      </c>
      <c r="L63" s="127"/>
      <c r="M63" s="112">
        <v>2130</v>
      </c>
      <c r="N63" s="87"/>
    </row>
    <row r="64" spans="1:14" ht="19.5" customHeight="1">
      <c r="A64" s="104" t="s">
        <v>119</v>
      </c>
      <c r="E64" s="20">
        <v>4</v>
      </c>
      <c r="F64" s="39"/>
      <c r="G64" s="118">
        <v>0</v>
      </c>
      <c r="H64" s="39"/>
      <c r="I64" s="118">
        <v>0</v>
      </c>
      <c r="J64" s="39"/>
      <c r="K64" s="119">
        <v>639350</v>
      </c>
      <c r="L64" s="88"/>
      <c r="M64" s="119">
        <v>310474</v>
      </c>
      <c r="N64" s="87"/>
    </row>
    <row r="65" spans="1:14" ht="19.5" customHeight="1">
      <c r="A65" s="13" t="s">
        <v>33</v>
      </c>
      <c r="F65" s="39"/>
      <c r="G65" s="32">
        <f>SUM(G61:G64)</f>
        <v>11677886</v>
      </c>
      <c r="H65" s="33"/>
      <c r="I65" s="32">
        <f>SUM(I61:I64)</f>
        <v>10808351</v>
      </c>
      <c r="J65" s="34"/>
      <c r="K65" s="32">
        <f>SUM(K61:K64)</f>
        <v>1135745</v>
      </c>
      <c r="L65" s="34"/>
      <c r="M65" s="32">
        <f>SUM(M61:M64)</f>
        <v>859096</v>
      </c>
      <c r="N65" s="34"/>
    </row>
    <row r="66" spans="1:14" ht="19.5" customHeight="1">
      <c r="A66" s="13" t="s">
        <v>34</v>
      </c>
      <c r="F66" s="39"/>
      <c r="G66" s="35">
        <f>SUM(G58,G65)</f>
        <v>15069271</v>
      </c>
      <c r="H66" s="34"/>
      <c r="I66" s="35">
        <f>SUM(I58,I65)</f>
        <v>13429379</v>
      </c>
      <c r="J66" s="34"/>
      <c r="K66" s="35">
        <f>SUM(K58,K65)</f>
        <v>3043358</v>
      </c>
      <c r="L66" s="36"/>
      <c r="M66" s="35">
        <f>SUM(M58,M65)</f>
        <v>1782700</v>
      </c>
      <c r="N66" s="34"/>
    </row>
    <row r="67" spans="1:13" s="9" customFormat="1" ht="19.5" customHeight="1">
      <c r="A67" s="213" t="s">
        <v>84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</row>
    <row r="68" spans="1:13" s="9" customFormat="1" ht="19.5" customHeight="1">
      <c r="A68" s="213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1:14" s="9" customFormat="1" ht="19.5" customHeight="1">
      <c r="A69" s="50" t="s">
        <v>165</v>
      </c>
      <c r="B69" s="50"/>
      <c r="C69" s="50"/>
      <c r="D69" s="50"/>
      <c r="E69" s="94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9.5" customHeight="1">
      <c r="A70" s="10"/>
      <c r="B70" s="10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9.5" customHeight="1">
      <c r="A71" s="9"/>
      <c r="B71" s="10"/>
      <c r="C71" s="10"/>
      <c r="D71" s="10"/>
      <c r="F71" s="10"/>
      <c r="G71" s="212" t="s">
        <v>1</v>
      </c>
      <c r="H71" s="212"/>
      <c r="I71" s="212"/>
      <c r="J71" s="11"/>
      <c r="K71" s="212" t="s">
        <v>11</v>
      </c>
      <c r="L71" s="212"/>
      <c r="M71" s="212"/>
      <c r="N71" s="11"/>
    </row>
    <row r="72" spans="7:14" ht="19.5" customHeight="1">
      <c r="G72" s="212" t="s">
        <v>21</v>
      </c>
      <c r="H72" s="212"/>
      <c r="I72" s="212"/>
      <c r="J72" s="11"/>
      <c r="K72" s="212" t="s">
        <v>21</v>
      </c>
      <c r="L72" s="212"/>
      <c r="M72" s="212"/>
      <c r="N72" s="11"/>
    </row>
    <row r="73" spans="1:14" ht="19.5" customHeight="1">
      <c r="A73" s="9" t="s">
        <v>60</v>
      </c>
      <c r="E73" s="17" t="s">
        <v>22</v>
      </c>
      <c r="G73" s="71" t="s">
        <v>166</v>
      </c>
      <c r="H73" s="12"/>
      <c r="I73" s="18" t="s">
        <v>23</v>
      </c>
      <c r="J73" s="11"/>
      <c r="K73" s="71" t="s">
        <v>166</v>
      </c>
      <c r="L73" s="12"/>
      <c r="M73" s="18" t="s">
        <v>23</v>
      </c>
      <c r="N73" s="11"/>
    </row>
    <row r="74" spans="1:14" ht="19.5" customHeight="1">
      <c r="A74" s="9"/>
      <c r="E74" s="17"/>
      <c r="G74" s="24">
        <v>2015</v>
      </c>
      <c r="H74" s="12"/>
      <c r="I74" s="25">
        <v>2014</v>
      </c>
      <c r="J74" s="11"/>
      <c r="K74" s="24">
        <v>2015</v>
      </c>
      <c r="L74" s="12"/>
      <c r="M74" s="25">
        <v>2014</v>
      </c>
      <c r="N74" s="11"/>
    </row>
    <row r="75" spans="7:14" ht="19.5" customHeight="1">
      <c r="G75" s="8" t="s">
        <v>24</v>
      </c>
      <c r="H75" s="12"/>
      <c r="I75" s="83"/>
      <c r="J75" s="11"/>
      <c r="K75" s="8" t="s">
        <v>24</v>
      </c>
      <c r="L75" s="12"/>
      <c r="M75" s="83"/>
      <c r="N75" s="12"/>
    </row>
    <row r="76" spans="7:14" ht="19.5" customHeight="1">
      <c r="G76" s="211" t="s">
        <v>25</v>
      </c>
      <c r="H76" s="211"/>
      <c r="I76" s="211"/>
      <c r="J76" s="211"/>
      <c r="K76" s="211"/>
      <c r="L76" s="211"/>
      <c r="M76" s="211"/>
      <c r="N76" s="17"/>
    </row>
    <row r="77" ht="19.5" customHeight="1">
      <c r="A77" s="19" t="s">
        <v>61</v>
      </c>
    </row>
    <row r="78" spans="1:14" ht="19.5" customHeight="1">
      <c r="A78" s="4" t="s">
        <v>35</v>
      </c>
      <c r="F78" s="39"/>
      <c r="G78" s="39"/>
      <c r="H78" s="39"/>
      <c r="I78" s="88"/>
      <c r="J78" s="88"/>
      <c r="K78" s="88"/>
      <c r="L78" s="88"/>
      <c r="M78" s="88"/>
      <c r="N78" s="88"/>
    </row>
    <row r="79" spans="1:14" ht="19.5" customHeight="1" thickBot="1">
      <c r="A79" s="4" t="s">
        <v>36</v>
      </c>
      <c r="E79" s="20">
        <v>20</v>
      </c>
      <c r="F79" s="74"/>
      <c r="G79" s="120">
        <v>373000</v>
      </c>
      <c r="H79" s="39"/>
      <c r="I79" s="120">
        <v>373000</v>
      </c>
      <c r="J79" s="39"/>
      <c r="K79" s="120">
        <v>373000</v>
      </c>
      <c r="L79" s="88"/>
      <c r="M79" s="120">
        <v>373000</v>
      </c>
      <c r="N79" s="72"/>
    </row>
    <row r="80" spans="1:14" ht="19.5" customHeight="1" thickTop="1">
      <c r="A80" s="38" t="s">
        <v>56</v>
      </c>
      <c r="E80" s="20">
        <v>74</v>
      </c>
      <c r="F80" s="74"/>
      <c r="G80" s="101">
        <v>373000</v>
      </c>
      <c r="H80" s="39"/>
      <c r="I80" s="101">
        <v>373000</v>
      </c>
      <c r="J80" s="39"/>
      <c r="K80" s="101">
        <v>373000</v>
      </c>
      <c r="L80" s="101"/>
      <c r="M80" s="101">
        <v>373000</v>
      </c>
      <c r="N80" s="72"/>
    </row>
    <row r="81" spans="1:14" ht="19.5" customHeight="1">
      <c r="A81" s="38" t="s">
        <v>93</v>
      </c>
      <c r="F81" s="74"/>
      <c r="G81" s="101"/>
      <c r="H81" s="39"/>
      <c r="I81" s="101"/>
      <c r="J81" s="39"/>
      <c r="K81" s="101"/>
      <c r="L81" s="101"/>
      <c r="M81" s="101"/>
      <c r="N81" s="72"/>
    </row>
    <row r="82" spans="1:14" ht="19.5" customHeight="1">
      <c r="A82" s="38" t="s">
        <v>53</v>
      </c>
      <c r="F82" s="74"/>
      <c r="G82" s="101">
        <v>3680616</v>
      </c>
      <c r="H82" s="39"/>
      <c r="I82" s="101">
        <v>3680616</v>
      </c>
      <c r="J82" s="39"/>
      <c r="K82" s="101">
        <v>3680616</v>
      </c>
      <c r="L82" s="101"/>
      <c r="M82" s="101">
        <v>3680616</v>
      </c>
      <c r="N82" s="87"/>
    </row>
    <row r="83" spans="1:14" ht="19.5" customHeight="1">
      <c r="A83" s="4" t="s">
        <v>37</v>
      </c>
      <c r="F83" s="39"/>
      <c r="G83" s="88"/>
      <c r="H83" s="39"/>
      <c r="I83" s="88"/>
      <c r="J83" s="39"/>
      <c r="K83" s="88"/>
      <c r="L83" s="88"/>
      <c r="M83" s="88"/>
      <c r="N83" s="72"/>
    </row>
    <row r="84" spans="1:14" ht="19.5" customHeight="1">
      <c r="A84" s="38" t="s">
        <v>47</v>
      </c>
      <c r="F84" s="39"/>
      <c r="G84" s="39"/>
      <c r="H84" s="39"/>
      <c r="I84" s="39"/>
      <c r="J84" s="39"/>
      <c r="K84" s="39"/>
      <c r="L84" s="39"/>
      <c r="M84" s="39"/>
      <c r="N84" s="72"/>
    </row>
    <row r="85" spans="1:14" ht="19.5" customHeight="1">
      <c r="A85" s="38" t="s">
        <v>49</v>
      </c>
      <c r="E85" s="20">
        <v>21</v>
      </c>
      <c r="F85" s="39"/>
      <c r="G85" s="88">
        <v>37300</v>
      </c>
      <c r="H85" s="39"/>
      <c r="I85" s="88">
        <v>37300</v>
      </c>
      <c r="J85" s="39"/>
      <c r="K85" s="88">
        <v>37300</v>
      </c>
      <c r="L85" s="88"/>
      <c r="M85" s="88">
        <v>37300</v>
      </c>
      <c r="N85" s="87"/>
    </row>
    <row r="86" spans="1:14" ht="19.5" customHeight="1">
      <c r="A86" s="38" t="s">
        <v>48</v>
      </c>
      <c r="F86" s="39"/>
      <c r="G86" s="88">
        <v>3095938</v>
      </c>
      <c r="H86" s="39"/>
      <c r="I86" s="88">
        <v>1849430</v>
      </c>
      <c r="J86" s="39"/>
      <c r="K86" s="88">
        <v>2142250</v>
      </c>
      <c r="L86" s="88"/>
      <c r="M86" s="88">
        <v>1476144</v>
      </c>
      <c r="N86" s="87"/>
    </row>
    <row r="87" spans="1:14" ht="19.5" customHeight="1">
      <c r="A87" s="38" t="s">
        <v>62</v>
      </c>
      <c r="E87" s="17">
        <v>23</v>
      </c>
      <c r="F87" s="75"/>
      <c r="G87" s="119">
        <v>-46945</v>
      </c>
      <c r="H87" s="39"/>
      <c r="I87" s="119">
        <v>-46945</v>
      </c>
      <c r="J87" s="39"/>
      <c r="K87" s="118">
        <v>0</v>
      </c>
      <c r="L87" s="88"/>
      <c r="M87" s="118">
        <v>0</v>
      </c>
      <c r="N87" s="87"/>
    </row>
    <row r="88" spans="1:14" ht="19.5" customHeight="1">
      <c r="A88" s="13" t="s">
        <v>122</v>
      </c>
      <c r="F88" s="39"/>
      <c r="G88" s="130"/>
      <c r="H88" s="72"/>
      <c r="I88" s="93"/>
      <c r="J88" s="72"/>
      <c r="K88" s="92"/>
      <c r="L88" s="72"/>
      <c r="M88" s="93"/>
      <c r="N88" s="72"/>
    </row>
    <row r="89" spans="1:14" ht="19.5" customHeight="1">
      <c r="A89" s="13" t="s">
        <v>72</v>
      </c>
      <c r="F89" s="39"/>
      <c r="G89" s="131">
        <f>SUM(G80:G87)</f>
        <v>7139909</v>
      </c>
      <c r="H89" s="34"/>
      <c r="I89" s="34">
        <f>SUM(I80:I87)</f>
        <v>5893401</v>
      </c>
      <c r="J89" s="34"/>
      <c r="K89" s="34">
        <f>SUM(K80:K87)</f>
        <v>6233166</v>
      </c>
      <c r="L89" s="34"/>
      <c r="M89" s="34">
        <f>SUM(M80:M87)</f>
        <v>5567060</v>
      </c>
      <c r="N89" s="34"/>
    </row>
    <row r="90" spans="1:14" ht="16.5" customHeight="1">
      <c r="A90" s="49" t="s">
        <v>73</v>
      </c>
      <c r="F90" s="39"/>
      <c r="G90" s="119">
        <v>4486</v>
      </c>
      <c r="H90" s="39"/>
      <c r="I90" s="119">
        <v>3981</v>
      </c>
      <c r="J90" s="39"/>
      <c r="K90" s="118">
        <v>0</v>
      </c>
      <c r="L90" s="88"/>
      <c r="M90" s="118">
        <v>0</v>
      </c>
      <c r="N90" s="87"/>
    </row>
    <row r="91" spans="1:14" ht="21" customHeight="1">
      <c r="A91" s="9" t="s">
        <v>74</v>
      </c>
      <c r="F91" s="39"/>
      <c r="G91" s="132">
        <f>SUM(G89:G90)</f>
        <v>7144395</v>
      </c>
      <c r="H91" s="33"/>
      <c r="I91" s="32">
        <f>SUM(I89:I90)</f>
        <v>5897382</v>
      </c>
      <c r="J91" s="34"/>
      <c r="K91" s="32">
        <f>SUM(K89:K90)</f>
        <v>6233166</v>
      </c>
      <c r="L91" s="39"/>
      <c r="M91" s="32">
        <f>SUM(M89:M90)</f>
        <v>5567060</v>
      </c>
      <c r="N91" s="39"/>
    </row>
    <row r="92" spans="1:14" ht="27.75" customHeight="1" thickBot="1">
      <c r="A92" s="13" t="s">
        <v>63</v>
      </c>
      <c r="F92" s="39"/>
      <c r="G92" s="133">
        <f>G66+G91</f>
        <v>22213666</v>
      </c>
      <c r="H92" s="33"/>
      <c r="I92" s="37">
        <f>I66+I91</f>
        <v>19326761</v>
      </c>
      <c r="J92" s="34"/>
      <c r="K92" s="37">
        <f>K66+K91</f>
        <v>9276524</v>
      </c>
      <c r="L92" s="34"/>
      <c r="M92" s="37">
        <f>M66+M91</f>
        <v>7349760</v>
      </c>
      <c r="N92" s="34"/>
    </row>
    <row r="93" spans="1:14" ht="19.5" customHeight="1" thickTop="1">
      <c r="A93" s="13" t="s">
        <v>3</v>
      </c>
      <c r="F93" s="39" t="s">
        <v>3</v>
      </c>
      <c r="G93" s="39"/>
      <c r="H93" s="39"/>
      <c r="I93" s="39"/>
      <c r="J93" s="39"/>
      <c r="K93" s="39"/>
      <c r="L93" s="39"/>
      <c r="M93" s="39"/>
      <c r="N93" s="4"/>
    </row>
    <row r="94" spans="1:13" ht="19.5" customHeight="1">
      <c r="A94" s="13"/>
      <c r="F94" s="39"/>
      <c r="G94" s="39"/>
      <c r="H94" s="39"/>
      <c r="I94" s="88"/>
      <c r="J94" s="88"/>
      <c r="K94" s="128"/>
      <c r="L94" s="129"/>
      <c r="M94" s="128"/>
    </row>
    <row r="95" spans="7:14" ht="19.5" customHeight="1">
      <c r="G95" s="102">
        <f aca="true" t="shared" si="0" ref="G95:N95">G33-G92</f>
        <v>0</v>
      </c>
      <c r="H95" s="102">
        <f t="shared" si="0"/>
        <v>0</v>
      </c>
      <c r="I95" s="102">
        <f t="shared" si="0"/>
        <v>0</v>
      </c>
      <c r="J95" s="102">
        <f t="shared" si="0"/>
        <v>0</v>
      </c>
      <c r="K95" s="102">
        <f t="shared" si="0"/>
        <v>0</v>
      </c>
      <c r="L95" s="102">
        <f t="shared" si="0"/>
        <v>0</v>
      </c>
      <c r="M95" s="102">
        <f t="shared" si="0"/>
        <v>0</v>
      </c>
      <c r="N95" s="102">
        <f t="shared" si="0"/>
        <v>0</v>
      </c>
    </row>
    <row r="96" spans="9:14" ht="19.5" customHeight="1">
      <c r="I96" s="4"/>
      <c r="J96" s="4"/>
      <c r="K96" s="4"/>
      <c r="L96" s="4"/>
      <c r="M96" s="4"/>
      <c r="N96" s="4"/>
    </row>
    <row r="97" spans="9:14" ht="19.5" customHeight="1">
      <c r="I97" s="4"/>
      <c r="J97" s="4"/>
      <c r="K97" s="4"/>
      <c r="L97" s="4"/>
      <c r="M97" s="4"/>
      <c r="N97" s="4"/>
    </row>
    <row r="98" spans="9:14" ht="19.5" customHeight="1">
      <c r="I98" s="4"/>
      <c r="J98" s="4"/>
      <c r="K98" s="4"/>
      <c r="L98" s="4"/>
      <c r="M98" s="4"/>
      <c r="N98" s="4"/>
    </row>
    <row r="99" spans="9:14" ht="19.5" customHeight="1">
      <c r="I99" s="4"/>
      <c r="J99" s="4"/>
      <c r="K99" s="4"/>
      <c r="L99" s="4"/>
      <c r="M99" s="4"/>
      <c r="N99" s="4"/>
    </row>
    <row r="100" spans="9:14" ht="19.5" customHeight="1">
      <c r="I100" s="4"/>
      <c r="J100" s="4"/>
      <c r="K100" s="4"/>
      <c r="L100" s="4"/>
      <c r="M100" s="4"/>
      <c r="N100" s="4"/>
    </row>
    <row r="101" spans="9:14" ht="19.5" customHeight="1">
      <c r="I101" s="4"/>
      <c r="J101" s="4"/>
      <c r="K101" s="4"/>
      <c r="L101" s="4"/>
      <c r="M101" s="4"/>
      <c r="N101" s="4"/>
    </row>
    <row r="102" spans="9:14" ht="19.5" customHeight="1">
      <c r="I102" s="4"/>
      <c r="J102" s="4"/>
      <c r="K102" s="4"/>
      <c r="L102" s="4"/>
      <c r="M102" s="4"/>
      <c r="N102" s="4"/>
    </row>
    <row r="103" spans="9:14" ht="19.5" customHeight="1">
      <c r="I103" s="4"/>
      <c r="J103" s="4"/>
      <c r="K103" s="4"/>
      <c r="L103" s="4"/>
      <c r="M103" s="4"/>
      <c r="N103" s="4"/>
    </row>
    <row r="104" spans="9:14" ht="19.5" customHeight="1">
      <c r="I104" s="4"/>
      <c r="J104" s="4"/>
      <c r="K104" s="4"/>
      <c r="L104" s="4"/>
      <c r="M104" s="4"/>
      <c r="N104" s="4"/>
    </row>
    <row r="105" spans="9:14" ht="19.5" customHeight="1">
      <c r="I105" s="4"/>
      <c r="J105" s="4"/>
      <c r="K105" s="4"/>
      <c r="L105" s="4"/>
      <c r="M105" s="4"/>
      <c r="N105" s="4"/>
    </row>
    <row r="106" spans="9:14" ht="19.5" customHeight="1">
      <c r="I106" s="4"/>
      <c r="J106" s="4"/>
      <c r="K106" s="4"/>
      <c r="L106" s="4"/>
      <c r="M106" s="4"/>
      <c r="N106" s="4"/>
    </row>
    <row r="107" spans="9:14" ht="19.5" customHeight="1">
      <c r="I107" s="4"/>
      <c r="J107" s="4"/>
      <c r="K107" s="4"/>
      <c r="L107" s="4"/>
      <c r="M107" s="4"/>
      <c r="N107" s="4"/>
    </row>
    <row r="108" spans="9:14" ht="19.5" customHeight="1">
      <c r="I108" s="4"/>
      <c r="J108" s="4"/>
      <c r="K108" s="4"/>
      <c r="L108" s="4"/>
      <c r="M108" s="4"/>
      <c r="N108" s="4"/>
    </row>
    <row r="109" spans="9:14" ht="19.5" customHeight="1">
      <c r="I109" s="4"/>
      <c r="J109" s="4"/>
      <c r="K109" s="4"/>
      <c r="L109" s="4"/>
      <c r="M109" s="4"/>
      <c r="N109" s="4"/>
    </row>
    <row r="110" spans="9:14" ht="19.5" customHeight="1">
      <c r="I110" s="4"/>
      <c r="J110" s="4"/>
      <c r="K110" s="4"/>
      <c r="L110" s="4"/>
      <c r="M110" s="4"/>
      <c r="N110" s="4"/>
    </row>
    <row r="111" spans="9:14" ht="19.5" customHeight="1">
      <c r="I111" s="4"/>
      <c r="J111" s="4"/>
      <c r="K111" s="4"/>
      <c r="L111" s="4"/>
      <c r="M111" s="4"/>
      <c r="N111" s="4"/>
    </row>
    <row r="112" spans="9:14" ht="19.5" customHeight="1">
      <c r="I112" s="4"/>
      <c r="J112" s="4"/>
      <c r="K112" s="4"/>
      <c r="L112" s="4"/>
      <c r="M112" s="4"/>
      <c r="N112" s="4"/>
    </row>
    <row r="113" spans="9:14" ht="19.5" customHeight="1">
      <c r="I113" s="4"/>
      <c r="J113" s="4"/>
      <c r="K113" s="4"/>
      <c r="L113" s="4"/>
      <c r="M113" s="4"/>
      <c r="N113" s="4"/>
    </row>
    <row r="114" spans="9:14" ht="19.5" customHeight="1">
      <c r="I114" s="4"/>
      <c r="J114" s="4"/>
      <c r="K114" s="4"/>
      <c r="L114" s="4"/>
      <c r="M114" s="4"/>
      <c r="N114" s="4"/>
    </row>
    <row r="115" spans="9:14" ht="19.5" customHeight="1">
      <c r="I115" s="4"/>
      <c r="J115" s="4"/>
      <c r="K115" s="4"/>
      <c r="L115" s="4"/>
      <c r="M115" s="4"/>
      <c r="N115" s="4"/>
    </row>
    <row r="116" spans="9:14" ht="19.5" customHeight="1">
      <c r="I116" s="4"/>
      <c r="J116" s="4"/>
      <c r="K116" s="4"/>
      <c r="L116" s="4"/>
      <c r="M116" s="4"/>
      <c r="N116" s="4"/>
    </row>
    <row r="117" spans="9:14" ht="19.5" customHeight="1">
      <c r="I117" s="4"/>
      <c r="J117" s="4"/>
      <c r="K117" s="4"/>
      <c r="L117" s="4"/>
      <c r="M117" s="4"/>
      <c r="N117" s="4"/>
    </row>
    <row r="118" spans="9:14" ht="19.5" customHeight="1">
      <c r="I118" s="4"/>
      <c r="J118" s="4"/>
      <c r="K118" s="4"/>
      <c r="L118" s="4"/>
      <c r="M118" s="4"/>
      <c r="N118" s="4"/>
    </row>
    <row r="119" spans="9:14" ht="19.5" customHeight="1">
      <c r="I119" s="4"/>
      <c r="J119" s="4"/>
      <c r="K119" s="4"/>
      <c r="L119" s="4"/>
      <c r="M119" s="4"/>
      <c r="N119" s="4"/>
    </row>
    <row r="120" spans="9:14" ht="19.5" customHeight="1">
      <c r="I120" s="4"/>
      <c r="J120" s="4"/>
      <c r="K120" s="4"/>
      <c r="L120" s="4"/>
      <c r="M120" s="4"/>
      <c r="N120" s="4"/>
    </row>
    <row r="121" spans="9:14" ht="19.5" customHeight="1">
      <c r="I121" s="4"/>
      <c r="J121" s="4"/>
      <c r="K121" s="4"/>
      <c r="L121" s="4"/>
      <c r="M121" s="4"/>
      <c r="N121" s="4"/>
    </row>
    <row r="122" spans="9:14" ht="19.5" customHeight="1">
      <c r="I122" s="4"/>
      <c r="J122" s="4"/>
      <c r="K122" s="4"/>
      <c r="L122" s="4"/>
      <c r="M122" s="4"/>
      <c r="N122" s="4"/>
    </row>
    <row r="123" spans="9:14" ht="19.5" customHeight="1">
      <c r="I123" s="4"/>
      <c r="J123" s="4"/>
      <c r="K123" s="4"/>
      <c r="L123" s="4"/>
      <c r="M123" s="4"/>
      <c r="N123" s="4"/>
    </row>
    <row r="124" spans="9:14" ht="19.5" customHeight="1">
      <c r="I124" s="4"/>
      <c r="J124" s="4"/>
      <c r="K124" s="4"/>
      <c r="L124" s="4"/>
      <c r="M124" s="4"/>
      <c r="N124" s="4"/>
    </row>
    <row r="151" spans="9:24" ht="19.5" customHeight="1">
      <c r="I151" s="4"/>
      <c r="J151" s="4"/>
      <c r="K151" s="4"/>
      <c r="L151" s="4"/>
      <c r="M151" s="4"/>
      <c r="N151" s="4"/>
      <c r="T151" s="16"/>
      <c r="U151" s="16"/>
      <c r="V151" s="16"/>
      <c r="W151" s="16"/>
      <c r="X151" s="16"/>
    </row>
  </sheetData>
  <sheetProtection password="F7ED" sheet="1"/>
  <mergeCells count="21">
    <mergeCell ref="A1:M1"/>
    <mergeCell ref="A2:M2"/>
    <mergeCell ref="G6:I6"/>
    <mergeCell ref="K6:M6"/>
    <mergeCell ref="G5:I5"/>
    <mergeCell ref="G38:I38"/>
    <mergeCell ref="G39:I39"/>
    <mergeCell ref="A35:M35"/>
    <mergeCell ref="K5:M5"/>
    <mergeCell ref="G10:M10"/>
    <mergeCell ref="A34:M34"/>
    <mergeCell ref="K39:M39"/>
    <mergeCell ref="K38:M38"/>
    <mergeCell ref="G76:M76"/>
    <mergeCell ref="K71:M71"/>
    <mergeCell ref="G72:I72"/>
    <mergeCell ref="G71:I71"/>
    <mergeCell ref="K72:M72"/>
    <mergeCell ref="G43:M43"/>
    <mergeCell ref="A68:M68"/>
    <mergeCell ref="A67:M67"/>
  </mergeCells>
  <printOptions/>
  <pageMargins left="0.78740157480315" right="0.118110236220472" top="0.47244094488189" bottom="0.511811023622047" header="0.511811023622047" footer="0.511811023622047"/>
  <pageSetup firstPageNumber="2" useFirstPageNumber="1" horizontalDpi="600" verticalDpi="600" orientation="portrait" paperSize="9" scale="9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3" max="16" man="1"/>
    <brk id="66" max="16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5.140625" style="39" customWidth="1"/>
    <col min="2" max="3" width="2.7109375" style="39" customWidth="1"/>
    <col min="4" max="4" width="27.00390625" style="39" customWidth="1"/>
    <col min="5" max="5" width="10.57421875" style="20" customWidth="1"/>
    <col min="6" max="6" width="1.57421875" style="39" customWidth="1"/>
    <col min="7" max="7" width="12.8515625" style="39" customWidth="1"/>
    <col min="8" max="8" width="1.421875" style="39" customWidth="1"/>
    <col min="9" max="9" width="12.8515625" style="39" customWidth="1"/>
    <col min="10" max="10" width="1.57421875" style="39" customWidth="1"/>
    <col min="11" max="11" width="12.8515625" style="39" customWidth="1"/>
    <col min="12" max="12" width="1.28515625" style="39" customWidth="1"/>
    <col min="13" max="13" width="12.8515625" style="39" customWidth="1"/>
    <col min="14" max="14" width="1.57421875" style="39" customWidth="1"/>
    <col min="15" max="15" width="12.8515625" style="39" customWidth="1"/>
    <col min="16" max="16384" width="9.140625" style="39" customWidth="1"/>
  </cols>
  <sheetData>
    <row r="1" spans="1:15" ht="19.5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9"/>
      <c r="O1" s="9"/>
    </row>
    <row r="2" spans="1:15" ht="19.5" customHeight="1">
      <c r="A2" s="213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9"/>
      <c r="O2" s="9"/>
    </row>
    <row r="3" spans="1:15" ht="15" customHeight="1">
      <c r="A3" s="40"/>
      <c r="B3" s="40"/>
      <c r="C3" s="40"/>
      <c r="D3" s="40"/>
      <c r="F3" s="40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9.5" customHeight="1">
      <c r="A4" s="9"/>
      <c r="B4" s="74"/>
      <c r="C4" s="74"/>
      <c r="D4" s="74"/>
      <c r="F4" s="74"/>
      <c r="G4" s="212" t="s">
        <v>1</v>
      </c>
      <c r="H4" s="212"/>
      <c r="I4" s="212"/>
      <c r="J4" s="101"/>
      <c r="K4" s="212" t="s">
        <v>11</v>
      </c>
      <c r="L4" s="212"/>
      <c r="M4" s="212"/>
      <c r="N4" s="101"/>
      <c r="O4" s="101"/>
    </row>
    <row r="5" spans="7:15" ht="19.5" customHeight="1">
      <c r="G5" s="212" t="s">
        <v>21</v>
      </c>
      <c r="H5" s="212"/>
      <c r="I5" s="212"/>
      <c r="J5" s="101"/>
      <c r="K5" s="212" t="s">
        <v>21</v>
      </c>
      <c r="L5" s="212"/>
      <c r="M5" s="212"/>
      <c r="N5" s="101"/>
      <c r="O5" s="101"/>
    </row>
    <row r="6" spans="7:15" ht="19.5" customHeight="1">
      <c r="G6" s="214" t="s">
        <v>154</v>
      </c>
      <c r="H6" s="215"/>
      <c r="I6" s="215"/>
      <c r="J6" s="101"/>
      <c r="K6" s="214" t="s">
        <v>154</v>
      </c>
      <c r="L6" s="215"/>
      <c r="M6" s="215"/>
      <c r="N6" s="101"/>
      <c r="O6" s="101"/>
    </row>
    <row r="7" spans="7:15" ht="19.5" customHeight="1">
      <c r="G7" s="214" t="s">
        <v>168</v>
      </c>
      <c r="H7" s="215"/>
      <c r="I7" s="215"/>
      <c r="J7" s="101"/>
      <c r="K7" s="214" t="s">
        <v>168</v>
      </c>
      <c r="L7" s="215"/>
      <c r="M7" s="215"/>
      <c r="N7" s="101"/>
      <c r="O7" s="101"/>
    </row>
    <row r="8" spans="5:15" ht="19.5" customHeight="1">
      <c r="E8" s="17" t="s">
        <v>22</v>
      </c>
      <c r="F8" s="43"/>
      <c r="G8" s="109">
        <v>2015</v>
      </c>
      <c r="H8" s="95"/>
      <c r="I8" s="109">
        <v>2014</v>
      </c>
      <c r="J8" s="101"/>
      <c r="K8" s="109">
        <v>2015</v>
      </c>
      <c r="L8" s="95"/>
      <c r="M8" s="109">
        <v>2014</v>
      </c>
      <c r="N8" s="101"/>
      <c r="O8" s="109"/>
    </row>
    <row r="9" spans="7:15" ht="19.5" customHeight="1">
      <c r="G9" s="211" t="s">
        <v>25</v>
      </c>
      <c r="H9" s="211"/>
      <c r="I9" s="211"/>
      <c r="J9" s="211"/>
      <c r="K9" s="211"/>
      <c r="L9" s="211"/>
      <c r="M9" s="211"/>
      <c r="N9" s="17"/>
      <c r="O9" s="17"/>
    </row>
    <row r="10" spans="1:15" ht="19.5" customHeight="1">
      <c r="A10" s="19" t="s">
        <v>19</v>
      </c>
      <c r="H10" s="43"/>
      <c r="I10" s="88"/>
      <c r="J10" s="88"/>
      <c r="K10" s="88"/>
      <c r="L10" s="88"/>
      <c r="M10" s="88"/>
      <c r="N10" s="88"/>
      <c r="O10" s="88"/>
    </row>
    <row r="11" spans="1:15" ht="19.5" customHeight="1">
      <c r="A11" s="38" t="s">
        <v>123</v>
      </c>
      <c r="F11" s="74"/>
      <c r="G11" s="158">
        <v>1726141.74077</v>
      </c>
      <c r="H11" s="158"/>
      <c r="I11" s="158">
        <v>1377069</v>
      </c>
      <c r="J11" s="158"/>
      <c r="K11" s="158">
        <v>1324739</v>
      </c>
      <c r="L11" s="158"/>
      <c r="M11" s="158">
        <v>1172126</v>
      </c>
      <c r="N11" s="52"/>
      <c r="O11" s="52"/>
    </row>
    <row r="12" spans="1:15" ht="19.5" customHeight="1">
      <c r="A12" s="38" t="s">
        <v>155</v>
      </c>
      <c r="F12" s="74"/>
      <c r="G12" s="158">
        <v>777236.179</v>
      </c>
      <c r="H12" s="158"/>
      <c r="I12" s="158">
        <v>371220</v>
      </c>
      <c r="J12" s="158"/>
      <c r="K12" s="154">
        <v>0</v>
      </c>
      <c r="L12" s="158"/>
      <c r="M12" s="154">
        <v>0</v>
      </c>
      <c r="N12" s="52"/>
      <c r="O12" s="52"/>
    </row>
    <row r="13" spans="1:15" ht="19.5" customHeight="1">
      <c r="A13" s="38" t="s">
        <v>124</v>
      </c>
      <c r="F13" s="74"/>
      <c r="G13" s="158">
        <v>73.07781</v>
      </c>
      <c r="H13" s="158"/>
      <c r="I13" s="158">
        <v>44174</v>
      </c>
      <c r="J13" s="158"/>
      <c r="K13" s="158">
        <v>73</v>
      </c>
      <c r="L13" s="158"/>
      <c r="M13" s="158">
        <v>44174</v>
      </c>
      <c r="N13" s="52"/>
      <c r="O13" s="52"/>
    </row>
    <row r="14" spans="1:15" ht="19.5" customHeight="1">
      <c r="A14" s="38" t="s">
        <v>139</v>
      </c>
      <c r="E14" s="20" t="s">
        <v>146</v>
      </c>
      <c r="F14" s="74"/>
      <c r="G14" s="154">
        <v>0</v>
      </c>
      <c r="H14" s="158"/>
      <c r="I14" s="154">
        <v>0</v>
      </c>
      <c r="J14" s="158"/>
      <c r="K14" s="158">
        <v>297440</v>
      </c>
      <c r="L14" s="158"/>
      <c r="M14" s="143">
        <v>92120</v>
      </c>
      <c r="N14" s="52"/>
      <c r="O14" s="52"/>
    </row>
    <row r="15" spans="1:15" ht="19.5" customHeight="1">
      <c r="A15" s="39" t="s">
        <v>8</v>
      </c>
      <c r="E15" s="20">
        <v>4</v>
      </c>
      <c r="F15" s="74"/>
      <c r="G15" s="158">
        <v>6931</v>
      </c>
      <c r="H15" s="158"/>
      <c r="I15" s="158">
        <v>7415</v>
      </c>
      <c r="J15" s="158"/>
      <c r="K15" s="158">
        <v>25630</v>
      </c>
      <c r="L15" s="158"/>
      <c r="M15" s="158">
        <v>11281</v>
      </c>
      <c r="N15" s="52"/>
      <c r="O15" s="54"/>
    </row>
    <row r="16" spans="1:15" ht="19.5" customHeight="1">
      <c r="A16" s="13" t="s">
        <v>38</v>
      </c>
      <c r="G16" s="161">
        <f>SUM(G11:G15)</f>
        <v>2510381.99758</v>
      </c>
      <c r="H16" s="13"/>
      <c r="I16" s="161">
        <f>SUM(I11:I15)</f>
        <v>1799878</v>
      </c>
      <c r="J16" s="13"/>
      <c r="K16" s="161">
        <f>SUM(K11:K15)</f>
        <v>1647882</v>
      </c>
      <c r="L16" s="127"/>
      <c r="M16" s="161">
        <f>SUM(M11:M15)</f>
        <v>1319701</v>
      </c>
      <c r="N16" s="51"/>
      <c r="O16" s="53"/>
    </row>
    <row r="17" spans="1:15" ht="19.5" customHeight="1">
      <c r="A17" s="13"/>
      <c r="G17" s="159"/>
      <c r="H17" s="159"/>
      <c r="I17" s="159"/>
      <c r="J17" s="159"/>
      <c r="K17" s="159"/>
      <c r="L17" s="159"/>
      <c r="M17" s="159"/>
      <c r="N17" s="52"/>
      <c r="O17" s="52"/>
    </row>
    <row r="18" spans="1:15" ht="19.5" customHeight="1">
      <c r="A18" s="19" t="s">
        <v>20</v>
      </c>
      <c r="G18" s="159"/>
      <c r="H18" s="159"/>
      <c r="I18" s="159"/>
      <c r="J18" s="142"/>
      <c r="K18" s="142"/>
      <c r="L18" s="159"/>
      <c r="M18" s="142"/>
      <c r="N18" s="54"/>
      <c r="O18" s="52"/>
    </row>
    <row r="19" spans="1:15" ht="19.5" customHeight="1">
      <c r="A19" s="38" t="s">
        <v>156</v>
      </c>
      <c r="E19" s="20">
        <v>4</v>
      </c>
      <c r="G19" s="158">
        <v>1428760</v>
      </c>
      <c r="H19" s="3"/>
      <c r="I19" s="158">
        <v>1227195</v>
      </c>
      <c r="J19" s="3"/>
      <c r="K19" s="158">
        <v>1225623</v>
      </c>
      <c r="L19" s="11"/>
      <c r="M19" s="158">
        <v>1141986</v>
      </c>
      <c r="N19" s="52"/>
      <c r="O19" s="52"/>
    </row>
    <row r="20" spans="1:15" ht="19.5" customHeight="1">
      <c r="A20" s="39" t="s">
        <v>51</v>
      </c>
      <c r="G20" s="158">
        <v>20023.93982</v>
      </c>
      <c r="H20" s="4"/>
      <c r="I20" s="158">
        <v>14384</v>
      </c>
      <c r="J20" s="4"/>
      <c r="K20" s="158">
        <v>20024</v>
      </c>
      <c r="L20" s="14"/>
      <c r="M20" s="158">
        <v>14384</v>
      </c>
      <c r="N20" s="52"/>
      <c r="O20" s="52"/>
    </row>
    <row r="21" spans="1:15" ht="19.5" customHeight="1">
      <c r="A21" s="38" t="s">
        <v>50</v>
      </c>
      <c r="E21" s="20">
        <v>4</v>
      </c>
      <c r="G21" s="158">
        <v>144671</v>
      </c>
      <c r="H21" s="4"/>
      <c r="I21" s="158">
        <v>67308</v>
      </c>
      <c r="J21" s="4"/>
      <c r="K21" s="158">
        <v>101111</v>
      </c>
      <c r="L21" s="14"/>
      <c r="M21" s="158">
        <v>53512</v>
      </c>
      <c r="N21" s="52"/>
      <c r="O21" s="52"/>
    </row>
    <row r="22" spans="1:15" ht="19.5" customHeight="1">
      <c r="A22" s="38" t="s">
        <v>134</v>
      </c>
      <c r="E22" s="20" t="s">
        <v>147</v>
      </c>
      <c r="G22" s="158">
        <v>174814</v>
      </c>
      <c r="H22" s="3"/>
      <c r="I22" s="158">
        <v>84170</v>
      </c>
      <c r="J22" s="3"/>
      <c r="K22" s="158">
        <v>28753</v>
      </c>
      <c r="L22" s="11"/>
      <c r="M22" s="158">
        <v>7121</v>
      </c>
      <c r="N22" s="52"/>
      <c r="O22" s="52"/>
    </row>
    <row r="23" spans="1:15" ht="19.5" customHeight="1">
      <c r="A23" s="13" t="s">
        <v>39</v>
      </c>
      <c r="G23" s="161">
        <f>SUM(G19:G22)</f>
        <v>1768268.93982</v>
      </c>
      <c r="H23" s="13"/>
      <c r="I23" s="161">
        <f>SUM(I19:I22)</f>
        <v>1393057</v>
      </c>
      <c r="J23" s="13"/>
      <c r="K23" s="161">
        <f>SUM(K19:K22)</f>
        <v>1375511</v>
      </c>
      <c r="L23" s="127"/>
      <c r="M23" s="161">
        <f>SUM(M19:M22)</f>
        <v>1217003</v>
      </c>
      <c r="N23" s="51"/>
      <c r="O23" s="53"/>
    </row>
    <row r="24" spans="1:15" ht="19.5" customHeight="1">
      <c r="A24" s="13" t="s">
        <v>99</v>
      </c>
      <c r="B24" s="13"/>
      <c r="C24" s="13"/>
      <c r="D24" s="13"/>
      <c r="G24" s="162">
        <f>G16-G23</f>
        <v>742113.0577600002</v>
      </c>
      <c r="H24" s="7"/>
      <c r="I24" s="162">
        <f>I16-I23</f>
        <v>406821</v>
      </c>
      <c r="J24" s="7"/>
      <c r="K24" s="162">
        <f>K16-K23</f>
        <v>272371</v>
      </c>
      <c r="L24" s="163"/>
      <c r="M24" s="162">
        <f>M16-M23</f>
        <v>102698</v>
      </c>
      <c r="N24" s="53"/>
      <c r="O24" s="53"/>
    </row>
    <row r="25" spans="1:15" ht="19.5" customHeight="1">
      <c r="A25" s="38" t="s">
        <v>177</v>
      </c>
      <c r="E25" s="20">
        <v>13</v>
      </c>
      <c r="G25" s="164">
        <v>661</v>
      </c>
      <c r="H25" s="4"/>
      <c r="I25" s="164">
        <v>-1984</v>
      </c>
      <c r="J25" s="4"/>
      <c r="K25" s="164">
        <v>529</v>
      </c>
      <c r="L25" s="14"/>
      <c r="M25" s="164">
        <v>-591</v>
      </c>
      <c r="N25" s="54"/>
      <c r="O25" s="53"/>
    </row>
    <row r="26" spans="1:15" ht="19.5" customHeight="1">
      <c r="A26" s="13" t="s">
        <v>101</v>
      </c>
      <c r="B26" s="13"/>
      <c r="C26" s="13"/>
      <c r="D26" s="13"/>
      <c r="G26" s="161">
        <f>+G24-G25</f>
        <v>741452.0577600002</v>
      </c>
      <c r="H26" s="13"/>
      <c r="I26" s="161">
        <f>+I24-I25</f>
        <v>408805</v>
      </c>
      <c r="J26" s="13"/>
      <c r="K26" s="161">
        <f>+K24-K25</f>
        <v>271842</v>
      </c>
      <c r="L26" s="127"/>
      <c r="M26" s="161">
        <f>+M24-M25</f>
        <v>103289</v>
      </c>
      <c r="N26" s="53"/>
      <c r="O26" s="53"/>
    </row>
    <row r="27" spans="1:15" ht="19.5" customHeight="1">
      <c r="A27" s="13"/>
      <c r="B27" s="13"/>
      <c r="C27" s="13"/>
      <c r="D27" s="1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9.5" customHeight="1">
      <c r="A28" s="13" t="s">
        <v>105</v>
      </c>
      <c r="B28" s="13"/>
      <c r="C28" s="13"/>
      <c r="D28" s="13"/>
      <c r="G28" s="160">
        <v>0</v>
      </c>
      <c r="H28" s="3"/>
      <c r="I28" s="160">
        <v>0</v>
      </c>
      <c r="J28" s="3"/>
      <c r="K28" s="160">
        <v>0</v>
      </c>
      <c r="L28" s="11"/>
      <c r="M28" s="160">
        <v>0</v>
      </c>
      <c r="N28" s="54"/>
      <c r="O28" s="53"/>
    </row>
    <row r="29" spans="1:15" ht="19.5" customHeight="1">
      <c r="A29" s="13"/>
      <c r="B29" s="13"/>
      <c r="C29" s="13"/>
      <c r="D29" s="13"/>
      <c r="G29" s="142"/>
      <c r="H29" s="142"/>
      <c r="I29" s="142"/>
      <c r="J29" s="142"/>
      <c r="K29" s="142"/>
      <c r="L29" s="142"/>
      <c r="M29" s="142"/>
      <c r="N29" s="54"/>
      <c r="O29" s="53"/>
    </row>
    <row r="30" spans="1:15" ht="19.5" customHeight="1" thickBot="1">
      <c r="A30" s="9" t="s">
        <v>107</v>
      </c>
      <c r="B30" s="13"/>
      <c r="C30" s="13"/>
      <c r="D30" s="13"/>
      <c r="E30" s="94"/>
      <c r="F30" s="13"/>
      <c r="G30" s="66">
        <f>G26+G28</f>
        <v>741452.0577600002</v>
      </c>
      <c r="H30" s="53"/>
      <c r="I30" s="66">
        <f>I26+I28</f>
        <v>408805</v>
      </c>
      <c r="J30" s="53"/>
      <c r="K30" s="66">
        <f>K26+K28</f>
        <v>271842</v>
      </c>
      <c r="L30" s="53"/>
      <c r="M30" s="66">
        <f>M26+M28</f>
        <v>103289</v>
      </c>
      <c r="N30" s="53"/>
      <c r="O30" s="53"/>
    </row>
    <row r="31" spans="1:15" ht="19.5" customHeight="1" thickTop="1">
      <c r="A31" s="49"/>
      <c r="B31" s="13"/>
      <c r="C31" s="13"/>
      <c r="D31" s="13"/>
      <c r="G31" s="158"/>
      <c r="H31" s="3"/>
      <c r="I31" s="158"/>
      <c r="J31" s="3"/>
      <c r="K31" s="158"/>
      <c r="L31" s="163"/>
      <c r="M31" s="158"/>
      <c r="N31" s="53"/>
      <c r="O31" s="53"/>
    </row>
    <row r="32" spans="1:15" ht="19.5" customHeight="1">
      <c r="A32" s="9" t="s">
        <v>106</v>
      </c>
      <c r="B32" s="13"/>
      <c r="C32" s="13"/>
      <c r="D32" s="13"/>
      <c r="G32" s="53"/>
      <c r="H32" s="51"/>
      <c r="I32" s="53"/>
      <c r="J32" s="53"/>
      <c r="K32" s="53"/>
      <c r="L32" s="51"/>
      <c r="M32" s="53"/>
      <c r="N32" s="53"/>
      <c r="O32" s="53"/>
    </row>
    <row r="33" spans="1:15" ht="19.5" customHeight="1">
      <c r="A33" s="49" t="s">
        <v>125</v>
      </c>
      <c r="B33" s="13"/>
      <c r="C33" s="13"/>
      <c r="D33" s="13"/>
      <c r="G33" s="158">
        <v>741204</v>
      </c>
      <c r="H33" s="3"/>
      <c r="I33" s="158">
        <v>408431</v>
      </c>
      <c r="J33" s="3"/>
      <c r="K33" s="158">
        <v>271842</v>
      </c>
      <c r="L33" s="163"/>
      <c r="M33" s="158">
        <v>103289</v>
      </c>
      <c r="N33" s="53"/>
      <c r="O33" s="53"/>
    </row>
    <row r="34" spans="1:15" ht="19.5" customHeight="1">
      <c r="A34" s="69" t="s">
        <v>75</v>
      </c>
      <c r="B34" s="13"/>
      <c r="C34" s="13"/>
      <c r="D34" s="13"/>
      <c r="G34" s="158">
        <v>248</v>
      </c>
      <c r="H34" s="3"/>
      <c r="I34" s="158">
        <v>374</v>
      </c>
      <c r="J34" s="3"/>
      <c r="K34" s="154">
        <v>0</v>
      </c>
      <c r="L34" s="165"/>
      <c r="M34" s="154">
        <v>0</v>
      </c>
      <c r="N34" s="53"/>
      <c r="O34" s="53"/>
    </row>
    <row r="35" spans="1:15" ht="19.5" customHeight="1" thickBot="1">
      <c r="A35" s="13" t="s">
        <v>101</v>
      </c>
      <c r="B35" s="13"/>
      <c r="C35" s="13"/>
      <c r="D35" s="13"/>
      <c r="G35" s="166">
        <f>SUM(G33:G34)</f>
        <v>741452</v>
      </c>
      <c r="H35" s="13"/>
      <c r="I35" s="166">
        <f>SUM(I33:I34)</f>
        <v>408805</v>
      </c>
      <c r="J35" s="13"/>
      <c r="K35" s="166">
        <f>SUM(K33:K34)</f>
        <v>271842</v>
      </c>
      <c r="L35" s="163"/>
      <c r="M35" s="166">
        <f>SUM(M33:M34)</f>
        <v>103289</v>
      </c>
      <c r="N35" s="53"/>
      <c r="O35" s="53"/>
    </row>
    <row r="36" spans="1:15" ht="19.5" customHeight="1" thickTop="1">
      <c r="A36" s="69"/>
      <c r="B36" s="13"/>
      <c r="C36" s="13"/>
      <c r="D36" s="13"/>
      <c r="G36" s="53"/>
      <c r="H36" s="51"/>
      <c r="I36" s="53"/>
      <c r="J36" s="53"/>
      <c r="K36" s="53"/>
      <c r="L36" s="51"/>
      <c r="M36" s="53"/>
      <c r="N36" s="53"/>
      <c r="O36" s="53"/>
    </row>
    <row r="37" spans="1:13" ht="19.5" customHeight="1">
      <c r="A37" s="9" t="s">
        <v>150</v>
      </c>
      <c r="G37" s="4"/>
      <c r="H37" s="4"/>
      <c r="I37" s="4"/>
      <c r="J37" s="4"/>
      <c r="K37" s="4"/>
      <c r="L37" s="4"/>
      <c r="M37" s="4"/>
    </row>
    <row r="38" spans="1:15" ht="19.5" customHeight="1">
      <c r="A38" s="49" t="s">
        <v>125</v>
      </c>
      <c r="B38" s="13"/>
      <c r="C38" s="13"/>
      <c r="D38" s="13"/>
      <c r="G38" s="158">
        <v>741204</v>
      </c>
      <c r="H38" s="3"/>
      <c r="I38" s="158">
        <v>408431</v>
      </c>
      <c r="J38" s="3"/>
      <c r="K38" s="158">
        <v>271842</v>
      </c>
      <c r="L38" s="163"/>
      <c r="M38" s="158">
        <v>103289</v>
      </c>
      <c r="O38" s="53"/>
    </row>
    <row r="39" spans="1:15" ht="19.5" customHeight="1">
      <c r="A39" s="69" t="s">
        <v>75</v>
      </c>
      <c r="B39" s="13"/>
      <c r="C39" s="13"/>
      <c r="D39" s="13"/>
      <c r="G39" s="158">
        <v>248</v>
      </c>
      <c r="H39" s="3"/>
      <c r="I39" s="158">
        <v>374</v>
      </c>
      <c r="J39" s="3"/>
      <c r="K39" s="154">
        <v>0</v>
      </c>
      <c r="L39" s="165"/>
      <c r="M39" s="154">
        <v>0</v>
      </c>
      <c r="O39" s="53"/>
    </row>
    <row r="40" spans="1:15" ht="19.5" customHeight="1" thickBot="1">
      <c r="A40" s="9" t="s">
        <v>107</v>
      </c>
      <c r="B40" s="13"/>
      <c r="C40" s="13"/>
      <c r="D40" s="13"/>
      <c r="G40" s="166">
        <f>SUM(G38:G39)</f>
        <v>741452</v>
      </c>
      <c r="H40" s="13"/>
      <c r="I40" s="166">
        <f>SUM(I38:I39)</f>
        <v>408805</v>
      </c>
      <c r="J40" s="13"/>
      <c r="K40" s="166">
        <f>K33</f>
        <v>271842</v>
      </c>
      <c r="L40" s="163"/>
      <c r="M40" s="166">
        <f>M33</f>
        <v>103289</v>
      </c>
      <c r="N40" s="52"/>
      <c r="O40" s="54"/>
    </row>
    <row r="41" spans="1:15" ht="19.5" customHeight="1" thickTop="1">
      <c r="A41" s="69"/>
      <c r="B41" s="13"/>
      <c r="C41" s="13"/>
      <c r="D41" s="13"/>
      <c r="G41" s="53"/>
      <c r="H41" s="53"/>
      <c r="I41" s="53"/>
      <c r="J41" s="53"/>
      <c r="K41" s="53"/>
      <c r="L41" s="53"/>
      <c r="M41" s="53"/>
      <c r="N41" s="52"/>
      <c r="O41" s="54"/>
    </row>
    <row r="42" spans="1:15" ht="19.5" customHeight="1">
      <c r="A42" s="9" t="s">
        <v>103</v>
      </c>
      <c r="B42" s="13"/>
      <c r="C42" s="13"/>
      <c r="D42" s="13"/>
      <c r="G42" s="53"/>
      <c r="H42" s="53"/>
      <c r="I42" s="53"/>
      <c r="J42" s="53"/>
      <c r="K42" s="53"/>
      <c r="L42" s="53"/>
      <c r="M42" s="53"/>
      <c r="N42" s="52"/>
      <c r="O42" s="54"/>
    </row>
    <row r="43" spans="1:15" ht="19.5" customHeight="1" thickBot="1">
      <c r="A43" s="38" t="s">
        <v>102</v>
      </c>
      <c r="B43" s="13"/>
      <c r="C43" s="13"/>
      <c r="D43" s="13"/>
      <c r="E43" s="20">
        <v>24</v>
      </c>
      <c r="F43" s="74"/>
      <c r="G43" s="145">
        <v>0.2</v>
      </c>
      <c r="H43" s="146"/>
      <c r="I43" s="145">
        <v>0.11</v>
      </c>
      <c r="J43" s="146"/>
      <c r="K43" s="145">
        <v>0.07</v>
      </c>
      <c r="L43" s="146"/>
      <c r="M43" s="145">
        <v>0.03</v>
      </c>
      <c r="N43" s="55"/>
      <c r="O43" s="53"/>
    </row>
    <row r="44" spans="1:13" ht="19.5" customHeight="1" thickTop="1">
      <c r="A44" s="213" t="s">
        <v>84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ht="19.5" customHeight="1">
      <c r="A45" s="213" t="s">
        <v>145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1:13" ht="19.5" customHeight="1">
      <c r="A46" s="40"/>
      <c r="B46" s="40"/>
      <c r="C46" s="40"/>
      <c r="D46" s="40"/>
      <c r="F46" s="40"/>
      <c r="G46" s="108"/>
      <c r="H46" s="108"/>
      <c r="I46" s="108"/>
      <c r="J46" s="108"/>
      <c r="K46" s="108"/>
      <c r="L46" s="108"/>
      <c r="M46" s="108"/>
    </row>
    <row r="47" spans="1:13" ht="19.5" customHeight="1">
      <c r="A47" s="9"/>
      <c r="B47" s="74"/>
      <c r="C47" s="74"/>
      <c r="D47" s="74"/>
      <c r="F47" s="74"/>
      <c r="G47" s="212" t="s">
        <v>1</v>
      </c>
      <c r="H47" s="212"/>
      <c r="I47" s="212"/>
      <c r="J47" s="101"/>
      <c r="K47" s="212" t="s">
        <v>11</v>
      </c>
      <c r="L47" s="212"/>
      <c r="M47" s="212"/>
    </row>
    <row r="48" spans="7:13" ht="19.5" customHeight="1">
      <c r="G48" s="212" t="s">
        <v>21</v>
      </c>
      <c r="H48" s="212"/>
      <c r="I48" s="212"/>
      <c r="J48" s="101"/>
      <c r="K48" s="212" t="s">
        <v>21</v>
      </c>
      <c r="L48" s="212"/>
      <c r="M48" s="212"/>
    </row>
    <row r="49" spans="7:13" ht="19.5" customHeight="1">
      <c r="G49" s="214" t="s">
        <v>167</v>
      </c>
      <c r="H49" s="215"/>
      <c r="I49" s="215"/>
      <c r="J49" s="101"/>
      <c r="K49" s="214" t="s">
        <v>167</v>
      </c>
      <c r="L49" s="215"/>
      <c r="M49" s="215"/>
    </row>
    <row r="50" spans="7:13" ht="19.5" customHeight="1">
      <c r="G50" s="214" t="s">
        <v>168</v>
      </c>
      <c r="H50" s="215"/>
      <c r="I50" s="215"/>
      <c r="J50" s="101"/>
      <c r="K50" s="214" t="s">
        <v>168</v>
      </c>
      <c r="L50" s="215"/>
      <c r="M50" s="215"/>
    </row>
    <row r="51" spans="5:13" ht="19.5" customHeight="1">
      <c r="E51" s="17" t="s">
        <v>22</v>
      </c>
      <c r="F51" s="43"/>
      <c r="G51" s="109">
        <v>2015</v>
      </c>
      <c r="H51" s="95"/>
      <c r="I51" s="109">
        <v>2014</v>
      </c>
      <c r="J51" s="101"/>
      <c r="K51" s="109">
        <v>2015</v>
      </c>
      <c r="L51" s="95"/>
      <c r="M51" s="109">
        <v>2014</v>
      </c>
    </row>
    <row r="52" spans="7:13" ht="19.5" customHeight="1">
      <c r="G52" s="211" t="s">
        <v>25</v>
      </c>
      <c r="H52" s="211"/>
      <c r="I52" s="211"/>
      <c r="J52" s="211"/>
      <c r="K52" s="211"/>
      <c r="L52" s="211"/>
      <c r="M52" s="211"/>
    </row>
    <row r="53" spans="1:13" ht="19.5" customHeight="1">
      <c r="A53" s="19" t="s">
        <v>19</v>
      </c>
      <c r="H53" s="43"/>
      <c r="I53" s="88"/>
      <c r="J53" s="88"/>
      <c r="K53" s="88"/>
      <c r="L53" s="88"/>
      <c r="M53" s="88"/>
    </row>
    <row r="54" spans="1:13" ht="19.5" customHeight="1">
      <c r="A54" s="38" t="s">
        <v>123</v>
      </c>
      <c r="F54" s="74"/>
      <c r="G54" s="158">
        <v>3230547</v>
      </c>
      <c r="H54" s="158"/>
      <c r="I54" s="158">
        <v>3040557</v>
      </c>
      <c r="J54" s="158"/>
      <c r="K54" s="158">
        <v>2555539</v>
      </c>
      <c r="L54" s="158"/>
      <c r="M54" s="158">
        <v>2642543</v>
      </c>
    </row>
    <row r="55" spans="1:13" ht="19.5" customHeight="1">
      <c r="A55" s="38" t="s">
        <v>155</v>
      </c>
      <c r="F55" s="74"/>
      <c r="G55" s="158">
        <v>1274997</v>
      </c>
      <c r="H55" s="158"/>
      <c r="I55" s="158">
        <v>716779</v>
      </c>
      <c r="J55" s="158"/>
      <c r="K55" s="154">
        <v>0</v>
      </c>
      <c r="L55" s="158"/>
      <c r="M55" s="154">
        <v>0</v>
      </c>
    </row>
    <row r="56" spans="1:13" ht="19.5" customHeight="1">
      <c r="A56" s="38" t="s">
        <v>124</v>
      </c>
      <c r="F56" s="74"/>
      <c r="G56" s="158">
        <v>1776</v>
      </c>
      <c r="H56" s="158"/>
      <c r="I56" s="158">
        <v>123512</v>
      </c>
      <c r="J56" s="158"/>
      <c r="K56" s="158">
        <v>1776</v>
      </c>
      <c r="L56" s="158"/>
      <c r="M56" s="158">
        <v>123512</v>
      </c>
    </row>
    <row r="57" spans="1:13" ht="19.5" customHeight="1">
      <c r="A57" s="38" t="s">
        <v>139</v>
      </c>
      <c r="E57" s="20" t="s">
        <v>146</v>
      </c>
      <c r="F57" s="74"/>
      <c r="G57" s="154">
        <v>0</v>
      </c>
      <c r="H57" s="158"/>
      <c r="I57" s="154">
        <v>0</v>
      </c>
      <c r="J57" s="158"/>
      <c r="K57" s="158">
        <v>674017</v>
      </c>
      <c r="L57" s="158"/>
      <c r="M57" s="158">
        <v>92120</v>
      </c>
    </row>
    <row r="58" spans="1:13" ht="19.5" customHeight="1">
      <c r="A58" s="39" t="s">
        <v>8</v>
      </c>
      <c r="E58" s="20">
        <v>4</v>
      </c>
      <c r="F58" s="74"/>
      <c r="G58" s="158">
        <v>16092</v>
      </c>
      <c r="H58" s="158"/>
      <c r="I58" s="158">
        <v>9135</v>
      </c>
      <c r="J58" s="158"/>
      <c r="K58" s="158">
        <v>47148</v>
      </c>
      <c r="L58" s="158"/>
      <c r="M58" s="158">
        <v>24791</v>
      </c>
    </row>
    <row r="59" spans="1:13" ht="19.5" customHeight="1">
      <c r="A59" s="13" t="s">
        <v>38</v>
      </c>
      <c r="G59" s="161">
        <f>SUM(G54:G58)</f>
        <v>4523412</v>
      </c>
      <c r="H59" s="13"/>
      <c r="I59" s="161">
        <f>SUM(I54:I58)</f>
        <v>3889983</v>
      </c>
      <c r="J59" s="13"/>
      <c r="K59" s="161">
        <f>SUM(K54:K58)</f>
        <v>3278480</v>
      </c>
      <c r="L59" s="127"/>
      <c r="M59" s="161">
        <f>SUM(M54:M58)</f>
        <v>2882966</v>
      </c>
    </row>
    <row r="60" spans="1:13" ht="19.5" customHeight="1">
      <c r="A60" s="13"/>
      <c r="G60" s="159"/>
      <c r="H60" s="159"/>
      <c r="I60" s="159"/>
      <c r="J60" s="159"/>
      <c r="K60" s="159"/>
      <c r="L60" s="159"/>
      <c r="M60" s="159"/>
    </row>
    <row r="61" spans="1:13" ht="19.5" customHeight="1">
      <c r="A61" s="19" t="s">
        <v>20</v>
      </c>
      <c r="G61" s="159"/>
      <c r="H61" s="159"/>
      <c r="I61" s="159"/>
      <c r="J61" s="142"/>
      <c r="K61" s="142"/>
      <c r="L61" s="159"/>
      <c r="M61" s="142"/>
    </row>
    <row r="62" spans="1:13" ht="19.5" customHeight="1">
      <c r="A62" s="38" t="s">
        <v>156</v>
      </c>
      <c r="E62" s="20">
        <v>4</v>
      </c>
      <c r="G62" s="158">
        <v>2665079</v>
      </c>
      <c r="H62" s="3"/>
      <c r="I62" s="158">
        <v>2736653</v>
      </c>
      <c r="J62" s="3"/>
      <c r="K62" s="158">
        <v>2316667</v>
      </c>
      <c r="L62" s="11"/>
      <c r="M62" s="158">
        <v>2566270</v>
      </c>
    </row>
    <row r="63" spans="1:13" ht="19.5" customHeight="1">
      <c r="A63" s="39" t="s">
        <v>51</v>
      </c>
      <c r="G63" s="158">
        <v>34311</v>
      </c>
      <c r="H63" s="4"/>
      <c r="I63" s="158">
        <v>30430</v>
      </c>
      <c r="J63" s="4"/>
      <c r="K63" s="158">
        <v>34311</v>
      </c>
      <c r="L63" s="14"/>
      <c r="M63" s="158">
        <v>30430</v>
      </c>
    </row>
    <row r="64" spans="1:13" ht="19.5" customHeight="1">
      <c r="A64" s="38" t="s">
        <v>50</v>
      </c>
      <c r="E64" s="20">
        <v>4</v>
      </c>
      <c r="G64" s="158">
        <v>204332</v>
      </c>
      <c r="H64" s="4"/>
      <c r="I64" s="158">
        <v>99512</v>
      </c>
      <c r="J64" s="4"/>
      <c r="K64" s="158">
        <v>135184</v>
      </c>
      <c r="L64" s="14"/>
      <c r="M64" s="158">
        <v>80032</v>
      </c>
    </row>
    <row r="65" spans="1:13" ht="19.5" customHeight="1">
      <c r="A65" s="38" t="s">
        <v>134</v>
      </c>
      <c r="E65" s="20" t="s">
        <v>147</v>
      </c>
      <c r="G65" s="158">
        <v>296271</v>
      </c>
      <c r="H65" s="3"/>
      <c r="I65" s="158">
        <v>152305</v>
      </c>
      <c r="J65" s="3"/>
      <c r="K65" s="158">
        <v>49945</v>
      </c>
      <c r="L65" s="11"/>
      <c r="M65" s="158">
        <v>14685</v>
      </c>
    </row>
    <row r="66" spans="1:13" ht="19.5" customHeight="1">
      <c r="A66" s="13" t="s">
        <v>39</v>
      </c>
      <c r="G66" s="161">
        <f>SUM(G62:G65)</f>
        <v>3199993</v>
      </c>
      <c r="H66" s="13"/>
      <c r="I66" s="161">
        <f>SUM(I62:I65)</f>
        <v>3018900</v>
      </c>
      <c r="J66" s="13"/>
      <c r="K66" s="161">
        <f>SUM(K62:K65)</f>
        <v>2536107</v>
      </c>
      <c r="L66" s="127"/>
      <c r="M66" s="161">
        <f>SUM(M62:M65)</f>
        <v>2691417</v>
      </c>
    </row>
    <row r="67" spans="1:13" ht="19.5" customHeight="1">
      <c r="A67" s="13" t="s">
        <v>99</v>
      </c>
      <c r="B67" s="13"/>
      <c r="C67" s="13"/>
      <c r="D67" s="13"/>
      <c r="G67" s="162">
        <f>G59-G66</f>
        <v>1323419</v>
      </c>
      <c r="H67" s="7"/>
      <c r="I67" s="162">
        <f>I59-I66</f>
        <v>871083</v>
      </c>
      <c r="J67" s="7"/>
      <c r="K67" s="162">
        <f>K59-K66</f>
        <v>742373</v>
      </c>
      <c r="L67" s="163"/>
      <c r="M67" s="162">
        <f>M59-M66</f>
        <v>191549</v>
      </c>
    </row>
    <row r="68" spans="1:13" ht="19.5" customHeight="1">
      <c r="A68" s="39" t="s">
        <v>100</v>
      </c>
      <c r="E68" s="20">
        <v>13</v>
      </c>
      <c r="G68" s="164">
        <v>1806</v>
      </c>
      <c r="H68" s="4"/>
      <c r="I68" s="164">
        <v>2079</v>
      </c>
      <c r="J68" s="4"/>
      <c r="K68" s="164">
        <v>1667</v>
      </c>
      <c r="L68" s="14"/>
      <c r="M68" s="164">
        <v>2123</v>
      </c>
    </row>
    <row r="69" spans="1:13" ht="19.5" customHeight="1">
      <c r="A69" s="13" t="s">
        <v>101</v>
      </c>
      <c r="B69" s="13"/>
      <c r="C69" s="13"/>
      <c r="D69" s="13"/>
      <c r="G69" s="161">
        <f>+G67-G68</f>
        <v>1321613</v>
      </c>
      <c r="H69" s="13"/>
      <c r="I69" s="161">
        <f>+I67-I68</f>
        <v>869004</v>
      </c>
      <c r="J69" s="13"/>
      <c r="K69" s="161">
        <f>+K67-K68</f>
        <v>740706</v>
      </c>
      <c r="L69" s="127"/>
      <c r="M69" s="161">
        <f>+M67-M68</f>
        <v>189426</v>
      </c>
    </row>
    <row r="70" spans="1:13" ht="19.5" customHeight="1">
      <c r="A70" s="13"/>
      <c r="B70" s="13"/>
      <c r="C70" s="13"/>
      <c r="D70" s="13"/>
      <c r="G70" s="53"/>
      <c r="H70" s="53"/>
      <c r="I70" s="53"/>
      <c r="J70" s="53"/>
      <c r="K70" s="53"/>
      <c r="L70" s="53"/>
      <c r="M70" s="53"/>
    </row>
    <row r="71" spans="1:13" ht="19.5" customHeight="1">
      <c r="A71" s="13" t="s">
        <v>105</v>
      </c>
      <c r="B71" s="13"/>
      <c r="C71" s="13"/>
      <c r="D71" s="13"/>
      <c r="G71" s="160">
        <v>0</v>
      </c>
      <c r="H71" s="3"/>
      <c r="I71" s="160">
        <v>0</v>
      </c>
      <c r="J71" s="3"/>
      <c r="K71" s="160">
        <v>0</v>
      </c>
      <c r="L71" s="11"/>
      <c r="M71" s="160">
        <v>0</v>
      </c>
    </row>
    <row r="72" spans="1:13" ht="19.5" customHeight="1">
      <c r="A72" s="13"/>
      <c r="B72" s="13"/>
      <c r="C72" s="13"/>
      <c r="D72" s="13"/>
      <c r="G72" s="142"/>
      <c r="H72" s="142"/>
      <c r="I72" s="142"/>
      <c r="J72" s="142"/>
      <c r="K72" s="142"/>
      <c r="L72" s="142"/>
      <c r="M72" s="142"/>
    </row>
    <row r="73" spans="1:13" ht="19.5" customHeight="1" thickBot="1">
      <c r="A73" s="9" t="s">
        <v>107</v>
      </c>
      <c r="B73" s="13"/>
      <c r="C73" s="13"/>
      <c r="D73" s="13"/>
      <c r="E73" s="94"/>
      <c r="F73" s="13"/>
      <c r="G73" s="66">
        <f>G69+G71</f>
        <v>1321613</v>
      </c>
      <c r="H73" s="53"/>
      <c r="I73" s="66">
        <f>I69+I71</f>
        <v>869004</v>
      </c>
      <c r="J73" s="53"/>
      <c r="K73" s="66">
        <f>K69+K71</f>
        <v>740706</v>
      </c>
      <c r="L73" s="53"/>
      <c r="M73" s="66">
        <f>M69+M71</f>
        <v>189426</v>
      </c>
    </row>
    <row r="74" spans="1:13" ht="19.5" customHeight="1" thickTop="1">
      <c r="A74" s="49"/>
      <c r="B74" s="13"/>
      <c r="C74" s="13"/>
      <c r="D74" s="13"/>
      <c r="G74" s="158"/>
      <c r="H74" s="3"/>
      <c r="I74" s="158"/>
      <c r="J74" s="3"/>
      <c r="K74" s="158"/>
      <c r="L74" s="163"/>
      <c r="M74" s="158"/>
    </row>
    <row r="75" spans="1:13" ht="19.5" customHeight="1">
      <c r="A75" s="9" t="s">
        <v>106</v>
      </c>
      <c r="B75" s="13"/>
      <c r="C75" s="13"/>
      <c r="D75" s="13"/>
      <c r="G75" s="53"/>
      <c r="H75" s="51"/>
      <c r="I75" s="53"/>
      <c r="J75" s="53"/>
      <c r="K75" s="53"/>
      <c r="L75" s="51"/>
      <c r="M75" s="53"/>
    </row>
    <row r="76" spans="1:13" ht="19.5" customHeight="1">
      <c r="A76" s="49" t="s">
        <v>125</v>
      </c>
      <c r="B76" s="13"/>
      <c r="C76" s="13"/>
      <c r="D76" s="13"/>
      <c r="G76" s="158">
        <v>1321108</v>
      </c>
      <c r="H76" s="3"/>
      <c r="I76" s="158">
        <v>868389</v>
      </c>
      <c r="J76" s="3"/>
      <c r="K76" s="158">
        <v>740706</v>
      </c>
      <c r="L76" s="163"/>
      <c r="M76" s="158">
        <v>189426</v>
      </c>
    </row>
    <row r="77" spans="1:13" ht="19.5" customHeight="1">
      <c r="A77" s="69" t="s">
        <v>75</v>
      </c>
      <c r="B77" s="13"/>
      <c r="C77" s="13"/>
      <c r="D77" s="13"/>
      <c r="G77" s="158">
        <v>505</v>
      </c>
      <c r="H77" s="3"/>
      <c r="I77" s="158">
        <v>615</v>
      </c>
      <c r="J77" s="3"/>
      <c r="K77" s="154">
        <v>0</v>
      </c>
      <c r="L77" s="165"/>
      <c r="M77" s="154">
        <v>0</v>
      </c>
    </row>
    <row r="78" spans="1:13" ht="19.5" customHeight="1" thickBot="1">
      <c r="A78" s="13" t="s">
        <v>101</v>
      </c>
      <c r="B78" s="13"/>
      <c r="C78" s="13"/>
      <c r="D78" s="13"/>
      <c r="G78" s="166">
        <f>SUM(G76:G77)</f>
        <v>1321613</v>
      </c>
      <c r="H78" s="13"/>
      <c r="I78" s="166">
        <f>SUM(I76:I77)</f>
        <v>869004</v>
      </c>
      <c r="J78" s="13"/>
      <c r="K78" s="166">
        <f>SUM(K76:K77)</f>
        <v>740706</v>
      </c>
      <c r="L78" s="163"/>
      <c r="M78" s="166">
        <f>SUM(M76:M77)</f>
        <v>189426</v>
      </c>
    </row>
    <row r="79" spans="1:13" ht="19.5" customHeight="1" thickTop="1">
      <c r="A79" s="69"/>
      <c r="B79" s="13"/>
      <c r="C79" s="13"/>
      <c r="D79" s="13"/>
      <c r="G79" s="167"/>
      <c r="H79" s="9"/>
      <c r="I79" s="167"/>
      <c r="J79" s="9"/>
      <c r="K79" s="9"/>
      <c r="L79" s="9"/>
      <c r="M79" s="9"/>
    </row>
    <row r="80" spans="1:13" ht="19.5" customHeight="1">
      <c r="A80" s="9" t="s">
        <v>150</v>
      </c>
      <c r="G80" s="158"/>
      <c r="H80" s="4"/>
      <c r="I80" s="158"/>
      <c r="J80" s="4"/>
      <c r="K80" s="158"/>
      <c r="L80" s="127"/>
      <c r="M80" s="158"/>
    </row>
    <row r="81" spans="1:13" ht="19.5" customHeight="1">
      <c r="A81" s="49" t="s">
        <v>125</v>
      </c>
      <c r="B81" s="13"/>
      <c r="C81" s="13"/>
      <c r="D81" s="13"/>
      <c r="G81" s="158">
        <v>1321108</v>
      </c>
      <c r="H81" s="3"/>
      <c r="I81" s="158">
        <v>868389</v>
      </c>
      <c r="J81" s="3"/>
      <c r="K81" s="158">
        <v>740706</v>
      </c>
      <c r="L81" s="163"/>
      <c r="M81" s="158">
        <v>189426</v>
      </c>
    </row>
    <row r="82" spans="1:13" ht="19.5" customHeight="1">
      <c r="A82" s="69" t="s">
        <v>75</v>
      </c>
      <c r="B82" s="13"/>
      <c r="C82" s="13"/>
      <c r="D82" s="13"/>
      <c r="G82" s="158">
        <v>505</v>
      </c>
      <c r="H82" s="3"/>
      <c r="I82" s="158">
        <v>615</v>
      </c>
      <c r="J82" s="3"/>
      <c r="K82" s="154">
        <v>0</v>
      </c>
      <c r="L82" s="165"/>
      <c r="M82" s="154">
        <v>0</v>
      </c>
    </row>
    <row r="83" spans="1:13" ht="19.5" customHeight="1" thickBot="1">
      <c r="A83" s="9" t="s">
        <v>107</v>
      </c>
      <c r="B83" s="13"/>
      <c r="C83" s="13"/>
      <c r="D83" s="13"/>
      <c r="G83" s="166">
        <f>SUM(G81:G82)</f>
        <v>1321613</v>
      </c>
      <c r="H83" s="13"/>
      <c r="I83" s="166">
        <f>SUM(I81:I82)</f>
        <v>869004</v>
      </c>
      <c r="J83" s="13"/>
      <c r="K83" s="166">
        <f>K76</f>
        <v>740706</v>
      </c>
      <c r="L83" s="163"/>
      <c r="M83" s="166">
        <f>M76</f>
        <v>189426</v>
      </c>
    </row>
    <row r="84" spans="1:13" ht="19.5" customHeight="1" thickTop="1">
      <c r="A84" s="69"/>
      <c r="B84" s="13"/>
      <c r="C84" s="13"/>
      <c r="D84" s="13"/>
      <c r="G84" s="53"/>
      <c r="H84" s="53"/>
      <c r="I84" s="53"/>
      <c r="J84" s="53"/>
      <c r="K84" s="53"/>
      <c r="L84" s="53"/>
      <c r="M84" s="53"/>
    </row>
    <row r="85" spans="1:13" ht="19.5" customHeight="1">
      <c r="A85" s="9" t="s">
        <v>103</v>
      </c>
      <c r="B85" s="13"/>
      <c r="C85" s="13"/>
      <c r="D85" s="13"/>
      <c r="G85" s="53"/>
      <c r="H85" s="53"/>
      <c r="I85" s="53"/>
      <c r="J85" s="53"/>
      <c r="K85" s="53"/>
      <c r="L85" s="53"/>
      <c r="M85" s="53"/>
    </row>
    <row r="86" spans="1:13" ht="19.5" customHeight="1" thickBot="1">
      <c r="A86" s="38" t="s">
        <v>102</v>
      </c>
      <c r="B86" s="13"/>
      <c r="C86" s="13"/>
      <c r="D86" s="13"/>
      <c r="E86" s="20">
        <v>24</v>
      </c>
      <c r="F86" s="74"/>
      <c r="G86" s="145">
        <v>0.353616597491177</v>
      </c>
      <c r="H86" s="146"/>
      <c r="I86" s="145">
        <v>0.23</v>
      </c>
      <c r="J86" s="146"/>
      <c r="K86" s="145">
        <v>0.198580635088472</v>
      </c>
      <c r="L86" s="146"/>
      <c r="M86" s="145">
        <v>0.05</v>
      </c>
    </row>
    <row r="87" ht="15.75" thickTop="1"/>
  </sheetData>
  <sheetProtection password="F7ED" sheet="1"/>
  <mergeCells count="22">
    <mergeCell ref="G4:I4"/>
    <mergeCell ref="A1:M1"/>
    <mergeCell ref="A2:M2"/>
    <mergeCell ref="G5:I5"/>
    <mergeCell ref="K5:M5"/>
    <mergeCell ref="K4:M4"/>
    <mergeCell ref="G48:I48"/>
    <mergeCell ref="K48:M48"/>
    <mergeCell ref="G7:I7"/>
    <mergeCell ref="K6:M6"/>
    <mergeCell ref="K7:M7"/>
    <mergeCell ref="G9:M9"/>
    <mergeCell ref="G49:I49"/>
    <mergeCell ref="K49:M49"/>
    <mergeCell ref="G50:I50"/>
    <mergeCell ref="K50:M50"/>
    <mergeCell ref="G52:M52"/>
    <mergeCell ref="G6:I6"/>
    <mergeCell ref="A44:M44"/>
    <mergeCell ref="A45:M45"/>
    <mergeCell ref="G47:I47"/>
    <mergeCell ref="K47:M47"/>
  </mergeCells>
  <printOptions/>
  <pageMargins left="0.74" right="0.236220472440945" top="0.748031496062992" bottom="0.85" header="0.31496062992126" footer="0.43"/>
  <pageSetup firstPageNumber="5" useFirstPageNumber="1" horizontalDpi="600" verticalDpi="600" orientation="portrait" paperSize="9" scale="90" r:id="rId1"/>
  <headerFooter alignWithMargins="0">
    <oddFooter>&amp;LThe accompanying notes are an integral part of these financial statements.
&amp;R&amp;P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90" zoomScaleSheetLayoutView="90" workbookViewId="0" topLeftCell="A1">
      <selection activeCell="A12" sqref="A12:I12"/>
    </sheetView>
  </sheetViews>
  <sheetFormatPr defaultColWidth="9.140625" defaultRowHeight="19.5" customHeight="1"/>
  <cols>
    <col min="1" max="2" width="2.421875" style="4" customWidth="1"/>
    <col min="3" max="3" width="30.57421875" style="4" customWidth="1"/>
    <col min="4" max="4" width="2.140625" style="4" customWidth="1"/>
    <col min="5" max="5" width="7.00390625" style="4" customWidth="1"/>
    <col min="6" max="6" width="2.140625" style="4" customWidth="1"/>
    <col min="7" max="7" width="11.7109375" style="4" bestFit="1" customWidth="1"/>
    <col min="8" max="8" width="1.7109375" style="4" customWidth="1"/>
    <col min="9" max="9" width="14.421875" style="4" bestFit="1" customWidth="1"/>
    <col min="10" max="10" width="1.7109375" style="4" customWidth="1"/>
    <col min="11" max="11" width="12.57421875" style="4" bestFit="1" customWidth="1"/>
    <col min="12" max="12" width="1.7109375" style="4" customWidth="1"/>
    <col min="13" max="13" width="14.57421875" style="4" bestFit="1" customWidth="1"/>
    <col min="14" max="14" width="1.7109375" style="4" customWidth="1"/>
    <col min="15" max="15" width="24.140625" style="4" customWidth="1"/>
    <col min="16" max="16" width="3.00390625" style="3" customWidth="1"/>
    <col min="17" max="17" width="13.140625" style="4" bestFit="1" customWidth="1"/>
    <col min="18" max="18" width="1.7109375" style="3" customWidth="1"/>
    <col min="19" max="19" width="13.28125" style="4" customWidth="1"/>
    <col min="20" max="20" width="1.7109375" style="3" customWidth="1"/>
    <col min="21" max="21" width="11.57421875" style="4" bestFit="1" customWidth="1"/>
    <col min="22" max="16384" width="9.140625" style="4" customWidth="1"/>
  </cols>
  <sheetData>
    <row r="1" spans="1:20" s="9" customFormat="1" ht="19.5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06"/>
      <c r="T1" s="106"/>
    </row>
    <row r="2" spans="1:20" s="9" customFormat="1" ht="19.5" customHeight="1">
      <c r="A2" s="213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06"/>
      <c r="T2" s="106"/>
    </row>
    <row r="3" spans="16:20" s="9" customFormat="1" ht="19.5" customHeight="1">
      <c r="P3" s="106"/>
      <c r="R3" s="106"/>
      <c r="T3" s="106"/>
    </row>
    <row r="4" spans="1:21" ht="19.5" customHeight="1">
      <c r="A4" s="73"/>
      <c r="B4" s="73"/>
      <c r="C4" s="74"/>
      <c r="D4" s="43"/>
      <c r="E4" s="75"/>
      <c r="F4" s="75"/>
      <c r="G4" s="217" t="s">
        <v>43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ht="19.5" customHeight="1">
      <c r="A5" s="73"/>
      <c r="B5" s="73"/>
      <c r="C5" s="74"/>
      <c r="D5" s="43"/>
      <c r="E5" s="75"/>
      <c r="F5" s="75"/>
      <c r="G5" s="76"/>
      <c r="H5" s="76"/>
      <c r="I5" s="75"/>
      <c r="J5" s="76"/>
      <c r="K5" s="76"/>
      <c r="L5" s="76"/>
      <c r="M5" s="76"/>
      <c r="N5" s="76"/>
      <c r="O5" s="75" t="s">
        <v>67</v>
      </c>
      <c r="P5" s="76"/>
      <c r="Q5" s="76"/>
      <c r="R5" s="76"/>
      <c r="S5" s="75"/>
      <c r="T5" s="76"/>
      <c r="U5" s="76"/>
    </row>
    <row r="6" spans="1:20" s="10" customFormat="1" ht="19.5" customHeight="1">
      <c r="A6" s="74"/>
      <c r="B6" s="74"/>
      <c r="C6" s="74"/>
      <c r="D6" s="75"/>
      <c r="E6" s="74"/>
      <c r="F6" s="74"/>
      <c r="G6" s="74" t="s">
        <v>9</v>
      </c>
      <c r="H6" s="74"/>
      <c r="I6" s="77"/>
      <c r="J6" s="74"/>
      <c r="K6" s="216" t="s">
        <v>46</v>
      </c>
      <c r="L6" s="216"/>
      <c r="M6" s="216"/>
      <c r="N6" s="78"/>
      <c r="O6" s="79" t="s">
        <v>66</v>
      </c>
      <c r="P6" s="75"/>
      <c r="Q6" s="74"/>
      <c r="R6" s="75"/>
      <c r="S6" s="77"/>
      <c r="T6" s="75"/>
    </row>
    <row r="7" spans="1:21" s="10" customFormat="1" ht="19.5" customHeight="1">
      <c r="A7" s="74"/>
      <c r="B7" s="74"/>
      <c r="C7" s="74"/>
      <c r="D7" s="75"/>
      <c r="E7" s="74"/>
      <c r="F7" s="74"/>
      <c r="G7" s="75" t="s">
        <v>57</v>
      </c>
      <c r="H7" s="75"/>
      <c r="I7" s="74" t="s">
        <v>54</v>
      </c>
      <c r="J7" s="75"/>
      <c r="K7" s="67"/>
      <c r="L7" s="75"/>
      <c r="N7" s="75"/>
      <c r="O7" s="80" t="s">
        <v>158</v>
      </c>
      <c r="P7" s="75"/>
      <c r="Q7" s="80" t="s">
        <v>61</v>
      </c>
      <c r="R7" s="75"/>
      <c r="S7" s="80" t="s">
        <v>76</v>
      </c>
      <c r="T7" s="75"/>
      <c r="U7" s="74" t="s">
        <v>2</v>
      </c>
    </row>
    <row r="8" spans="1:22" s="10" customFormat="1" ht="19.5" customHeight="1">
      <c r="A8" s="74"/>
      <c r="B8" s="74"/>
      <c r="C8" s="74"/>
      <c r="D8" s="74"/>
      <c r="E8" s="17" t="s">
        <v>22</v>
      </c>
      <c r="F8" s="74"/>
      <c r="G8" s="75" t="s">
        <v>7</v>
      </c>
      <c r="H8" s="75"/>
      <c r="I8" s="74" t="s">
        <v>55</v>
      </c>
      <c r="J8" s="75"/>
      <c r="K8" s="68" t="s">
        <v>157</v>
      </c>
      <c r="L8" s="75"/>
      <c r="M8" s="74" t="s">
        <v>12</v>
      </c>
      <c r="N8" s="75"/>
      <c r="O8" s="77" t="s">
        <v>108</v>
      </c>
      <c r="P8" s="75"/>
      <c r="Q8" s="80" t="s">
        <v>77</v>
      </c>
      <c r="R8" s="75"/>
      <c r="S8" s="80" t="s">
        <v>78</v>
      </c>
      <c r="T8" s="75"/>
      <c r="U8" s="74" t="s">
        <v>44</v>
      </c>
      <c r="V8" s="74"/>
    </row>
    <row r="9" spans="1:21" s="10" customFormat="1" ht="19.5" customHeight="1">
      <c r="A9" s="74"/>
      <c r="B9" s="74"/>
      <c r="C9" s="74"/>
      <c r="D9" s="74"/>
      <c r="E9" s="17"/>
      <c r="F9" s="74"/>
      <c r="G9" s="75"/>
      <c r="H9" s="75"/>
      <c r="I9" s="74"/>
      <c r="J9" s="75"/>
      <c r="K9" s="77"/>
      <c r="L9" s="75"/>
      <c r="M9" s="74"/>
      <c r="N9" s="75"/>
      <c r="O9" s="77" t="s">
        <v>109</v>
      </c>
      <c r="P9" s="75"/>
      <c r="Q9" s="80" t="s">
        <v>79</v>
      </c>
      <c r="R9" s="75"/>
      <c r="S9" s="80"/>
      <c r="T9" s="75"/>
      <c r="U9" s="74"/>
    </row>
    <row r="10" spans="1:21" s="10" customFormat="1" ht="19.5" customHeight="1">
      <c r="A10" s="74"/>
      <c r="B10" s="74"/>
      <c r="C10" s="74"/>
      <c r="D10" s="74"/>
      <c r="E10" s="17"/>
      <c r="F10" s="74"/>
      <c r="G10" s="75"/>
      <c r="H10" s="75"/>
      <c r="I10" s="74"/>
      <c r="J10" s="75"/>
      <c r="K10" s="77"/>
      <c r="L10" s="75"/>
      <c r="M10" s="74"/>
      <c r="N10" s="75"/>
      <c r="O10" s="77" t="s">
        <v>110</v>
      </c>
      <c r="P10" s="75"/>
      <c r="Q10" s="80" t="s">
        <v>80</v>
      </c>
      <c r="R10" s="75"/>
      <c r="S10" s="80"/>
      <c r="T10" s="75"/>
      <c r="U10" s="74"/>
    </row>
    <row r="11" spans="1:21" s="10" customFormat="1" ht="19.5" customHeight="1">
      <c r="A11" s="74"/>
      <c r="B11" s="74"/>
      <c r="C11" s="74"/>
      <c r="D11" s="74"/>
      <c r="E11" s="17"/>
      <c r="F11" s="74"/>
      <c r="G11" s="211" t="s">
        <v>25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:21" s="10" customFormat="1" ht="19.5" customHeight="1">
      <c r="A12" s="213" t="s">
        <v>172</v>
      </c>
      <c r="B12" s="213"/>
      <c r="C12" s="213"/>
      <c r="D12" s="213"/>
      <c r="E12" s="213"/>
      <c r="F12" s="213"/>
      <c r="G12" s="213"/>
      <c r="H12" s="213"/>
      <c r="I12" s="21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9.5" customHeight="1">
      <c r="A13" s="13" t="s">
        <v>104</v>
      </c>
      <c r="B13" s="39"/>
      <c r="C13" s="39"/>
      <c r="D13" s="81"/>
      <c r="E13" s="81"/>
      <c r="F13" s="81"/>
      <c r="G13" s="147">
        <v>373000</v>
      </c>
      <c r="H13" s="148"/>
      <c r="I13" s="147">
        <v>3680616</v>
      </c>
      <c r="J13" s="147"/>
      <c r="K13" s="147">
        <v>17700</v>
      </c>
      <c r="L13" s="149"/>
      <c r="M13" s="147">
        <v>335174</v>
      </c>
      <c r="N13" s="147"/>
      <c r="O13" s="147">
        <v>-46945</v>
      </c>
      <c r="P13" s="147"/>
      <c r="Q13" s="147">
        <f>SUM(G13:P13)</f>
        <v>4359545</v>
      </c>
      <c r="R13" s="147"/>
      <c r="S13" s="147">
        <v>2964</v>
      </c>
      <c r="T13" s="147"/>
      <c r="U13" s="147">
        <f>SUM(Q13:S13)</f>
        <v>4362509</v>
      </c>
    </row>
    <row r="14" spans="1:21" ht="19.5" customHeight="1">
      <c r="A14" s="13" t="s">
        <v>178</v>
      </c>
      <c r="B14" s="39"/>
      <c r="C14" s="39"/>
      <c r="D14" s="81"/>
      <c r="E14" s="81"/>
      <c r="F14" s="81"/>
      <c r="G14" s="147"/>
      <c r="H14" s="148"/>
      <c r="I14" s="147"/>
      <c r="J14" s="147"/>
      <c r="K14" s="147"/>
      <c r="L14" s="149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19.5" customHeight="1">
      <c r="A15" s="13"/>
      <c r="B15" s="9" t="s">
        <v>179</v>
      </c>
      <c r="C15" s="39"/>
      <c r="D15" s="81"/>
      <c r="E15" s="81"/>
      <c r="F15" s="81"/>
      <c r="G15" s="147"/>
      <c r="H15" s="148"/>
      <c r="I15" s="147"/>
      <c r="J15" s="147"/>
      <c r="K15" s="147"/>
      <c r="L15" s="149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19.5" customHeight="1">
      <c r="A16" s="13"/>
      <c r="B16" s="13" t="s">
        <v>180</v>
      </c>
      <c r="C16" s="39"/>
      <c r="D16" s="81"/>
      <c r="E16" s="81"/>
      <c r="F16" s="81"/>
      <c r="G16" s="147"/>
      <c r="H16" s="148"/>
      <c r="I16" s="147"/>
      <c r="J16" s="147"/>
      <c r="K16" s="147"/>
      <c r="L16" s="149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19.5" customHeight="1">
      <c r="A17" s="13"/>
      <c r="B17" s="13" t="s">
        <v>197</v>
      </c>
      <c r="C17" s="39"/>
      <c r="D17" s="81"/>
      <c r="E17" s="81"/>
      <c r="F17" s="81"/>
      <c r="G17" s="147"/>
      <c r="H17" s="148"/>
      <c r="I17" s="147"/>
      <c r="J17" s="147"/>
      <c r="K17" s="147"/>
      <c r="L17" s="149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2:21" ht="19.5" customHeight="1">
      <c r="B18" s="39"/>
      <c r="C18" s="38" t="s">
        <v>198</v>
      </c>
      <c r="D18" s="81"/>
      <c r="E18" s="139">
        <v>22</v>
      </c>
      <c r="F18" s="134"/>
      <c r="G18" s="172">
        <v>0</v>
      </c>
      <c r="H18" s="136"/>
      <c r="I18" s="172">
        <v>0</v>
      </c>
      <c r="J18" s="135"/>
      <c r="K18" s="172">
        <v>0</v>
      </c>
      <c r="L18" s="137"/>
      <c r="M18" s="172">
        <v>-74600</v>
      </c>
      <c r="N18" s="135"/>
      <c r="O18" s="172">
        <v>0</v>
      </c>
      <c r="P18" s="135"/>
      <c r="Q18" s="172">
        <f>SUM(G18:P18)</f>
        <v>-74600</v>
      </c>
      <c r="R18" s="135"/>
      <c r="S18" s="172">
        <v>0</v>
      </c>
      <c r="T18" s="135"/>
      <c r="U18" s="173">
        <f>SUM(Q18:S18)</f>
        <v>-74600</v>
      </c>
    </row>
    <row r="19" spans="2:21" ht="19.5" customHeight="1">
      <c r="B19" s="13" t="s">
        <v>182</v>
      </c>
      <c r="C19" s="38"/>
      <c r="D19" s="81"/>
      <c r="E19" s="139"/>
      <c r="F19" s="134"/>
      <c r="G19" s="135"/>
      <c r="H19" s="136"/>
      <c r="I19" s="135"/>
      <c r="J19" s="135"/>
      <c r="K19" s="135"/>
      <c r="L19" s="137"/>
      <c r="M19" s="135"/>
      <c r="N19" s="135"/>
      <c r="O19" s="135"/>
      <c r="P19" s="135"/>
      <c r="Q19" s="135"/>
      <c r="R19" s="135"/>
      <c r="S19" s="135"/>
      <c r="T19" s="135"/>
      <c r="U19" s="138"/>
    </row>
    <row r="20" spans="2:21" s="13" customFormat="1" ht="19.5" customHeight="1">
      <c r="B20" s="13" t="s">
        <v>183</v>
      </c>
      <c r="D20" s="168"/>
      <c r="E20" s="169"/>
      <c r="F20" s="170"/>
      <c r="G20" s="174">
        <v>0</v>
      </c>
      <c r="H20" s="148"/>
      <c r="I20" s="174">
        <v>0</v>
      </c>
      <c r="J20" s="147"/>
      <c r="K20" s="174">
        <v>0</v>
      </c>
      <c r="L20" s="149"/>
      <c r="M20" s="174">
        <v>-74600</v>
      </c>
      <c r="N20" s="147"/>
      <c r="O20" s="174">
        <v>0</v>
      </c>
      <c r="P20" s="147"/>
      <c r="Q20" s="174">
        <f>SUM(G20:P20)</f>
        <v>-74600</v>
      </c>
      <c r="R20" s="147"/>
      <c r="S20" s="174">
        <v>0</v>
      </c>
      <c r="T20" s="147"/>
      <c r="U20" s="175">
        <f>SUM(Q20:S20)</f>
        <v>-74600</v>
      </c>
    </row>
    <row r="21" spans="1:21" s="13" customFormat="1" ht="19.5" customHeight="1">
      <c r="A21" s="13" t="s">
        <v>184</v>
      </c>
      <c r="D21" s="168"/>
      <c r="E21" s="169"/>
      <c r="F21" s="170"/>
      <c r="G21" s="147"/>
      <c r="H21" s="148"/>
      <c r="I21" s="147"/>
      <c r="J21" s="147"/>
      <c r="K21" s="147"/>
      <c r="L21" s="149"/>
      <c r="M21" s="147"/>
      <c r="N21" s="147"/>
      <c r="O21" s="147"/>
      <c r="P21" s="147"/>
      <c r="Q21" s="147"/>
      <c r="R21" s="147"/>
      <c r="S21" s="147"/>
      <c r="T21" s="147"/>
      <c r="U21" s="171"/>
    </row>
    <row r="22" spans="2:21" s="39" customFormat="1" ht="19.5" customHeight="1">
      <c r="B22" s="38" t="s">
        <v>195</v>
      </c>
      <c r="D22" s="81"/>
      <c r="E22" s="139"/>
      <c r="F22" s="134"/>
      <c r="G22" s="172">
        <v>0</v>
      </c>
      <c r="H22" s="136"/>
      <c r="I22" s="172">
        <v>0</v>
      </c>
      <c r="J22" s="135"/>
      <c r="K22" s="172">
        <v>0</v>
      </c>
      <c r="L22" s="137"/>
      <c r="M22" s="172">
        <v>868389</v>
      </c>
      <c r="N22" s="135"/>
      <c r="O22" s="172">
        <v>0</v>
      </c>
      <c r="P22" s="135"/>
      <c r="Q22" s="172">
        <f>SUM(G22:P22)</f>
        <v>868389</v>
      </c>
      <c r="R22" s="135"/>
      <c r="S22" s="172">
        <v>615</v>
      </c>
      <c r="T22" s="135"/>
      <c r="U22" s="173">
        <f>SUM(Q22:S22)</f>
        <v>869004</v>
      </c>
    </row>
    <row r="23" spans="1:21" s="13" customFormat="1" ht="19.5" customHeight="1">
      <c r="A23" s="13" t="s">
        <v>185</v>
      </c>
      <c r="D23" s="168"/>
      <c r="E23" s="169"/>
      <c r="F23" s="170"/>
      <c r="G23" s="147">
        <v>0</v>
      </c>
      <c r="H23" s="148"/>
      <c r="I23" s="147">
        <v>0</v>
      </c>
      <c r="J23" s="147"/>
      <c r="K23" s="147">
        <v>0</v>
      </c>
      <c r="L23" s="149"/>
      <c r="M23" s="147">
        <v>868389</v>
      </c>
      <c r="N23" s="147"/>
      <c r="O23" s="147">
        <v>0</v>
      </c>
      <c r="P23" s="147"/>
      <c r="Q23" s="147">
        <f>SUM(G23:P23)</f>
        <v>868389</v>
      </c>
      <c r="R23" s="147"/>
      <c r="S23" s="147">
        <v>615</v>
      </c>
      <c r="T23" s="147"/>
      <c r="U23" s="176">
        <f>SUM(Q23:S23)</f>
        <v>869004</v>
      </c>
    </row>
    <row r="24" spans="1:21" s="13" customFormat="1" ht="19.5" customHeight="1">
      <c r="A24" s="13" t="s">
        <v>81</v>
      </c>
      <c r="D24" s="168"/>
      <c r="E24" s="139">
        <v>21</v>
      </c>
      <c r="F24" s="170"/>
      <c r="G24" s="147">
        <v>0</v>
      </c>
      <c r="H24" s="148"/>
      <c r="I24" s="147">
        <v>0</v>
      </c>
      <c r="J24" s="147"/>
      <c r="K24" s="147">
        <v>19600</v>
      </c>
      <c r="L24" s="149"/>
      <c r="M24" s="147">
        <v>-19600</v>
      </c>
      <c r="N24" s="147"/>
      <c r="O24" s="147">
        <v>0</v>
      </c>
      <c r="P24" s="147"/>
      <c r="Q24" s="147">
        <f>SUM(G24:P24)</f>
        <v>0</v>
      </c>
      <c r="R24" s="147"/>
      <c r="S24" s="147">
        <v>0</v>
      </c>
      <c r="T24" s="147"/>
      <c r="U24" s="171">
        <f>SUM(Q24:S24)</f>
        <v>0</v>
      </c>
    </row>
    <row r="25" spans="1:21" ht="19.5" customHeight="1" thickBot="1">
      <c r="A25" s="13" t="s">
        <v>169</v>
      </c>
      <c r="B25" s="39"/>
      <c r="C25" s="39"/>
      <c r="D25" s="81"/>
      <c r="E25" s="81"/>
      <c r="F25" s="81"/>
      <c r="G25" s="86">
        <f>G13+G20+G23+G24</f>
        <v>373000</v>
      </c>
      <c r="H25" s="84"/>
      <c r="I25" s="86">
        <f>I13+I20+I23+I24</f>
        <v>3680616</v>
      </c>
      <c r="J25" s="84"/>
      <c r="K25" s="86">
        <f>K13+K20+K23+K24</f>
        <v>37300</v>
      </c>
      <c r="L25" s="84"/>
      <c r="M25" s="86">
        <f>M13+M20+M23+M24</f>
        <v>1109363</v>
      </c>
      <c r="N25" s="84"/>
      <c r="O25" s="86">
        <f>O13+O20+O23+O24</f>
        <v>-46945</v>
      </c>
      <c r="P25" s="84"/>
      <c r="Q25" s="86">
        <f>Q13+Q20+Q23+Q24</f>
        <v>5153334</v>
      </c>
      <c r="R25" s="84"/>
      <c r="S25" s="86">
        <f>S13+S20+S23+S24</f>
        <v>3579</v>
      </c>
      <c r="T25" s="84"/>
      <c r="U25" s="86">
        <f>U13+U20+U23+U24</f>
        <v>5156913</v>
      </c>
    </row>
    <row r="26" spans="1:20" s="9" customFormat="1" ht="19.5" customHeight="1" thickTop="1">
      <c r="A26" s="213" t="s">
        <v>84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106"/>
      <c r="T26" s="106"/>
    </row>
    <row r="27" spans="1:20" s="9" customFormat="1" ht="19.5" customHeight="1">
      <c r="A27" s="213" t="s">
        <v>196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106"/>
      <c r="T27" s="106"/>
    </row>
    <row r="28" spans="16:20" s="9" customFormat="1" ht="19.5" customHeight="1">
      <c r="P28" s="106"/>
      <c r="R28" s="106"/>
      <c r="T28" s="106"/>
    </row>
    <row r="29" spans="1:21" ht="19.5" customHeight="1">
      <c r="A29" s="73"/>
      <c r="B29" s="73"/>
      <c r="C29" s="74"/>
      <c r="D29" s="43"/>
      <c r="E29" s="75"/>
      <c r="F29" s="75"/>
      <c r="G29" s="217" t="s">
        <v>43</v>
      </c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</row>
    <row r="30" spans="1:21" ht="19.5" customHeight="1">
      <c r="A30" s="73"/>
      <c r="B30" s="73"/>
      <c r="C30" s="74"/>
      <c r="D30" s="43"/>
      <c r="E30" s="75"/>
      <c r="F30" s="75"/>
      <c r="G30" s="76"/>
      <c r="H30" s="76"/>
      <c r="I30" s="75"/>
      <c r="J30" s="76"/>
      <c r="K30" s="76"/>
      <c r="L30" s="76"/>
      <c r="M30" s="76"/>
      <c r="N30" s="76"/>
      <c r="O30" s="75" t="s">
        <v>67</v>
      </c>
      <c r="P30" s="76"/>
      <c r="Q30" s="76"/>
      <c r="R30" s="76"/>
      <c r="S30" s="75"/>
      <c r="T30" s="76"/>
      <c r="U30" s="76"/>
    </row>
    <row r="31" spans="1:20" s="10" customFormat="1" ht="19.5" customHeight="1">
      <c r="A31" s="74"/>
      <c r="B31" s="74"/>
      <c r="C31" s="74"/>
      <c r="D31" s="75"/>
      <c r="E31" s="74"/>
      <c r="F31" s="74"/>
      <c r="G31" s="74" t="s">
        <v>9</v>
      </c>
      <c r="H31" s="74"/>
      <c r="I31" s="77"/>
      <c r="J31" s="74"/>
      <c r="K31" s="216" t="s">
        <v>46</v>
      </c>
      <c r="L31" s="216"/>
      <c r="M31" s="216"/>
      <c r="N31" s="78"/>
      <c r="O31" s="79" t="s">
        <v>66</v>
      </c>
      <c r="P31" s="75"/>
      <c r="Q31" s="74"/>
      <c r="R31" s="75"/>
      <c r="S31" s="77"/>
      <c r="T31" s="75"/>
    </row>
    <row r="32" spans="1:21" s="10" customFormat="1" ht="19.5" customHeight="1">
      <c r="A32" s="74"/>
      <c r="B32" s="74"/>
      <c r="C32" s="74"/>
      <c r="D32" s="75"/>
      <c r="E32" s="74"/>
      <c r="F32" s="74"/>
      <c r="G32" s="75" t="s">
        <v>57</v>
      </c>
      <c r="H32" s="75"/>
      <c r="I32" s="74" t="s">
        <v>54</v>
      </c>
      <c r="J32" s="75"/>
      <c r="K32" s="67"/>
      <c r="L32" s="75"/>
      <c r="N32" s="75"/>
      <c r="O32" s="80" t="s">
        <v>158</v>
      </c>
      <c r="P32" s="75"/>
      <c r="Q32" s="80" t="s">
        <v>61</v>
      </c>
      <c r="R32" s="75"/>
      <c r="S32" s="80" t="s">
        <v>76</v>
      </c>
      <c r="T32" s="75"/>
      <c r="U32" s="74" t="s">
        <v>2</v>
      </c>
    </row>
    <row r="33" spans="1:22" s="10" customFormat="1" ht="19.5" customHeight="1">
      <c r="A33" s="74"/>
      <c r="B33" s="74"/>
      <c r="C33" s="74"/>
      <c r="D33" s="74"/>
      <c r="E33" s="17" t="s">
        <v>22</v>
      </c>
      <c r="F33" s="74"/>
      <c r="G33" s="75" t="s">
        <v>7</v>
      </c>
      <c r="H33" s="75"/>
      <c r="I33" s="74" t="s">
        <v>55</v>
      </c>
      <c r="J33" s="75"/>
      <c r="K33" s="68" t="s">
        <v>157</v>
      </c>
      <c r="L33" s="75"/>
      <c r="M33" s="74" t="s">
        <v>12</v>
      </c>
      <c r="N33" s="75"/>
      <c r="O33" s="77" t="s">
        <v>108</v>
      </c>
      <c r="P33" s="75"/>
      <c r="Q33" s="80" t="s">
        <v>77</v>
      </c>
      <c r="R33" s="75"/>
      <c r="S33" s="80" t="s">
        <v>78</v>
      </c>
      <c r="T33" s="75"/>
      <c r="U33" s="74" t="s">
        <v>44</v>
      </c>
      <c r="V33" s="74"/>
    </row>
    <row r="34" spans="1:21" s="10" customFormat="1" ht="19.5" customHeight="1">
      <c r="A34" s="74"/>
      <c r="B34" s="74"/>
      <c r="C34" s="74"/>
      <c r="D34" s="74"/>
      <c r="E34" s="17"/>
      <c r="F34" s="74"/>
      <c r="G34" s="75"/>
      <c r="H34" s="75"/>
      <c r="I34" s="74"/>
      <c r="J34" s="75"/>
      <c r="K34" s="77"/>
      <c r="L34" s="75"/>
      <c r="M34" s="74"/>
      <c r="N34" s="75"/>
      <c r="O34" s="77" t="s">
        <v>109</v>
      </c>
      <c r="P34" s="75"/>
      <c r="Q34" s="80" t="s">
        <v>79</v>
      </c>
      <c r="R34" s="75"/>
      <c r="S34" s="80"/>
      <c r="T34" s="75"/>
      <c r="U34" s="74"/>
    </row>
    <row r="35" spans="1:21" s="10" customFormat="1" ht="19.5" customHeight="1">
      <c r="A35" s="74"/>
      <c r="B35" s="74"/>
      <c r="C35" s="74"/>
      <c r="D35" s="74"/>
      <c r="E35" s="17"/>
      <c r="F35" s="74"/>
      <c r="G35" s="75"/>
      <c r="H35" s="75"/>
      <c r="I35" s="74"/>
      <c r="J35" s="75"/>
      <c r="K35" s="77"/>
      <c r="L35" s="75"/>
      <c r="M35" s="74"/>
      <c r="N35" s="75"/>
      <c r="O35" s="77" t="s">
        <v>110</v>
      </c>
      <c r="P35" s="75"/>
      <c r="Q35" s="80" t="s">
        <v>80</v>
      </c>
      <c r="R35" s="75"/>
      <c r="S35" s="80"/>
      <c r="T35" s="75"/>
      <c r="U35" s="74"/>
    </row>
    <row r="36" spans="1:21" s="10" customFormat="1" ht="19.5" customHeight="1">
      <c r="A36" s="74"/>
      <c r="B36" s="74"/>
      <c r="C36" s="74"/>
      <c r="D36" s="74"/>
      <c r="E36" s="17"/>
      <c r="F36" s="74"/>
      <c r="G36" s="211" t="s">
        <v>25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</row>
    <row r="37" spans="1:21" s="10" customFormat="1" ht="19.5" customHeight="1">
      <c r="A37" s="213" t="s">
        <v>173</v>
      </c>
      <c r="B37" s="213"/>
      <c r="C37" s="213"/>
      <c r="D37" s="213"/>
      <c r="E37" s="213"/>
      <c r="F37" s="213"/>
      <c r="G37" s="213"/>
      <c r="H37" s="213"/>
      <c r="I37" s="21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9.5" customHeight="1">
      <c r="A38" s="13" t="s">
        <v>140</v>
      </c>
      <c r="B38" s="39"/>
      <c r="C38" s="39"/>
      <c r="D38" s="81"/>
      <c r="E38" s="81"/>
      <c r="F38" s="81"/>
      <c r="G38" s="147">
        <v>373000</v>
      </c>
      <c r="H38" s="148"/>
      <c r="I38" s="147">
        <v>3680616</v>
      </c>
      <c r="J38" s="147"/>
      <c r="K38" s="147">
        <v>37300</v>
      </c>
      <c r="L38" s="149"/>
      <c r="M38" s="147">
        <v>1849430</v>
      </c>
      <c r="N38" s="147"/>
      <c r="O38" s="147">
        <v>-46945</v>
      </c>
      <c r="P38" s="147"/>
      <c r="Q38" s="147">
        <f>SUM(G38:P38)</f>
        <v>5893401</v>
      </c>
      <c r="R38" s="147"/>
      <c r="S38" s="147">
        <v>3981</v>
      </c>
      <c r="T38" s="147"/>
      <c r="U38" s="147">
        <f>SUM(Q38:S38)</f>
        <v>5897382</v>
      </c>
    </row>
    <row r="39" spans="1:21" ht="19.5" customHeight="1">
      <c r="A39" s="13" t="s">
        <v>178</v>
      </c>
      <c r="B39" s="39"/>
      <c r="C39" s="39"/>
      <c r="D39" s="81"/>
      <c r="E39" s="81"/>
      <c r="F39" s="81"/>
      <c r="G39" s="147"/>
      <c r="H39" s="148"/>
      <c r="I39" s="147"/>
      <c r="J39" s="147"/>
      <c r="K39" s="147"/>
      <c r="L39" s="149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19.5" customHeight="1">
      <c r="A40" s="13"/>
      <c r="B40" s="9" t="s">
        <v>179</v>
      </c>
      <c r="C40" s="39"/>
      <c r="D40" s="81"/>
      <c r="E40" s="81"/>
      <c r="F40" s="81"/>
      <c r="G40" s="147"/>
      <c r="H40" s="148"/>
      <c r="I40" s="147"/>
      <c r="J40" s="147"/>
      <c r="K40" s="147"/>
      <c r="L40" s="149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9.5" customHeight="1">
      <c r="A41" s="13"/>
      <c r="B41" s="13" t="s">
        <v>180</v>
      </c>
      <c r="C41" s="39"/>
      <c r="D41" s="81"/>
      <c r="E41" s="81"/>
      <c r="F41" s="81"/>
      <c r="G41" s="147"/>
      <c r="H41" s="148"/>
      <c r="I41" s="147"/>
      <c r="J41" s="147"/>
      <c r="K41" s="147"/>
      <c r="L41" s="149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ht="19.5" customHeight="1">
      <c r="A42" s="13"/>
      <c r="B42" s="13" t="s">
        <v>197</v>
      </c>
      <c r="C42" s="39"/>
      <c r="D42" s="81"/>
      <c r="E42" s="81"/>
      <c r="F42" s="81"/>
      <c r="G42" s="147"/>
      <c r="H42" s="148"/>
      <c r="I42" s="147"/>
      <c r="J42" s="147"/>
      <c r="K42" s="147"/>
      <c r="L42" s="149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2:21" ht="19.5" customHeight="1">
      <c r="B43" s="39"/>
      <c r="C43" s="38" t="s">
        <v>198</v>
      </c>
      <c r="D43" s="81"/>
      <c r="E43" s="139">
        <v>22</v>
      </c>
      <c r="F43" s="134"/>
      <c r="G43" s="172">
        <v>0</v>
      </c>
      <c r="H43" s="136"/>
      <c r="I43" s="172">
        <v>0</v>
      </c>
      <c r="J43" s="135"/>
      <c r="K43" s="172">
        <v>0</v>
      </c>
      <c r="L43" s="137"/>
      <c r="M43" s="172">
        <v>-74600</v>
      </c>
      <c r="N43" s="135"/>
      <c r="O43" s="172">
        <v>0</v>
      </c>
      <c r="P43" s="135"/>
      <c r="Q43" s="172">
        <f>SUM(G43:P43)</f>
        <v>-74600</v>
      </c>
      <c r="R43" s="135"/>
      <c r="S43" s="172">
        <v>0</v>
      </c>
      <c r="T43" s="135"/>
      <c r="U43" s="173">
        <f>SUM(Q43:S43)</f>
        <v>-74600</v>
      </c>
    </row>
    <row r="44" spans="2:21" ht="19.5" customHeight="1">
      <c r="B44" s="13" t="s">
        <v>182</v>
      </c>
      <c r="C44" s="38"/>
      <c r="D44" s="81"/>
      <c r="E44" s="139"/>
      <c r="F44" s="134"/>
      <c r="G44" s="135"/>
      <c r="H44" s="136"/>
      <c r="I44" s="135"/>
      <c r="J44" s="135"/>
      <c r="K44" s="135"/>
      <c r="L44" s="137"/>
      <c r="M44" s="135"/>
      <c r="N44" s="135"/>
      <c r="O44" s="135"/>
      <c r="P44" s="135"/>
      <c r="Q44" s="135"/>
      <c r="R44" s="135"/>
      <c r="S44" s="135"/>
      <c r="T44" s="135"/>
      <c r="U44" s="138"/>
    </row>
    <row r="45" spans="2:21" s="13" customFormat="1" ht="19.5" customHeight="1">
      <c r="B45" s="13" t="s">
        <v>183</v>
      </c>
      <c r="D45" s="168"/>
      <c r="E45" s="169"/>
      <c r="F45" s="170"/>
      <c r="G45" s="174">
        <v>0</v>
      </c>
      <c r="H45" s="148"/>
      <c r="I45" s="174">
        <v>0</v>
      </c>
      <c r="J45" s="147"/>
      <c r="K45" s="174">
        <v>0</v>
      </c>
      <c r="L45" s="149"/>
      <c r="M45" s="174">
        <v>-74600</v>
      </c>
      <c r="N45" s="147"/>
      <c r="O45" s="174">
        <v>0</v>
      </c>
      <c r="P45" s="147"/>
      <c r="Q45" s="174">
        <f>SUM(G45:P45)</f>
        <v>-74600</v>
      </c>
      <c r="R45" s="147"/>
      <c r="S45" s="174">
        <v>0</v>
      </c>
      <c r="T45" s="147"/>
      <c r="U45" s="175">
        <f>SUM(Q45:S45)</f>
        <v>-74600</v>
      </c>
    </row>
    <row r="46" spans="1:21" s="13" customFormat="1" ht="19.5" customHeight="1">
      <c r="A46" s="13" t="s">
        <v>184</v>
      </c>
      <c r="D46" s="168"/>
      <c r="E46" s="169"/>
      <c r="F46" s="170"/>
      <c r="G46" s="147"/>
      <c r="H46" s="148"/>
      <c r="I46" s="147"/>
      <c r="J46" s="147"/>
      <c r="K46" s="147"/>
      <c r="L46" s="149"/>
      <c r="M46" s="147"/>
      <c r="N46" s="147"/>
      <c r="O46" s="147"/>
      <c r="P46" s="147"/>
      <c r="Q46" s="147"/>
      <c r="R46" s="147"/>
      <c r="S46" s="147"/>
      <c r="T46" s="147"/>
      <c r="U46" s="171"/>
    </row>
    <row r="47" spans="2:21" s="39" customFormat="1" ht="19.5" customHeight="1">
      <c r="B47" s="38" t="s">
        <v>195</v>
      </c>
      <c r="D47" s="81"/>
      <c r="E47" s="139"/>
      <c r="F47" s="134"/>
      <c r="G47" s="172">
        <v>0</v>
      </c>
      <c r="H47" s="136"/>
      <c r="I47" s="172">
        <v>0</v>
      </c>
      <c r="J47" s="135"/>
      <c r="K47" s="172">
        <v>0</v>
      </c>
      <c r="L47" s="137"/>
      <c r="M47" s="172">
        <v>1321108</v>
      </c>
      <c r="N47" s="135"/>
      <c r="O47" s="172">
        <v>0</v>
      </c>
      <c r="P47" s="135"/>
      <c r="Q47" s="172">
        <f>SUM(G47:P47)</f>
        <v>1321108</v>
      </c>
      <c r="R47" s="135"/>
      <c r="S47" s="172">
        <v>505</v>
      </c>
      <c r="T47" s="135"/>
      <c r="U47" s="173">
        <f>SUM(Q47:S47)</f>
        <v>1321613</v>
      </c>
    </row>
    <row r="48" spans="1:21" s="13" customFormat="1" ht="19.5" customHeight="1">
      <c r="A48" s="13" t="s">
        <v>185</v>
      </c>
      <c r="D48" s="168"/>
      <c r="E48" s="169"/>
      <c r="F48" s="170"/>
      <c r="G48" s="147">
        <v>0</v>
      </c>
      <c r="H48" s="148"/>
      <c r="I48" s="147">
        <v>0</v>
      </c>
      <c r="J48" s="147"/>
      <c r="K48" s="147">
        <v>0</v>
      </c>
      <c r="L48" s="149"/>
      <c r="M48" s="147">
        <f>M47</f>
        <v>1321108</v>
      </c>
      <c r="N48" s="147"/>
      <c r="O48" s="147">
        <v>0</v>
      </c>
      <c r="P48" s="147"/>
      <c r="Q48" s="147">
        <f>SUM(G48:P48)</f>
        <v>1321108</v>
      </c>
      <c r="R48" s="147"/>
      <c r="S48" s="147">
        <f>S47</f>
        <v>505</v>
      </c>
      <c r="T48" s="147"/>
      <c r="U48" s="176">
        <f>SUM(Q48:S48)</f>
        <v>1321613</v>
      </c>
    </row>
    <row r="49" spans="1:21" ht="19.5" customHeight="1" thickBot="1">
      <c r="A49" s="13" t="s">
        <v>171</v>
      </c>
      <c r="B49" s="39"/>
      <c r="C49" s="39"/>
      <c r="D49" s="81"/>
      <c r="E49" s="81"/>
      <c r="F49" s="81"/>
      <c r="G49" s="86">
        <f>G38+G45+G48</f>
        <v>373000</v>
      </c>
      <c r="H49" s="84"/>
      <c r="I49" s="86">
        <f>I38+I45+I48</f>
        <v>3680616</v>
      </c>
      <c r="J49" s="84"/>
      <c r="K49" s="86">
        <f>K38+K45+K48</f>
        <v>37300</v>
      </c>
      <c r="L49" s="84"/>
      <c r="M49" s="86">
        <f>M38+M45+M48</f>
        <v>3095938</v>
      </c>
      <c r="N49" s="84"/>
      <c r="O49" s="86">
        <f>O38+O45+O48</f>
        <v>-46945</v>
      </c>
      <c r="P49" s="84"/>
      <c r="Q49" s="86">
        <f>Q38+Q45+Q48</f>
        <v>7139909</v>
      </c>
      <c r="R49" s="84"/>
      <c r="S49" s="86">
        <f>S38+S45+S48</f>
        <v>4486</v>
      </c>
      <c r="T49" s="84"/>
      <c r="U49" s="86">
        <f>U38+U45+U48</f>
        <v>7144395</v>
      </c>
    </row>
    <row r="50" spans="1:21" ht="19.5" customHeight="1" thickTop="1">
      <c r="A50" s="13"/>
      <c r="B50" s="39"/>
      <c r="C50" s="39"/>
      <c r="D50" s="81"/>
      <c r="E50" s="81"/>
      <c r="F50" s="81"/>
      <c r="G50" s="84"/>
      <c r="H50" s="85"/>
      <c r="I50" s="84"/>
      <c r="J50" s="85"/>
      <c r="K50" s="84"/>
      <c r="L50" s="85"/>
      <c r="M50" s="84"/>
      <c r="N50" s="85"/>
      <c r="O50" s="84"/>
      <c r="P50" s="105"/>
      <c r="Q50" s="84"/>
      <c r="R50" s="105"/>
      <c r="S50" s="84"/>
      <c r="T50" s="105"/>
      <c r="U50" s="84"/>
    </row>
  </sheetData>
  <sheetProtection password="F7ED" sheet="1"/>
  <mergeCells count="12">
    <mergeCell ref="A1:Q1"/>
    <mergeCell ref="A2:Q2"/>
    <mergeCell ref="G4:U4"/>
    <mergeCell ref="A26:Q26"/>
    <mergeCell ref="A27:Q27"/>
    <mergeCell ref="G29:U29"/>
    <mergeCell ref="K31:M31"/>
    <mergeCell ref="G36:U36"/>
    <mergeCell ref="A37:I37"/>
    <mergeCell ref="A12:I12"/>
    <mergeCell ref="G11:U11"/>
    <mergeCell ref="K6:M6"/>
  </mergeCells>
  <printOptions/>
  <pageMargins left="0.53" right="0.196850393700787" top="0.47244094488189" bottom="0.511811023622047" header="0.354330708661417" footer="0.511811023622047"/>
  <pageSetup firstPageNumber="7" useFirstPageNumber="1" horizontalDpi="600" verticalDpi="600" orientation="landscape" paperSize="9" scale="80" r:id="rId1"/>
  <headerFooter alignWithMargins="0">
    <oddFooter>&amp;LThe accompanying notes are an integral part of these financial statements.&amp;"Angsana New,Regular"
&amp;R&amp;P</oddFooter>
  </headerFooter>
  <rowBreaks count="1" manualBreakCount="1">
    <brk id="2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showGridLines="0" view="pageBreakPreview" zoomScale="110" zoomScaleSheetLayoutView="110" workbookViewId="0" topLeftCell="A1">
      <selection activeCell="C10" sqref="C10"/>
    </sheetView>
  </sheetViews>
  <sheetFormatPr defaultColWidth="9.140625" defaultRowHeight="19.5" customHeight="1"/>
  <cols>
    <col min="1" max="2" width="2.421875" style="1" customWidth="1"/>
    <col min="3" max="3" width="56.8515625" style="1" customWidth="1"/>
    <col min="4" max="4" width="1.7109375" style="1" customWidth="1"/>
    <col min="5" max="5" width="8.00390625" style="107" customWidth="1"/>
    <col min="6" max="6" width="2.28125" style="1" customWidth="1"/>
    <col min="7" max="7" width="12.140625" style="1" customWidth="1"/>
    <col min="8" max="8" width="1.7109375" style="1" customWidth="1"/>
    <col min="9" max="9" width="13.421875" style="1" customWidth="1"/>
    <col min="10" max="10" width="1.7109375" style="1" customWidth="1"/>
    <col min="11" max="11" width="15.57421875" style="1" customWidth="1"/>
    <col min="12" max="12" width="1.7109375" style="1" customWidth="1"/>
    <col min="13" max="13" width="12.57421875" style="1" bestFit="1" customWidth="1"/>
    <col min="14" max="14" width="1.7109375" style="1" customWidth="1"/>
    <col min="15" max="15" width="13.57421875" style="1" customWidth="1"/>
    <col min="16" max="16384" width="9.140625" style="1" customWidth="1"/>
  </cols>
  <sheetData>
    <row r="1" spans="1:15" s="2" customFormat="1" ht="19.5" customHeight="1">
      <c r="A1" s="218" t="str">
        <f>Shareholder_conso!A1</f>
        <v>Energy Absolute Public Company Limited and its Subsidiaries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7" s="2" customFormat="1" ht="19.5" customHeight="1">
      <c r="A2" s="213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="9" customFormat="1" ht="18.75" customHeight="1">
      <c r="E3" s="94"/>
    </row>
    <row r="4" spans="1:15" s="41" customFormat="1" ht="19.5" customHeight="1">
      <c r="A4" s="56"/>
      <c r="B4" s="56"/>
      <c r="C4" s="47"/>
      <c r="D4" s="57"/>
      <c r="E4" s="23"/>
      <c r="F4" s="48"/>
      <c r="G4" s="219" t="s">
        <v>52</v>
      </c>
      <c r="H4" s="219"/>
      <c r="I4" s="219"/>
      <c r="J4" s="219"/>
      <c r="K4" s="219"/>
      <c r="L4" s="219"/>
      <c r="M4" s="219"/>
      <c r="N4" s="219"/>
      <c r="O4" s="219"/>
    </row>
    <row r="5" spans="4:9" s="47" customFormat="1" ht="19.5" customHeight="1">
      <c r="D5" s="48"/>
      <c r="E5" s="107"/>
      <c r="G5" s="47" t="s">
        <v>9</v>
      </c>
      <c r="I5" s="48"/>
    </row>
    <row r="6" spans="4:15" s="47" customFormat="1" ht="19.5" customHeight="1">
      <c r="D6" s="48"/>
      <c r="E6" s="107"/>
      <c r="G6" s="48" t="s">
        <v>57</v>
      </c>
      <c r="H6" s="48"/>
      <c r="I6" s="47" t="s">
        <v>54</v>
      </c>
      <c r="J6" s="48"/>
      <c r="K6" s="220" t="s">
        <v>46</v>
      </c>
      <c r="L6" s="220"/>
      <c r="M6" s="220"/>
      <c r="O6" s="47" t="s">
        <v>2</v>
      </c>
    </row>
    <row r="7" spans="5:15" s="47" customFormat="1" ht="19.5" customHeight="1">
      <c r="E7" s="23" t="s">
        <v>22</v>
      </c>
      <c r="G7" s="48" t="s">
        <v>7</v>
      </c>
      <c r="H7" s="48"/>
      <c r="I7" s="47" t="s">
        <v>55</v>
      </c>
      <c r="J7" s="48"/>
      <c r="K7" s="48" t="s">
        <v>157</v>
      </c>
      <c r="L7" s="48"/>
      <c r="M7" s="47" t="s">
        <v>12</v>
      </c>
      <c r="O7" s="47" t="s">
        <v>44</v>
      </c>
    </row>
    <row r="8" spans="5:15" s="47" customFormat="1" ht="19.5" customHeight="1">
      <c r="E8" s="23"/>
      <c r="G8" s="221" t="s">
        <v>25</v>
      </c>
      <c r="H8" s="221"/>
      <c r="I8" s="221"/>
      <c r="J8" s="221"/>
      <c r="K8" s="221"/>
      <c r="L8" s="221"/>
      <c r="M8" s="221"/>
      <c r="N8" s="221"/>
      <c r="O8" s="221"/>
    </row>
    <row r="9" spans="1:15" s="47" customFormat="1" ht="19.5" customHeight="1">
      <c r="A9" s="213" t="s">
        <v>172</v>
      </c>
      <c r="B9" s="213"/>
      <c r="C9" s="213"/>
      <c r="D9" s="213"/>
      <c r="E9" s="213"/>
      <c r="F9" s="213"/>
      <c r="G9" s="213"/>
      <c r="H9" s="213"/>
      <c r="I9" s="213"/>
      <c r="J9" s="23"/>
      <c r="K9" s="23"/>
      <c r="L9" s="23"/>
      <c r="M9" s="23"/>
      <c r="N9" s="23"/>
      <c r="O9" s="23"/>
    </row>
    <row r="10" spans="1:15" s="41" customFormat="1" ht="19.5" customHeight="1">
      <c r="A10" s="13" t="s">
        <v>104</v>
      </c>
      <c r="B10" s="39"/>
      <c r="D10" s="42"/>
      <c r="E10" s="22"/>
      <c r="F10" s="122"/>
      <c r="G10" s="141">
        <v>373000</v>
      </c>
      <c r="H10" s="122"/>
      <c r="I10" s="141">
        <v>3680616</v>
      </c>
      <c r="J10" s="140"/>
      <c r="K10" s="140">
        <v>17700</v>
      </c>
      <c r="L10" s="140"/>
      <c r="M10" s="141">
        <v>273599</v>
      </c>
      <c r="N10" s="140"/>
      <c r="O10" s="141">
        <f>SUM(G10:M10)</f>
        <v>4344915</v>
      </c>
    </row>
    <row r="11" spans="1:15" s="41" customFormat="1" ht="19.5" customHeight="1">
      <c r="A11" s="13" t="s">
        <v>181</v>
      </c>
      <c r="B11" s="39"/>
      <c r="C11" s="39"/>
      <c r="D11" s="42"/>
      <c r="E11" s="22"/>
      <c r="F11" s="122"/>
      <c r="G11" s="141"/>
      <c r="H11" s="122"/>
      <c r="I11" s="141"/>
      <c r="J11" s="140"/>
      <c r="K11" s="140"/>
      <c r="L11" s="140"/>
      <c r="M11" s="141"/>
      <c r="N11" s="140"/>
      <c r="O11" s="141"/>
    </row>
    <row r="12" spans="1:15" s="41" customFormat="1" ht="19.5" customHeight="1">
      <c r="A12" s="13"/>
      <c r="B12" s="13" t="s">
        <v>186</v>
      </c>
      <c r="C12" s="39"/>
      <c r="D12" s="42"/>
      <c r="E12" s="22"/>
      <c r="F12" s="122"/>
      <c r="G12" s="141"/>
      <c r="H12" s="122"/>
      <c r="I12" s="141"/>
      <c r="J12" s="140"/>
      <c r="K12" s="140"/>
      <c r="L12" s="140"/>
      <c r="M12" s="141"/>
      <c r="N12" s="140"/>
      <c r="O12" s="141"/>
    </row>
    <row r="13" spans="1:15" s="41" customFormat="1" ht="19.5" customHeight="1">
      <c r="A13" s="39"/>
      <c r="B13" s="39" t="s">
        <v>198</v>
      </c>
      <c r="C13" s="39"/>
      <c r="D13" s="42"/>
      <c r="E13" s="17">
        <v>22</v>
      </c>
      <c r="F13" s="122"/>
      <c r="G13" s="179">
        <v>0</v>
      </c>
      <c r="H13" s="122"/>
      <c r="I13" s="179">
        <v>0</v>
      </c>
      <c r="J13" s="121"/>
      <c r="K13" s="178">
        <v>0</v>
      </c>
      <c r="L13" s="121"/>
      <c r="M13" s="179">
        <v>-74600</v>
      </c>
      <c r="N13" s="121"/>
      <c r="O13" s="179">
        <f>SUM(G13:M13)</f>
        <v>-74600</v>
      </c>
    </row>
    <row r="14" spans="1:15" s="41" customFormat="1" ht="19.5" customHeight="1">
      <c r="A14" s="39"/>
      <c r="B14" s="13" t="s">
        <v>187</v>
      </c>
      <c r="C14" s="39"/>
      <c r="D14" s="177"/>
      <c r="E14" s="17"/>
      <c r="F14" s="122"/>
      <c r="G14" s="182">
        <f>SUM(G13)</f>
        <v>0</v>
      </c>
      <c r="H14" s="141"/>
      <c r="I14" s="182">
        <f>SUM(I13)</f>
        <v>0</v>
      </c>
      <c r="J14" s="140"/>
      <c r="K14" s="183">
        <f>SUM(K13)</f>
        <v>0</v>
      </c>
      <c r="L14" s="140"/>
      <c r="M14" s="182">
        <f>SUM(M13)</f>
        <v>-74600</v>
      </c>
      <c r="N14" s="140"/>
      <c r="O14" s="182">
        <f>SUM(O13)</f>
        <v>-74600</v>
      </c>
    </row>
    <row r="15" spans="1:15" s="41" customFormat="1" ht="19.5" customHeight="1">
      <c r="A15" s="13" t="s">
        <v>184</v>
      </c>
      <c r="B15" s="13"/>
      <c r="C15" s="13"/>
      <c r="D15" s="177"/>
      <c r="E15" s="17"/>
      <c r="F15" s="122"/>
      <c r="G15" s="141"/>
      <c r="H15" s="122"/>
      <c r="I15" s="141"/>
      <c r="J15" s="140"/>
      <c r="K15" s="140"/>
      <c r="L15" s="140"/>
      <c r="M15" s="141"/>
      <c r="N15" s="140"/>
      <c r="O15" s="141"/>
    </row>
    <row r="16" spans="1:15" s="41" customFormat="1" ht="19.5" customHeight="1">
      <c r="A16" s="39"/>
      <c r="B16" s="39" t="s">
        <v>195</v>
      </c>
      <c r="C16" s="39"/>
      <c r="D16" s="177"/>
      <c r="E16" s="17"/>
      <c r="F16" s="122"/>
      <c r="G16" s="179">
        <v>0</v>
      </c>
      <c r="H16" s="122"/>
      <c r="I16" s="179">
        <v>0</v>
      </c>
      <c r="J16" s="121"/>
      <c r="K16" s="178">
        <v>0</v>
      </c>
      <c r="L16" s="121"/>
      <c r="M16" s="179">
        <v>189426</v>
      </c>
      <c r="N16" s="121"/>
      <c r="O16" s="179">
        <f>SUM(G16:M16)</f>
        <v>189426</v>
      </c>
    </row>
    <row r="17" spans="1:15" s="41" customFormat="1" ht="19.5" customHeight="1">
      <c r="A17" s="13" t="s">
        <v>185</v>
      </c>
      <c r="B17" s="13"/>
      <c r="C17" s="13"/>
      <c r="D17" s="177"/>
      <c r="E17" s="17"/>
      <c r="F17" s="122"/>
      <c r="G17" s="184">
        <f>SUM(G16)</f>
        <v>0</v>
      </c>
      <c r="H17" s="141"/>
      <c r="I17" s="184">
        <f>SUM(I16)</f>
        <v>0</v>
      </c>
      <c r="J17" s="140"/>
      <c r="K17" s="185">
        <f>SUM(K16)</f>
        <v>0</v>
      </c>
      <c r="L17" s="140"/>
      <c r="M17" s="184">
        <f>SUM(M16)</f>
        <v>189426</v>
      </c>
      <c r="N17" s="140"/>
      <c r="O17" s="184">
        <f>SUM(O16)</f>
        <v>189426</v>
      </c>
    </row>
    <row r="18" spans="1:15" s="41" customFormat="1" ht="19.5" customHeight="1">
      <c r="A18" s="13" t="s">
        <v>81</v>
      </c>
      <c r="B18" s="13"/>
      <c r="C18" s="13"/>
      <c r="D18" s="177"/>
      <c r="E18" s="17">
        <v>21</v>
      </c>
      <c r="F18" s="122"/>
      <c r="G18" s="180">
        <v>0</v>
      </c>
      <c r="H18" s="7"/>
      <c r="I18" s="180">
        <v>0</v>
      </c>
      <c r="J18" s="140"/>
      <c r="K18" s="181">
        <v>19600</v>
      </c>
      <c r="L18" s="140"/>
      <c r="M18" s="180">
        <v>-19600</v>
      </c>
      <c r="N18" s="140"/>
      <c r="O18" s="180">
        <f>SUM(G18:M18)</f>
        <v>0</v>
      </c>
    </row>
    <row r="19" spans="1:15" s="41" customFormat="1" ht="19.5" customHeight="1" thickBot="1">
      <c r="A19" s="13" t="s">
        <v>169</v>
      </c>
      <c r="B19" s="39"/>
      <c r="C19" s="39"/>
      <c r="D19" s="42"/>
      <c r="E19" s="22"/>
      <c r="F19" s="122"/>
      <c r="G19" s="186">
        <f>G10+G14+G17+G18</f>
        <v>373000</v>
      </c>
      <c r="H19" s="141"/>
      <c r="I19" s="186">
        <f aca="true" t="shared" si="0" ref="I19:O19">I10+I14+I17+I18</f>
        <v>3680616</v>
      </c>
      <c r="J19" s="141"/>
      <c r="K19" s="186">
        <f t="shared" si="0"/>
        <v>37300</v>
      </c>
      <c r="L19" s="141"/>
      <c r="M19" s="186">
        <f t="shared" si="0"/>
        <v>368825</v>
      </c>
      <c r="N19" s="141"/>
      <c r="O19" s="186">
        <f t="shared" si="0"/>
        <v>4459741</v>
      </c>
    </row>
    <row r="20" spans="1:15" s="41" customFormat="1" ht="19.5" customHeight="1" thickTop="1">
      <c r="A20" s="13"/>
      <c r="B20" s="39"/>
      <c r="D20" s="42"/>
      <c r="E20" s="22"/>
      <c r="F20" s="122"/>
      <c r="G20" s="141"/>
      <c r="H20" s="122"/>
      <c r="I20" s="141"/>
      <c r="J20" s="140"/>
      <c r="K20" s="140"/>
      <c r="L20" s="140"/>
      <c r="M20" s="141"/>
      <c r="N20" s="140"/>
      <c r="O20" s="141"/>
    </row>
    <row r="21" spans="1:15" s="41" customFormat="1" ht="19.5" customHeight="1">
      <c r="A21" s="213" t="s">
        <v>173</v>
      </c>
      <c r="B21" s="213"/>
      <c r="C21" s="213"/>
      <c r="D21" s="213"/>
      <c r="E21" s="213"/>
      <c r="F21" s="213"/>
      <c r="G21" s="213"/>
      <c r="H21" s="213"/>
      <c r="I21" s="213"/>
      <c r="J21" s="70"/>
      <c r="K21" s="59"/>
      <c r="L21" s="70"/>
      <c r="M21" s="59"/>
      <c r="N21" s="70"/>
      <c r="O21" s="59"/>
    </row>
    <row r="22" spans="1:15" s="41" customFormat="1" ht="19.5" customHeight="1">
      <c r="A22" s="13" t="s">
        <v>140</v>
      </c>
      <c r="D22" s="42"/>
      <c r="E22" s="82"/>
      <c r="F22" s="42"/>
      <c r="G22" s="141">
        <v>373000</v>
      </c>
      <c r="H22" s="122"/>
      <c r="I22" s="141">
        <v>3680616</v>
      </c>
      <c r="J22" s="140"/>
      <c r="K22" s="140">
        <v>37300</v>
      </c>
      <c r="L22" s="140"/>
      <c r="M22" s="141">
        <v>1476144</v>
      </c>
      <c r="N22" s="140"/>
      <c r="O22" s="141">
        <f>SUM(G22:M22)</f>
        <v>5567060</v>
      </c>
    </row>
    <row r="23" spans="1:15" s="41" customFormat="1" ht="19.5" customHeight="1">
      <c r="A23" s="13" t="s">
        <v>181</v>
      </c>
      <c r="B23" s="39"/>
      <c r="C23" s="39"/>
      <c r="D23" s="42"/>
      <c r="E23" s="22"/>
      <c r="F23" s="122"/>
      <c r="G23" s="141"/>
      <c r="H23" s="122"/>
      <c r="I23" s="141"/>
      <c r="J23" s="140"/>
      <c r="K23" s="140"/>
      <c r="L23" s="140"/>
      <c r="M23" s="141"/>
      <c r="N23" s="140"/>
      <c r="O23" s="141"/>
    </row>
    <row r="24" spans="1:15" s="41" customFormat="1" ht="19.5" customHeight="1">
      <c r="A24" s="13"/>
      <c r="B24" s="13" t="s">
        <v>186</v>
      </c>
      <c r="C24" s="39"/>
      <c r="D24" s="42"/>
      <c r="E24" s="22"/>
      <c r="F24" s="122"/>
      <c r="G24" s="141"/>
      <c r="H24" s="122"/>
      <c r="I24" s="141"/>
      <c r="J24" s="140"/>
      <c r="K24" s="140"/>
      <c r="L24" s="140"/>
      <c r="M24" s="141"/>
      <c r="N24" s="140"/>
      <c r="O24" s="141"/>
    </row>
    <row r="25" spans="1:15" s="41" customFormat="1" ht="19.5" customHeight="1">
      <c r="A25" s="39"/>
      <c r="B25" s="39" t="s">
        <v>198</v>
      </c>
      <c r="C25" s="39"/>
      <c r="D25" s="42"/>
      <c r="E25" s="17">
        <v>22</v>
      </c>
      <c r="F25" s="122"/>
      <c r="G25" s="179">
        <v>0</v>
      </c>
      <c r="H25" s="122"/>
      <c r="I25" s="179">
        <v>0</v>
      </c>
      <c r="J25" s="121"/>
      <c r="K25" s="178">
        <v>0</v>
      </c>
      <c r="L25" s="121"/>
      <c r="M25" s="179">
        <v>-74600</v>
      </c>
      <c r="N25" s="121"/>
      <c r="O25" s="179">
        <f>SUM(G25:M25)</f>
        <v>-74600</v>
      </c>
    </row>
    <row r="26" spans="1:15" s="41" customFormat="1" ht="19.5" customHeight="1">
      <c r="A26" s="39"/>
      <c r="B26" s="13" t="s">
        <v>187</v>
      </c>
      <c r="C26" s="39"/>
      <c r="D26" s="177"/>
      <c r="E26" s="17"/>
      <c r="F26" s="122"/>
      <c r="G26" s="182">
        <f>SUM(G25)</f>
        <v>0</v>
      </c>
      <c r="H26" s="141"/>
      <c r="I26" s="182">
        <f>SUM(I25)</f>
        <v>0</v>
      </c>
      <c r="J26" s="140"/>
      <c r="K26" s="183">
        <f>SUM(K25)</f>
        <v>0</v>
      </c>
      <c r="L26" s="140"/>
      <c r="M26" s="182">
        <f>SUM(M25)</f>
        <v>-74600</v>
      </c>
      <c r="N26" s="140"/>
      <c r="O26" s="182">
        <f>SUM(O25)</f>
        <v>-74600</v>
      </c>
    </row>
    <row r="27" spans="1:15" s="41" customFormat="1" ht="19.5" customHeight="1">
      <c r="A27" s="13" t="s">
        <v>184</v>
      </c>
      <c r="B27" s="13"/>
      <c r="C27" s="13"/>
      <c r="D27" s="177"/>
      <c r="E27" s="17"/>
      <c r="F27" s="122"/>
      <c r="G27" s="141"/>
      <c r="H27" s="122"/>
      <c r="I27" s="141"/>
      <c r="J27" s="140"/>
      <c r="K27" s="140"/>
      <c r="L27" s="140"/>
      <c r="M27" s="141"/>
      <c r="N27" s="140"/>
      <c r="O27" s="141"/>
    </row>
    <row r="28" spans="1:15" s="41" customFormat="1" ht="19.5" customHeight="1">
      <c r="A28" s="39"/>
      <c r="B28" s="39" t="s">
        <v>195</v>
      </c>
      <c r="C28" s="39"/>
      <c r="D28" s="177"/>
      <c r="E28" s="17"/>
      <c r="F28" s="122"/>
      <c r="G28" s="179">
        <v>0</v>
      </c>
      <c r="H28" s="122"/>
      <c r="I28" s="179">
        <v>0</v>
      </c>
      <c r="J28" s="121"/>
      <c r="K28" s="178">
        <v>0</v>
      </c>
      <c r="L28" s="121"/>
      <c r="M28" s="179">
        <v>740706</v>
      </c>
      <c r="N28" s="121"/>
      <c r="O28" s="179">
        <f>SUM(G28:M28)</f>
        <v>740706</v>
      </c>
    </row>
    <row r="29" spans="1:15" s="41" customFormat="1" ht="19.5" customHeight="1">
      <c r="A29" s="13" t="s">
        <v>185</v>
      </c>
      <c r="B29" s="13"/>
      <c r="C29" s="13"/>
      <c r="D29" s="177"/>
      <c r="E29" s="17"/>
      <c r="F29" s="122"/>
      <c r="G29" s="184">
        <f>SUM(G28)</f>
        <v>0</v>
      </c>
      <c r="H29" s="141"/>
      <c r="I29" s="184">
        <f>SUM(I28)</f>
        <v>0</v>
      </c>
      <c r="J29" s="140"/>
      <c r="K29" s="185">
        <f>SUM(K28)</f>
        <v>0</v>
      </c>
      <c r="L29" s="140"/>
      <c r="M29" s="184">
        <f>SUM(M28)</f>
        <v>740706</v>
      </c>
      <c r="N29" s="140"/>
      <c r="O29" s="184">
        <f>SUM(O28)</f>
        <v>740706</v>
      </c>
    </row>
    <row r="30" spans="1:15" s="41" customFormat="1" ht="19.5" customHeight="1" thickBot="1">
      <c r="A30" s="13" t="s">
        <v>171</v>
      </c>
      <c r="B30" s="39"/>
      <c r="C30" s="39"/>
      <c r="D30" s="42"/>
      <c r="E30" s="22"/>
      <c r="F30" s="122"/>
      <c r="G30" s="187">
        <f>G22+G26+G29</f>
        <v>373000</v>
      </c>
      <c r="H30" s="141">
        <f aca="true" t="shared" si="1" ref="H30:O30">H22+H26+H29</f>
        <v>0</v>
      </c>
      <c r="I30" s="187">
        <f t="shared" si="1"/>
        <v>3680616</v>
      </c>
      <c r="J30" s="141">
        <f t="shared" si="1"/>
        <v>0</v>
      </c>
      <c r="K30" s="187">
        <f t="shared" si="1"/>
        <v>37300</v>
      </c>
      <c r="L30" s="141">
        <f t="shared" si="1"/>
        <v>0</v>
      </c>
      <c r="M30" s="187">
        <f t="shared" si="1"/>
        <v>2142250</v>
      </c>
      <c r="N30" s="141">
        <f t="shared" si="1"/>
        <v>0</v>
      </c>
      <c r="O30" s="187">
        <f t="shared" si="1"/>
        <v>6233166</v>
      </c>
    </row>
    <row r="31" spans="5:15" s="41" customFormat="1" ht="19.5" customHeight="1" thickTop="1">
      <c r="E31" s="107"/>
      <c r="G31" s="58"/>
      <c r="H31" s="58"/>
      <c r="I31" s="58"/>
      <c r="J31" s="58"/>
      <c r="K31" s="58"/>
      <c r="L31" s="58"/>
      <c r="M31" s="58"/>
      <c r="N31" s="58"/>
      <c r="O31" s="58"/>
    </row>
    <row r="32" s="41" customFormat="1" ht="19.5" customHeight="1">
      <c r="E32" s="107"/>
    </row>
    <row r="33" s="41" customFormat="1" ht="19.5" customHeight="1">
      <c r="E33" s="107"/>
    </row>
    <row r="34" s="41" customFormat="1" ht="19.5" customHeight="1">
      <c r="E34" s="107"/>
    </row>
    <row r="35" s="41" customFormat="1" ht="19.5" customHeight="1">
      <c r="E35" s="107"/>
    </row>
    <row r="36" s="41" customFormat="1" ht="19.5" customHeight="1">
      <c r="E36" s="107"/>
    </row>
    <row r="37" s="41" customFormat="1" ht="19.5" customHeight="1">
      <c r="E37" s="107"/>
    </row>
    <row r="107" spans="7:9" ht="19.5" customHeight="1">
      <c r="G107" s="1">
        <v>17375</v>
      </c>
      <c r="I107" s="1">
        <v>17375</v>
      </c>
    </row>
    <row r="108" spans="7:9" ht="19.5" customHeight="1">
      <c r="G108" s="1">
        <v>28062</v>
      </c>
      <c r="I108" s="1">
        <v>34504</v>
      </c>
    </row>
  </sheetData>
  <sheetProtection password="F7ED" sheet="1"/>
  <mergeCells count="7">
    <mergeCell ref="A9:I9"/>
    <mergeCell ref="A21:I21"/>
    <mergeCell ref="A1:O1"/>
    <mergeCell ref="G4:O4"/>
    <mergeCell ref="K6:M6"/>
    <mergeCell ref="G8:O8"/>
    <mergeCell ref="A2:Q2"/>
  </mergeCells>
  <printOptions/>
  <pageMargins left="0.748031496062992" right="0.196850393700787" top="0.47244094488189" bottom="0.511811023622047" header="0.354330708661417" footer="0.511811023622047"/>
  <pageSetup firstPageNumber="9" useFirstPageNumber="1" horizontalDpi="600" verticalDpi="600" orientation="landscape" paperSize="9" scale="90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"/>
  <sheetViews>
    <sheetView showGridLines="0" view="pageBreakPreview" zoomScaleSheetLayoutView="100" zoomScalePageLayoutView="0" workbookViewId="0" topLeftCell="A1">
      <selection activeCell="G7" sqref="G7:I7"/>
    </sheetView>
  </sheetViews>
  <sheetFormatPr defaultColWidth="11.00390625" defaultRowHeight="19.5" customHeight="1"/>
  <cols>
    <col min="1" max="1" width="2.421875" style="4" customWidth="1"/>
    <col min="2" max="3" width="2.7109375" style="4" customWidth="1"/>
    <col min="4" max="4" width="35.421875" style="4" customWidth="1"/>
    <col min="5" max="5" width="8.00390625" style="4" customWidth="1"/>
    <col min="6" max="6" width="1.57421875" style="4" customWidth="1"/>
    <col min="7" max="7" width="12.57421875" style="4" bestFit="1" customWidth="1"/>
    <col min="8" max="8" width="1.421875" style="4" customWidth="1"/>
    <col min="9" max="9" width="11.57421875" style="14" bestFit="1" customWidth="1"/>
    <col min="10" max="10" width="1.57421875" style="14" customWidth="1"/>
    <col min="11" max="11" width="11.57421875" style="14" customWidth="1"/>
    <col min="12" max="12" width="1.28515625" style="14" customWidth="1"/>
    <col min="13" max="13" width="10.421875" style="14" customWidth="1"/>
    <col min="14" max="14" width="15.7109375" style="4" customWidth="1"/>
    <col min="15" max="16384" width="11.00390625" style="4" customWidth="1"/>
  </cols>
  <sheetData>
    <row r="1" spans="1:13" s="9" customFormat="1" ht="19.5" customHeight="1">
      <c r="A1" s="213" t="s">
        <v>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9" customFormat="1" ht="19.5" customHeight="1">
      <c r="A2" s="213" t="s">
        <v>148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9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9.5" customHeight="1">
      <c r="A4" s="9"/>
      <c r="B4" s="10"/>
      <c r="C4" s="10"/>
      <c r="D4" s="10"/>
      <c r="E4" s="10"/>
      <c r="F4" s="10"/>
      <c r="G4" s="212" t="s">
        <v>1</v>
      </c>
      <c r="H4" s="212"/>
      <c r="I4" s="212"/>
      <c r="J4" s="11"/>
      <c r="K4" s="212" t="s">
        <v>11</v>
      </c>
      <c r="L4" s="212"/>
      <c r="M4" s="212"/>
    </row>
    <row r="5" spans="7:13" ht="19.5" customHeight="1">
      <c r="G5" s="212" t="s">
        <v>21</v>
      </c>
      <c r="H5" s="212"/>
      <c r="I5" s="212"/>
      <c r="J5" s="11"/>
      <c r="K5" s="212" t="s">
        <v>21</v>
      </c>
      <c r="L5" s="212"/>
      <c r="M5" s="212"/>
    </row>
    <row r="6" spans="7:13" ht="19.5" customHeight="1">
      <c r="G6" s="214" t="s">
        <v>167</v>
      </c>
      <c r="H6" s="215"/>
      <c r="I6" s="215"/>
      <c r="J6" s="101"/>
      <c r="K6" s="214" t="s">
        <v>167</v>
      </c>
      <c r="L6" s="215"/>
      <c r="M6" s="215"/>
    </row>
    <row r="7" spans="7:13" ht="19.5" customHeight="1">
      <c r="G7" s="214" t="s">
        <v>168</v>
      </c>
      <c r="H7" s="215"/>
      <c r="I7" s="215"/>
      <c r="J7" s="101"/>
      <c r="K7" s="214" t="s">
        <v>168</v>
      </c>
      <c r="L7" s="215"/>
      <c r="M7" s="215"/>
    </row>
    <row r="8" spans="5:13" ht="19.5" customHeight="1">
      <c r="E8" s="17" t="s">
        <v>22</v>
      </c>
      <c r="F8" s="3"/>
      <c r="G8" s="21">
        <v>2015</v>
      </c>
      <c r="H8" s="12"/>
      <c r="I8" s="21">
        <v>2014</v>
      </c>
      <c r="J8" s="11"/>
      <c r="K8" s="21">
        <v>2015</v>
      </c>
      <c r="L8" s="12"/>
      <c r="M8" s="21">
        <v>2014</v>
      </c>
    </row>
    <row r="9" spans="7:13" ht="19.5" customHeight="1">
      <c r="G9" s="211" t="s">
        <v>25</v>
      </c>
      <c r="H9" s="211"/>
      <c r="I9" s="211"/>
      <c r="J9" s="211"/>
      <c r="K9" s="211"/>
      <c r="L9" s="211"/>
      <c r="M9" s="211"/>
    </row>
    <row r="10" spans="1:13" s="39" customFormat="1" ht="19.5" customHeight="1">
      <c r="A10" s="19" t="s">
        <v>40</v>
      </c>
      <c r="I10" s="15"/>
      <c r="J10" s="95"/>
      <c r="K10" s="15"/>
      <c r="L10" s="95"/>
      <c r="M10" s="15"/>
    </row>
    <row r="11" spans="1:13" s="39" customFormat="1" ht="20.25" customHeight="1">
      <c r="A11" s="39" t="s">
        <v>101</v>
      </c>
      <c r="C11" s="43"/>
      <c r="D11" s="43"/>
      <c r="E11" s="43"/>
      <c r="F11" s="43"/>
      <c r="G11" s="143">
        <v>1321613</v>
      </c>
      <c r="I11" s="111">
        <v>869004</v>
      </c>
      <c r="K11" s="88">
        <v>740706</v>
      </c>
      <c r="L11" s="88"/>
      <c r="M11" s="88">
        <v>189426</v>
      </c>
    </row>
    <row r="12" spans="3:13" s="39" customFormat="1" ht="13.5" customHeight="1">
      <c r="C12" s="43"/>
      <c r="D12" s="43"/>
      <c r="E12" s="43"/>
      <c r="F12" s="43"/>
      <c r="G12" s="194"/>
      <c r="H12" s="69"/>
      <c r="I12" s="194"/>
      <c r="J12" s="9"/>
      <c r="K12" s="9"/>
      <c r="L12" s="9"/>
      <c r="M12" s="9"/>
    </row>
    <row r="13" spans="1:13" s="39" customFormat="1" ht="20.25" customHeight="1">
      <c r="A13" s="22" t="s">
        <v>17</v>
      </c>
      <c r="C13" s="43"/>
      <c r="D13" s="43"/>
      <c r="E13" s="43"/>
      <c r="F13" s="43"/>
      <c r="G13" s="123"/>
      <c r="I13" s="123"/>
      <c r="K13" s="88"/>
      <c r="L13" s="88"/>
      <c r="M13" s="88"/>
    </row>
    <row r="14" spans="1:13" s="39" customFormat="1" ht="20.25" customHeight="1">
      <c r="A14" s="43" t="s">
        <v>126</v>
      </c>
      <c r="C14" s="43"/>
      <c r="D14" s="43"/>
      <c r="F14" s="43"/>
      <c r="G14" s="143">
        <v>330368</v>
      </c>
      <c r="I14" s="111">
        <v>197130</v>
      </c>
      <c r="K14" s="88">
        <v>48741</v>
      </c>
      <c r="L14" s="88"/>
      <c r="M14" s="88">
        <v>45681</v>
      </c>
    </row>
    <row r="15" spans="1:13" s="39" customFormat="1" ht="20.25" customHeight="1">
      <c r="A15" s="43" t="s">
        <v>94</v>
      </c>
      <c r="C15" s="43"/>
      <c r="D15" s="43"/>
      <c r="F15" s="43"/>
      <c r="G15" s="143">
        <v>6937</v>
      </c>
      <c r="I15" s="111">
        <v>4152</v>
      </c>
      <c r="K15" s="118">
        <v>0</v>
      </c>
      <c r="L15" s="88"/>
      <c r="M15" s="118">
        <v>0</v>
      </c>
    </row>
    <row r="16" spans="1:13" s="39" customFormat="1" ht="20.25" customHeight="1">
      <c r="A16" s="43" t="s">
        <v>111</v>
      </c>
      <c r="B16" s="43"/>
      <c r="D16" s="43"/>
      <c r="E16" s="43"/>
      <c r="F16" s="43"/>
      <c r="G16" s="143">
        <v>971</v>
      </c>
      <c r="I16" s="111">
        <v>955</v>
      </c>
      <c r="J16" s="150"/>
      <c r="K16" s="111">
        <v>0</v>
      </c>
      <c r="L16" s="88"/>
      <c r="M16" s="111">
        <v>0</v>
      </c>
    </row>
    <row r="17" spans="1:13" s="39" customFormat="1" ht="20.25" customHeight="1">
      <c r="A17" s="96" t="s">
        <v>45</v>
      </c>
      <c r="B17" s="43"/>
      <c r="D17" s="96"/>
      <c r="E17" s="96"/>
      <c r="F17" s="43"/>
      <c r="G17" s="143">
        <v>-4206</v>
      </c>
      <c r="I17" s="111">
        <v>-7646</v>
      </c>
      <c r="J17" s="150"/>
      <c r="K17" s="111">
        <v>-29982</v>
      </c>
      <c r="L17" s="88"/>
      <c r="M17" s="111">
        <v>-18631</v>
      </c>
    </row>
    <row r="18" spans="1:13" s="39" customFormat="1" ht="20.25" customHeight="1">
      <c r="A18" s="96" t="s">
        <v>139</v>
      </c>
      <c r="B18" s="43"/>
      <c r="D18" s="96"/>
      <c r="E18" s="96"/>
      <c r="F18" s="43"/>
      <c r="G18" s="143">
        <v>0</v>
      </c>
      <c r="I18" s="111">
        <v>0</v>
      </c>
      <c r="J18" s="150"/>
      <c r="K18" s="111">
        <v>-674017</v>
      </c>
      <c r="L18" s="88"/>
      <c r="M18" s="111">
        <v>-92120</v>
      </c>
    </row>
    <row r="19" spans="1:13" s="39" customFormat="1" ht="20.25" customHeight="1">
      <c r="A19" s="96" t="s">
        <v>64</v>
      </c>
      <c r="B19" s="43"/>
      <c r="D19" s="96"/>
      <c r="E19" s="96"/>
      <c r="F19" s="43"/>
      <c r="G19" s="143">
        <v>308165</v>
      </c>
      <c r="I19" s="111">
        <v>151081</v>
      </c>
      <c r="K19" s="88">
        <v>46500</v>
      </c>
      <c r="L19" s="88"/>
      <c r="M19" s="88">
        <v>13461</v>
      </c>
    </row>
    <row r="20" spans="1:13" s="39" customFormat="1" ht="20.25" customHeight="1">
      <c r="A20" s="69" t="s">
        <v>135</v>
      </c>
      <c r="B20" s="43"/>
      <c r="D20" s="43"/>
      <c r="E20" s="43"/>
      <c r="F20" s="43"/>
      <c r="G20" s="143">
        <v>309</v>
      </c>
      <c r="I20" s="111">
        <v>701</v>
      </c>
      <c r="K20" s="111">
        <v>212</v>
      </c>
      <c r="L20" s="88"/>
      <c r="M20" s="111">
        <v>290</v>
      </c>
    </row>
    <row r="21" spans="1:13" s="39" customFormat="1" ht="20.25" customHeight="1">
      <c r="A21" s="203" t="s">
        <v>201</v>
      </c>
      <c r="B21" s="43"/>
      <c r="D21" s="43"/>
      <c r="E21" s="43"/>
      <c r="F21" s="43"/>
      <c r="G21" s="143">
        <v>6544</v>
      </c>
      <c r="I21" s="111">
        <v>81</v>
      </c>
      <c r="K21" s="111">
        <v>2275</v>
      </c>
      <c r="L21" s="88"/>
      <c r="M21" s="111">
        <v>81</v>
      </c>
    </row>
    <row r="22" spans="1:13" s="39" customFormat="1" ht="20.25" customHeight="1">
      <c r="A22" s="96" t="s">
        <v>164</v>
      </c>
      <c r="B22" s="43"/>
      <c r="D22" s="43"/>
      <c r="E22" s="43"/>
      <c r="F22" s="43"/>
      <c r="G22" s="143">
        <v>-12450</v>
      </c>
      <c r="I22" s="111">
        <v>-2871</v>
      </c>
      <c r="K22" s="111">
        <v>0</v>
      </c>
      <c r="L22" s="88"/>
      <c r="M22" s="111">
        <v>0</v>
      </c>
    </row>
    <row r="23" spans="1:13" s="39" customFormat="1" ht="20.25" customHeight="1">
      <c r="A23" s="39" t="s">
        <v>127</v>
      </c>
      <c r="B23" s="43"/>
      <c r="D23" s="43"/>
      <c r="E23" s="43"/>
      <c r="F23" s="43"/>
      <c r="G23" s="143">
        <v>0</v>
      </c>
      <c r="I23" s="111">
        <v>0</v>
      </c>
      <c r="J23" s="150"/>
      <c r="K23" s="111">
        <v>-11724</v>
      </c>
      <c r="L23" s="88"/>
      <c r="M23" s="111">
        <v>-2810</v>
      </c>
    </row>
    <row r="24" spans="1:13" s="39" customFormat="1" ht="20.25" customHeight="1">
      <c r="A24" s="69" t="s">
        <v>112</v>
      </c>
      <c r="B24" s="43"/>
      <c r="D24" s="43"/>
      <c r="E24" s="43"/>
      <c r="F24" s="43"/>
      <c r="G24" s="143">
        <v>1806</v>
      </c>
      <c r="I24" s="111">
        <v>2079</v>
      </c>
      <c r="K24" s="195">
        <v>1667</v>
      </c>
      <c r="M24" s="195">
        <v>2123</v>
      </c>
    </row>
    <row r="25" spans="1:13" s="39" customFormat="1" ht="20.25" customHeight="1">
      <c r="A25" s="7"/>
      <c r="B25" s="43"/>
      <c r="C25" s="97"/>
      <c r="D25" s="97"/>
      <c r="E25" s="97"/>
      <c r="F25" s="43"/>
      <c r="G25" s="205">
        <f>SUM(G11:G24)</f>
        <v>1960057</v>
      </c>
      <c r="I25" s="196">
        <f>SUM(I11:I24)</f>
        <v>1214666</v>
      </c>
      <c r="K25" s="188">
        <f>SUM(K11:K24)</f>
        <v>124378</v>
      </c>
      <c r="L25" s="88"/>
      <c r="M25" s="188">
        <f>SUM(M11:M24)</f>
        <v>137501</v>
      </c>
    </row>
    <row r="26" spans="1:13" s="39" customFormat="1" ht="20.25" customHeight="1">
      <c r="A26" s="22" t="s">
        <v>41</v>
      </c>
      <c r="B26" s="43"/>
      <c r="C26" s="97"/>
      <c r="D26" s="97"/>
      <c r="E26" s="97"/>
      <c r="F26" s="43"/>
      <c r="G26" s="206"/>
      <c r="H26" s="54"/>
      <c r="I26" s="189"/>
      <c r="J26" s="190"/>
      <c r="K26" s="189"/>
      <c r="L26" s="190"/>
      <c r="M26" s="189"/>
    </row>
    <row r="27" spans="1:13" s="39" customFormat="1" ht="20.25" customHeight="1">
      <c r="A27" s="96" t="s">
        <v>70</v>
      </c>
      <c r="B27" s="43"/>
      <c r="D27" s="96"/>
      <c r="E27" s="96"/>
      <c r="F27" s="43"/>
      <c r="G27" s="208">
        <v>-474855</v>
      </c>
      <c r="I27" s="188">
        <v>-196146</v>
      </c>
      <c r="K27" s="188">
        <v>-41504</v>
      </c>
      <c r="L27" s="88"/>
      <c r="M27" s="188">
        <v>136217</v>
      </c>
    </row>
    <row r="28" spans="1:13" s="39" customFormat="1" ht="20.25" customHeight="1">
      <c r="A28" s="96" t="s">
        <v>13</v>
      </c>
      <c r="B28" s="43"/>
      <c r="D28" s="96"/>
      <c r="E28" s="96"/>
      <c r="F28" s="43"/>
      <c r="G28" s="208">
        <v>-36481</v>
      </c>
      <c r="I28" s="188">
        <v>5315</v>
      </c>
      <c r="K28" s="188">
        <v>-11181</v>
      </c>
      <c r="L28" s="88"/>
      <c r="M28" s="188">
        <v>10434</v>
      </c>
    </row>
    <row r="29" spans="1:13" s="39" customFormat="1" ht="20.25" customHeight="1">
      <c r="A29" s="96" t="s">
        <v>10</v>
      </c>
      <c r="B29" s="43"/>
      <c r="D29" s="96"/>
      <c r="E29" s="96"/>
      <c r="F29" s="43"/>
      <c r="G29" s="208">
        <v>-22328</v>
      </c>
      <c r="I29" s="188">
        <v>38970</v>
      </c>
      <c r="K29" s="188">
        <v>-22328</v>
      </c>
      <c r="L29" s="88"/>
      <c r="M29" s="188">
        <v>54109</v>
      </c>
    </row>
    <row r="30" spans="1:13" s="39" customFormat="1" ht="20.25" customHeight="1">
      <c r="A30" s="39" t="s">
        <v>85</v>
      </c>
      <c r="B30" s="43"/>
      <c r="D30" s="96"/>
      <c r="E30" s="96"/>
      <c r="F30" s="43"/>
      <c r="G30" s="208">
        <v>223</v>
      </c>
      <c r="I30" s="188">
        <v>0</v>
      </c>
      <c r="K30" s="188">
        <v>223</v>
      </c>
      <c r="L30" s="88"/>
      <c r="M30" s="188">
        <v>0</v>
      </c>
    </row>
    <row r="31" spans="1:13" s="39" customFormat="1" ht="20.25" customHeight="1">
      <c r="A31" s="39" t="s">
        <v>0</v>
      </c>
      <c r="C31" s="96"/>
      <c r="E31" s="96"/>
      <c r="G31" s="208">
        <f>-2208-10</f>
        <v>-2218</v>
      </c>
      <c r="I31" s="188">
        <v>33947</v>
      </c>
      <c r="K31" s="188">
        <v>0</v>
      </c>
      <c r="L31" s="88"/>
      <c r="M31" s="188">
        <v>66</v>
      </c>
    </row>
    <row r="32" spans="1:13" s="39" customFormat="1" ht="20.25" customHeight="1">
      <c r="A32" s="43" t="s">
        <v>14</v>
      </c>
      <c r="B32" s="43"/>
      <c r="D32" s="96"/>
      <c r="E32" s="96"/>
      <c r="F32" s="43"/>
      <c r="G32" s="208">
        <v>-102145</v>
      </c>
      <c r="I32" s="188">
        <v>12343</v>
      </c>
      <c r="K32" s="188">
        <v>-2617</v>
      </c>
      <c r="L32" s="88"/>
      <c r="M32" s="188">
        <v>13355</v>
      </c>
    </row>
    <row r="33" spans="1:13" s="39" customFormat="1" ht="20.25" customHeight="1">
      <c r="A33" s="43" t="s">
        <v>5</v>
      </c>
      <c r="C33" s="96"/>
      <c r="E33" s="96"/>
      <c r="G33" s="208">
        <v>26301</v>
      </c>
      <c r="I33" s="188">
        <v>-8944</v>
      </c>
      <c r="K33" s="188">
        <v>11171</v>
      </c>
      <c r="L33" s="88"/>
      <c r="M33" s="188">
        <v>-9810</v>
      </c>
    </row>
    <row r="34" spans="1:13" s="39" customFormat="1" ht="20.25" customHeight="1">
      <c r="A34" s="43" t="s">
        <v>141</v>
      </c>
      <c r="C34" s="96"/>
      <c r="E34" s="96"/>
      <c r="G34" s="208">
        <v>79623</v>
      </c>
      <c r="I34" s="188">
        <v>13001</v>
      </c>
      <c r="K34" s="188">
        <v>1618</v>
      </c>
      <c r="L34" s="88"/>
      <c r="M34" s="188">
        <v>10963</v>
      </c>
    </row>
    <row r="35" spans="1:13" s="39" customFormat="1" ht="20.25" customHeight="1">
      <c r="A35" s="43" t="s">
        <v>120</v>
      </c>
      <c r="B35" s="43"/>
      <c r="D35" s="43"/>
      <c r="E35" s="43"/>
      <c r="F35" s="43"/>
      <c r="G35" s="208">
        <v>-10035</v>
      </c>
      <c r="I35" s="188">
        <v>-20299</v>
      </c>
      <c r="K35" s="188">
        <v>-9</v>
      </c>
      <c r="L35" s="88"/>
      <c r="M35" s="188">
        <v>6001</v>
      </c>
    </row>
    <row r="36" spans="1:13" s="39" customFormat="1" ht="20.25" customHeight="1">
      <c r="A36" s="43" t="s">
        <v>6</v>
      </c>
      <c r="B36" s="43"/>
      <c r="D36" s="43"/>
      <c r="E36" s="43"/>
      <c r="F36" s="43"/>
      <c r="G36" s="208">
        <v>0</v>
      </c>
      <c r="H36" s="43"/>
      <c r="I36" s="188">
        <v>40216</v>
      </c>
      <c r="J36" s="43"/>
      <c r="K36" s="118">
        <v>0</v>
      </c>
      <c r="L36" s="101"/>
      <c r="M36" s="88">
        <v>-751</v>
      </c>
    </row>
    <row r="37" spans="1:13" s="39" customFormat="1" ht="20.25" customHeight="1">
      <c r="A37" s="43" t="s">
        <v>159</v>
      </c>
      <c r="B37" s="43"/>
      <c r="D37" s="43"/>
      <c r="E37" s="43"/>
      <c r="F37" s="43"/>
      <c r="G37" s="205">
        <f>SUM(G25:G36)</f>
        <v>1418142</v>
      </c>
      <c r="H37" s="188">
        <f aca="true" t="shared" si="0" ref="H37:M37">SUM(H25:H36)</f>
        <v>0</v>
      </c>
      <c r="I37" s="196">
        <f t="shared" si="0"/>
        <v>1133069</v>
      </c>
      <c r="J37" s="188">
        <f t="shared" si="0"/>
        <v>0</v>
      </c>
      <c r="K37" s="196">
        <f t="shared" si="0"/>
        <v>59751</v>
      </c>
      <c r="L37" s="188">
        <f t="shared" si="0"/>
        <v>0</v>
      </c>
      <c r="M37" s="196">
        <f t="shared" si="0"/>
        <v>358085</v>
      </c>
    </row>
    <row r="38" spans="1:13" s="39" customFormat="1" ht="20.25" customHeight="1">
      <c r="A38" s="39" t="s">
        <v>188</v>
      </c>
      <c r="B38" s="43"/>
      <c r="D38" s="43"/>
      <c r="E38" s="43"/>
      <c r="F38" s="43"/>
      <c r="G38" s="208">
        <v>-23071</v>
      </c>
      <c r="H38" s="43"/>
      <c r="I38" s="188">
        <v>-23704</v>
      </c>
      <c r="J38" s="43"/>
      <c r="K38" s="188">
        <v>-17436</v>
      </c>
      <c r="L38" s="101"/>
      <c r="M38" s="188">
        <v>-14698</v>
      </c>
    </row>
    <row r="39" spans="1:13" s="39" customFormat="1" ht="20.25" customHeight="1">
      <c r="A39" s="7" t="s">
        <v>160</v>
      </c>
      <c r="B39" s="43"/>
      <c r="D39" s="43"/>
      <c r="E39" s="43"/>
      <c r="F39" s="43"/>
      <c r="G39" s="197">
        <f>SUM(G37:G38)</f>
        <v>1395071</v>
      </c>
      <c r="H39" s="201">
        <f aca="true" t="shared" si="1" ref="H39:M39">SUM(H37:H38)</f>
        <v>0</v>
      </c>
      <c r="I39" s="197">
        <f t="shared" si="1"/>
        <v>1109365</v>
      </c>
      <c r="J39" s="201">
        <f t="shared" si="1"/>
        <v>0</v>
      </c>
      <c r="K39" s="197">
        <f t="shared" si="1"/>
        <v>42315</v>
      </c>
      <c r="L39" s="201">
        <f t="shared" si="1"/>
        <v>0</v>
      </c>
      <c r="M39" s="197">
        <f t="shared" si="1"/>
        <v>343387</v>
      </c>
    </row>
    <row r="40" spans="1:13" s="39" customFormat="1" ht="12.75" customHeight="1">
      <c r="A40" s="7"/>
      <c r="B40" s="43"/>
      <c r="D40" s="43"/>
      <c r="E40" s="43"/>
      <c r="F40" s="43"/>
      <c r="G40" s="201"/>
      <c r="H40" s="201"/>
      <c r="I40" s="201"/>
      <c r="J40" s="201"/>
      <c r="K40" s="201"/>
      <c r="L40" s="201"/>
      <c r="M40" s="201"/>
    </row>
    <row r="41" spans="1:13" s="39" customFormat="1" ht="20.25" customHeight="1">
      <c r="A41" s="45" t="s">
        <v>15</v>
      </c>
      <c r="B41" s="43"/>
      <c r="D41" s="43"/>
      <c r="E41" s="43"/>
      <c r="F41" s="43"/>
      <c r="G41" s="207"/>
      <c r="H41" s="98"/>
      <c r="I41" s="98"/>
      <c r="J41" s="99"/>
      <c r="K41" s="98"/>
      <c r="L41" s="99"/>
      <c r="M41" s="98"/>
    </row>
    <row r="42" spans="1:13" s="39" customFormat="1" ht="20.25" customHeight="1">
      <c r="A42" s="39" t="s">
        <v>42</v>
      </c>
      <c r="B42" s="43"/>
      <c r="D42" s="43"/>
      <c r="E42" s="43"/>
      <c r="F42" s="43"/>
      <c r="G42" s="143">
        <v>4145</v>
      </c>
      <c r="I42" s="111">
        <v>8533</v>
      </c>
      <c r="K42" s="111">
        <v>926</v>
      </c>
      <c r="L42" s="88"/>
      <c r="M42" s="111">
        <v>28921</v>
      </c>
    </row>
    <row r="43" spans="1:13" s="39" customFormat="1" ht="20.25" customHeight="1">
      <c r="A43" s="39" t="s">
        <v>174</v>
      </c>
      <c r="B43" s="43"/>
      <c r="D43" s="43"/>
      <c r="E43" s="43"/>
      <c r="F43" s="43"/>
      <c r="G43" s="143">
        <v>0</v>
      </c>
      <c r="H43" s="123"/>
      <c r="I43" s="111">
        <v>0</v>
      </c>
      <c r="J43" s="123"/>
      <c r="K43" s="188">
        <v>674017</v>
      </c>
      <c r="L43" s="188"/>
      <c r="M43" s="188">
        <v>92120</v>
      </c>
    </row>
    <row r="44" spans="1:13" s="39" customFormat="1" ht="20.25" customHeight="1">
      <c r="A44" s="39" t="s">
        <v>151</v>
      </c>
      <c r="B44" s="43"/>
      <c r="F44" s="43"/>
      <c r="G44" s="143">
        <v>73648</v>
      </c>
      <c r="H44" s="198"/>
      <c r="I44" s="199">
        <v>659386</v>
      </c>
      <c r="J44" s="198"/>
      <c r="K44" s="188">
        <v>-88</v>
      </c>
      <c r="L44" s="198"/>
      <c r="M44" s="199">
        <v>43268</v>
      </c>
    </row>
    <row r="45" spans="1:13" s="9" customFormat="1" ht="19.5" customHeight="1">
      <c r="A45" s="213" t="s">
        <v>84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1:13" s="9" customFormat="1" ht="19.5" customHeight="1">
      <c r="A46" s="213" t="s">
        <v>148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1:13" ht="15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</row>
    <row r="48" spans="1:13" ht="19.5" customHeight="1">
      <c r="A48" s="9"/>
      <c r="B48" s="74"/>
      <c r="C48" s="74"/>
      <c r="D48" s="74"/>
      <c r="E48" s="74"/>
      <c r="F48" s="74"/>
      <c r="G48" s="212" t="s">
        <v>1</v>
      </c>
      <c r="H48" s="212"/>
      <c r="I48" s="212"/>
      <c r="J48" s="101"/>
      <c r="K48" s="212" t="s">
        <v>11</v>
      </c>
      <c r="L48" s="212"/>
      <c r="M48" s="212"/>
    </row>
    <row r="49" spans="1:13" ht="19.5" customHeight="1">
      <c r="A49" s="39"/>
      <c r="B49" s="39"/>
      <c r="C49" s="39"/>
      <c r="D49" s="39"/>
      <c r="E49" s="39"/>
      <c r="F49" s="39"/>
      <c r="G49" s="212" t="s">
        <v>21</v>
      </c>
      <c r="H49" s="212"/>
      <c r="I49" s="212"/>
      <c r="J49" s="101"/>
      <c r="K49" s="212" t="s">
        <v>21</v>
      </c>
      <c r="L49" s="212"/>
      <c r="M49" s="212"/>
    </row>
    <row r="50" spans="1:13" ht="19.5" customHeight="1">
      <c r="A50" s="39"/>
      <c r="B50" s="39"/>
      <c r="C50" s="39"/>
      <c r="D50" s="39"/>
      <c r="E50" s="39"/>
      <c r="F50" s="39"/>
      <c r="G50" s="215" t="s">
        <v>167</v>
      </c>
      <c r="H50" s="215"/>
      <c r="I50" s="215"/>
      <c r="J50" s="101"/>
      <c r="K50" s="215" t="s">
        <v>167</v>
      </c>
      <c r="L50" s="215"/>
      <c r="M50" s="215"/>
    </row>
    <row r="51" spans="1:13" ht="19.5" customHeight="1">
      <c r="A51" s="39"/>
      <c r="B51" s="39"/>
      <c r="C51" s="39"/>
      <c r="D51" s="39"/>
      <c r="E51" s="39"/>
      <c r="F51" s="39"/>
      <c r="G51" s="215" t="s">
        <v>168</v>
      </c>
      <c r="H51" s="215"/>
      <c r="I51" s="215"/>
      <c r="J51" s="101"/>
      <c r="K51" s="215" t="s">
        <v>168</v>
      </c>
      <c r="L51" s="215"/>
      <c r="M51" s="215"/>
    </row>
    <row r="52" spans="1:13" ht="19.5" customHeight="1">
      <c r="A52" s="39"/>
      <c r="B52" s="39"/>
      <c r="C52" s="39"/>
      <c r="D52" s="39"/>
      <c r="E52" s="17" t="s">
        <v>22</v>
      </c>
      <c r="F52" s="43"/>
      <c r="G52" s="191">
        <v>2015</v>
      </c>
      <c r="H52" s="95"/>
      <c r="I52" s="191">
        <v>2014</v>
      </c>
      <c r="J52" s="101"/>
      <c r="K52" s="191">
        <v>2015</v>
      </c>
      <c r="L52" s="95"/>
      <c r="M52" s="191">
        <v>2014</v>
      </c>
    </row>
    <row r="53" spans="1:13" ht="19.5" customHeight="1">
      <c r="A53" s="39"/>
      <c r="B53" s="39"/>
      <c r="C53" s="39"/>
      <c r="D53" s="39"/>
      <c r="E53" s="39"/>
      <c r="F53" s="39"/>
      <c r="G53" s="211" t="s">
        <v>25</v>
      </c>
      <c r="H53" s="211"/>
      <c r="I53" s="211"/>
      <c r="J53" s="211"/>
      <c r="K53" s="211"/>
      <c r="L53" s="211"/>
      <c r="M53" s="211"/>
    </row>
    <row r="54" spans="1:13" s="39" customFormat="1" ht="20.25" customHeight="1">
      <c r="A54" s="39" t="s">
        <v>128</v>
      </c>
      <c r="B54" s="43"/>
      <c r="F54" s="43"/>
      <c r="G54" s="143">
        <v>0</v>
      </c>
      <c r="H54" s="123"/>
      <c r="I54" s="111">
        <v>20000</v>
      </c>
      <c r="J54" s="123"/>
      <c r="K54" s="188">
        <v>1500</v>
      </c>
      <c r="L54" s="188"/>
      <c r="M54" s="188">
        <v>649000</v>
      </c>
    </row>
    <row r="55" spans="1:13" s="39" customFormat="1" ht="20.25" customHeight="1">
      <c r="A55" s="39" t="s">
        <v>161</v>
      </c>
      <c r="B55" s="43"/>
      <c r="F55" s="43"/>
      <c r="G55" s="143">
        <v>-400</v>
      </c>
      <c r="H55" s="123"/>
      <c r="I55" s="111">
        <v>-350</v>
      </c>
      <c r="J55" s="123"/>
      <c r="K55" s="188">
        <v>-166405</v>
      </c>
      <c r="L55" s="188"/>
      <c r="M55" s="188">
        <v>-37350</v>
      </c>
    </row>
    <row r="56" spans="1:13" s="39" customFormat="1" ht="20.25" customHeight="1">
      <c r="A56" s="43" t="s">
        <v>162</v>
      </c>
      <c r="B56" s="43"/>
      <c r="F56" s="43"/>
      <c r="G56" s="143">
        <v>0</v>
      </c>
      <c r="I56" s="111">
        <v>0</v>
      </c>
      <c r="K56" s="188">
        <v>-1251641</v>
      </c>
      <c r="L56" s="88"/>
      <c r="M56" s="188">
        <v>-999000</v>
      </c>
    </row>
    <row r="57" spans="1:13" s="39" customFormat="1" ht="20.25" customHeight="1">
      <c r="A57" s="43" t="s">
        <v>83</v>
      </c>
      <c r="B57" s="43"/>
      <c r="F57" s="43"/>
      <c r="G57" s="143">
        <v>-1375905</v>
      </c>
      <c r="I57" s="111">
        <v>-922522</v>
      </c>
      <c r="K57" s="188">
        <v>-13691</v>
      </c>
      <c r="M57" s="188">
        <v>-307815</v>
      </c>
    </row>
    <row r="58" spans="1:13" s="39" customFormat="1" ht="20.25" customHeight="1">
      <c r="A58" s="204" t="s">
        <v>199</v>
      </c>
      <c r="B58" s="43"/>
      <c r="F58" s="43"/>
      <c r="G58" s="143">
        <v>9625</v>
      </c>
      <c r="I58" s="111">
        <v>0</v>
      </c>
      <c r="K58" s="188">
        <v>2250</v>
      </c>
      <c r="M58" s="188">
        <v>0</v>
      </c>
    </row>
    <row r="59" spans="1:13" s="39" customFormat="1" ht="20.25" customHeight="1">
      <c r="A59" s="43" t="s">
        <v>114</v>
      </c>
      <c r="B59" s="43"/>
      <c r="F59" s="43"/>
      <c r="G59" s="143">
        <v>0</v>
      </c>
      <c r="I59" s="111">
        <v>0</v>
      </c>
      <c r="K59" s="188">
        <v>-100063</v>
      </c>
      <c r="M59" s="188">
        <v>-134378</v>
      </c>
    </row>
    <row r="60" spans="1:13" s="39" customFormat="1" ht="20.25" customHeight="1">
      <c r="A60" s="39" t="s">
        <v>189</v>
      </c>
      <c r="B60" s="43"/>
      <c r="F60" s="43"/>
      <c r="G60" s="143">
        <v>0</v>
      </c>
      <c r="I60" s="111">
        <v>0</v>
      </c>
      <c r="K60" s="188">
        <v>7875</v>
      </c>
      <c r="M60" s="188">
        <v>0</v>
      </c>
    </row>
    <row r="61" spans="1:13" s="39" customFormat="1" ht="20.25" customHeight="1">
      <c r="A61" s="43" t="s">
        <v>190</v>
      </c>
      <c r="B61" s="43"/>
      <c r="D61" s="43"/>
      <c r="E61" s="43"/>
      <c r="F61" s="43"/>
      <c r="G61" s="143">
        <v>-13198</v>
      </c>
      <c r="I61" s="111">
        <v>0</v>
      </c>
      <c r="K61" s="188">
        <v>0</v>
      </c>
      <c r="M61" s="188">
        <v>0</v>
      </c>
    </row>
    <row r="62" spans="1:13" s="39" customFormat="1" ht="20.25" customHeight="1">
      <c r="A62" s="43" t="s">
        <v>113</v>
      </c>
      <c r="B62" s="43"/>
      <c r="F62" s="43"/>
      <c r="G62" s="143">
        <v>-1484</v>
      </c>
      <c r="I62" s="111">
        <v>-1016</v>
      </c>
      <c r="K62" s="188">
        <v>-1484</v>
      </c>
      <c r="M62" s="188">
        <v>0</v>
      </c>
    </row>
    <row r="63" spans="1:13" s="39" customFormat="1" ht="20.25" customHeight="1">
      <c r="A63" s="39" t="s">
        <v>95</v>
      </c>
      <c r="B63" s="43"/>
      <c r="F63" s="43"/>
      <c r="G63" s="143">
        <v>0</v>
      </c>
      <c r="I63" s="111">
        <v>-7851</v>
      </c>
      <c r="K63" s="111">
        <v>0</v>
      </c>
      <c r="L63" s="88"/>
      <c r="M63" s="111">
        <v>-7851</v>
      </c>
    </row>
    <row r="64" spans="1:13" s="39" customFormat="1" ht="20.25" customHeight="1">
      <c r="A64" s="39" t="s">
        <v>137</v>
      </c>
      <c r="B64" s="43"/>
      <c r="F64" s="43"/>
      <c r="G64" s="143">
        <v>-41248</v>
      </c>
      <c r="I64" s="111">
        <v>0</v>
      </c>
      <c r="K64" s="111">
        <v>-41248</v>
      </c>
      <c r="L64" s="88"/>
      <c r="M64" s="111">
        <v>0</v>
      </c>
    </row>
    <row r="65" spans="1:13" s="39" customFormat="1" ht="20.25" customHeight="1">
      <c r="A65" s="39" t="s">
        <v>191</v>
      </c>
      <c r="B65" s="43"/>
      <c r="F65" s="43"/>
      <c r="G65" s="143">
        <v>0</v>
      </c>
      <c r="I65" s="111">
        <v>0</v>
      </c>
      <c r="K65" s="111">
        <v>340600</v>
      </c>
      <c r="L65" s="88"/>
      <c r="M65" s="111">
        <v>0</v>
      </c>
    </row>
    <row r="66" spans="1:13" s="39" customFormat="1" ht="20.25" customHeight="1">
      <c r="A66" s="40" t="s">
        <v>153</v>
      </c>
      <c r="B66" s="43"/>
      <c r="F66" s="43"/>
      <c r="G66" s="208">
        <v>-498349</v>
      </c>
      <c r="I66" s="111">
        <v>-186795</v>
      </c>
      <c r="K66" s="111">
        <v>-10252</v>
      </c>
      <c r="L66" s="88"/>
      <c r="M66" s="188">
        <v>-8780</v>
      </c>
    </row>
    <row r="67" spans="1:13" s="39" customFormat="1" ht="20.25" customHeight="1">
      <c r="A67" s="40" t="s">
        <v>91</v>
      </c>
      <c r="B67" s="43"/>
      <c r="F67" s="43"/>
      <c r="G67" s="208">
        <v>-16095</v>
      </c>
      <c r="I67" s="188">
        <v>-305039</v>
      </c>
      <c r="K67" s="111">
        <v>0</v>
      </c>
      <c r="L67" s="88"/>
      <c r="M67" s="188">
        <v>0</v>
      </c>
    </row>
    <row r="68" spans="1:13" s="39" customFormat="1" ht="20.25" customHeight="1">
      <c r="A68" s="7" t="s">
        <v>200</v>
      </c>
      <c r="B68" s="7"/>
      <c r="C68" s="43"/>
      <c r="D68" s="43"/>
      <c r="E68" s="43"/>
      <c r="G68" s="60">
        <f>SUM(G42:G44)+SUM(G54:G67)</f>
        <v>-1859261</v>
      </c>
      <c r="H68" s="61"/>
      <c r="I68" s="60">
        <f>SUM(I42:I44)+SUM(I54:I67)</f>
        <v>-735654</v>
      </c>
      <c r="J68" s="61"/>
      <c r="K68" s="60">
        <f>SUM(K42:K44)+SUM(K54:K67)</f>
        <v>-557704</v>
      </c>
      <c r="L68" s="61"/>
      <c r="M68" s="60">
        <f>SUM(M42:M44)+SUM(M54:M67)</f>
        <v>-681865</v>
      </c>
    </row>
    <row r="69" spans="1:13" s="39" customFormat="1" ht="12.75" customHeight="1">
      <c r="A69" s="7"/>
      <c r="B69" s="7"/>
      <c r="C69" s="43"/>
      <c r="D69" s="43"/>
      <c r="E69" s="43"/>
      <c r="G69" s="209"/>
      <c r="H69" s="100"/>
      <c r="I69" s="100"/>
      <c r="J69" s="192"/>
      <c r="K69" s="100"/>
      <c r="L69" s="192"/>
      <c r="M69" s="100"/>
    </row>
    <row r="70" spans="1:13" s="39" customFormat="1" ht="20.25" customHeight="1">
      <c r="A70" s="44" t="s">
        <v>16</v>
      </c>
      <c r="B70" s="43"/>
      <c r="C70" s="43"/>
      <c r="D70" s="43"/>
      <c r="E70" s="43"/>
      <c r="F70" s="43"/>
      <c r="G70" s="209"/>
      <c r="H70" s="100"/>
      <c r="I70" s="100"/>
      <c r="J70" s="192"/>
      <c r="K70" s="100"/>
      <c r="L70" s="192"/>
      <c r="M70" s="100"/>
    </row>
    <row r="71" spans="1:13" s="39" customFormat="1" ht="20.25" customHeight="1">
      <c r="A71" s="96" t="s">
        <v>65</v>
      </c>
      <c r="B71" s="43"/>
      <c r="C71" s="43"/>
      <c r="D71" s="43"/>
      <c r="E71" s="43"/>
      <c r="F71" s="43"/>
      <c r="G71" s="143">
        <v>-307737</v>
      </c>
      <c r="I71" s="88">
        <v>-153089</v>
      </c>
      <c r="K71" s="88">
        <v>-46109</v>
      </c>
      <c r="L71" s="88"/>
      <c r="M71" s="88">
        <v>-13850</v>
      </c>
    </row>
    <row r="72" spans="1:13" s="39" customFormat="1" ht="20.25" customHeight="1">
      <c r="A72" s="39" t="s">
        <v>192</v>
      </c>
      <c r="B72" s="43"/>
      <c r="C72" s="43"/>
      <c r="D72" s="43"/>
      <c r="E72" s="43"/>
      <c r="F72" s="43"/>
      <c r="G72" s="143">
        <v>0</v>
      </c>
      <c r="I72" s="118">
        <v>0</v>
      </c>
      <c r="J72" s="118"/>
      <c r="K72" s="88">
        <v>314000</v>
      </c>
      <c r="L72" s="118"/>
      <c r="M72" s="118">
        <v>0</v>
      </c>
    </row>
    <row r="73" spans="1:13" s="39" customFormat="1" ht="20.25" customHeight="1">
      <c r="A73" s="43" t="s">
        <v>115</v>
      </c>
      <c r="B73" s="43"/>
      <c r="C73" s="43"/>
      <c r="D73" s="43"/>
      <c r="E73" s="43"/>
      <c r="F73" s="43"/>
      <c r="G73" s="14">
        <v>2498253</v>
      </c>
      <c r="H73" s="118"/>
      <c r="I73" s="88">
        <v>997461</v>
      </c>
      <c r="J73" s="118"/>
      <c r="K73" s="88">
        <v>2498253</v>
      </c>
      <c r="L73" s="118"/>
      <c r="M73" s="88">
        <v>997461</v>
      </c>
    </row>
    <row r="74" spans="1:13" s="39" customFormat="1" ht="20.25" customHeight="1">
      <c r="A74" s="39" t="s">
        <v>129</v>
      </c>
      <c r="B74" s="43"/>
      <c r="C74" s="43"/>
      <c r="D74" s="43"/>
      <c r="E74" s="43"/>
      <c r="F74" s="43"/>
      <c r="G74" s="14">
        <v>-1855989</v>
      </c>
      <c r="I74" s="88">
        <v>-1023269</v>
      </c>
      <c r="K74" s="88">
        <v>-1855989</v>
      </c>
      <c r="L74" s="88"/>
      <c r="M74" s="88">
        <v>-1023269</v>
      </c>
    </row>
    <row r="75" spans="1:13" s="39" customFormat="1" ht="20.25" customHeight="1">
      <c r="A75" s="39" t="s">
        <v>130</v>
      </c>
      <c r="B75" s="43"/>
      <c r="C75" s="43"/>
      <c r="D75" s="43"/>
      <c r="E75" s="43"/>
      <c r="F75" s="43"/>
      <c r="G75" s="14">
        <v>1362226</v>
      </c>
      <c r="I75" s="88">
        <v>223145</v>
      </c>
      <c r="K75" s="111">
        <v>0</v>
      </c>
      <c r="L75" s="88"/>
      <c r="M75" s="111">
        <v>0</v>
      </c>
    </row>
    <row r="76" spans="1:13" s="39" customFormat="1" ht="20.25" customHeight="1">
      <c r="A76" s="39" t="s">
        <v>131</v>
      </c>
      <c r="B76" s="43"/>
      <c r="C76" s="43"/>
      <c r="D76" s="43"/>
      <c r="E76" s="43"/>
      <c r="F76" s="43"/>
      <c r="G76" s="14">
        <v>-213358</v>
      </c>
      <c r="I76" s="88">
        <v>-111517</v>
      </c>
      <c r="K76" s="188">
        <v>-29848</v>
      </c>
      <c r="L76" s="88"/>
      <c r="M76" s="188">
        <v>-32520</v>
      </c>
    </row>
    <row r="77" spans="1:13" s="39" customFormat="1" ht="20.25" customHeight="1">
      <c r="A77" s="43" t="s">
        <v>132</v>
      </c>
      <c r="D77" s="43"/>
      <c r="E77" s="43"/>
      <c r="F77" s="43"/>
      <c r="G77" s="14">
        <v>-2567</v>
      </c>
      <c r="I77" s="88">
        <v>-1789</v>
      </c>
      <c r="K77" s="188">
        <v>-1546</v>
      </c>
      <c r="L77" s="88"/>
      <c r="M77" s="188">
        <v>-1433</v>
      </c>
    </row>
    <row r="78" spans="1:13" s="39" customFormat="1" ht="20.25" customHeight="1">
      <c r="A78" s="39" t="s">
        <v>170</v>
      </c>
      <c r="D78" s="43"/>
      <c r="E78" s="43"/>
      <c r="F78" s="43"/>
      <c r="G78" s="14">
        <v>-74600</v>
      </c>
      <c r="I78" s="88">
        <v>-74600</v>
      </c>
      <c r="K78" s="188">
        <v>-74600</v>
      </c>
      <c r="L78" s="88"/>
      <c r="M78" s="188">
        <v>-74600</v>
      </c>
    </row>
    <row r="79" spans="1:13" s="39" customFormat="1" ht="20.25" customHeight="1">
      <c r="A79" s="7" t="s">
        <v>163</v>
      </c>
      <c r="B79" s="43"/>
      <c r="C79" s="43"/>
      <c r="D79" s="43"/>
      <c r="E79" s="43"/>
      <c r="G79" s="62">
        <f>SUM(G71:G78)</f>
        <v>1406228</v>
      </c>
      <c r="H79" s="63"/>
      <c r="I79" s="62">
        <f>SUM(I71:I78)</f>
        <v>-143658</v>
      </c>
      <c r="J79" s="63">
        <f>SUM(J71:J78)</f>
        <v>0</v>
      </c>
      <c r="K79" s="62">
        <f>SUM(K71:K78)</f>
        <v>804161</v>
      </c>
      <c r="L79" s="64"/>
      <c r="M79" s="62">
        <f>SUM(M71:M78)</f>
        <v>-148211</v>
      </c>
    </row>
    <row r="80" spans="1:13" s="39" customFormat="1" ht="12.75" customHeight="1">
      <c r="A80" s="7"/>
      <c r="B80" s="43"/>
      <c r="C80" s="43"/>
      <c r="D80" s="43"/>
      <c r="E80" s="43"/>
      <c r="G80" s="63"/>
      <c r="H80" s="63"/>
      <c r="I80" s="63"/>
      <c r="J80" s="63"/>
      <c r="K80" s="63"/>
      <c r="L80" s="64"/>
      <c r="M80" s="63"/>
    </row>
    <row r="81" spans="1:13" s="39" customFormat="1" ht="20.25" customHeight="1">
      <c r="A81" s="7" t="s">
        <v>82</v>
      </c>
      <c r="B81" s="43"/>
      <c r="C81" s="43"/>
      <c r="D81" s="43"/>
      <c r="E81" s="43"/>
      <c r="G81" s="63">
        <f>G39+G68+G79</f>
        <v>942038</v>
      </c>
      <c r="H81" s="63"/>
      <c r="I81" s="63">
        <f>I39+I68+I79</f>
        <v>230053</v>
      </c>
      <c r="J81" s="63">
        <f>J39+J68+J79</f>
        <v>0</v>
      </c>
      <c r="K81" s="63">
        <f>K39+K68+K79</f>
        <v>288772</v>
      </c>
      <c r="L81" s="64"/>
      <c r="M81" s="63">
        <f>M39+M68+M79</f>
        <v>-486689</v>
      </c>
    </row>
    <row r="82" spans="1:13" s="39" customFormat="1" ht="20.25" customHeight="1">
      <c r="A82" s="43" t="s">
        <v>116</v>
      </c>
      <c r="B82" s="43"/>
      <c r="C82" s="43"/>
      <c r="D82" s="43"/>
      <c r="E82" s="43"/>
      <c r="G82" s="210">
        <v>1267882</v>
      </c>
      <c r="H82" s="74"/>
      <c r="I82" s="193">
        <v>1572110</v>
      </c>
      <c r="K82" s="88">
        <v>369208</v>
      </c>
      <c r="L82" s="88"/>
      <c r="M82" s="88">
        <v>784713</v>
      </c>
    </row>
    <row r="83" spans="1:13" s="39" customFormat="1" ht="20.25" customHeight="1" thickBot="1">
      <c r="A83" s="7" t="s">
        <v>175</v>
      </c>
      <c r="B83" s="43"/>
      <c r="C83" s="43"/>
      <c r="D83" s="43"/>
      <c r="E83" s="43"/>
      <c r="G83" s="65">
        <f>SUM(G81:G82)</f>
        <v>2209920</v>
      </c>
      <c r="H83" s="63"/>
      <c r="I83" s="65">
        <f>SUM(I81:I82)</f>
        <v>1802163</v>
      </c>
      <c r="J83" s="63">
        <f>SUM(J81:J82)</f>
        <v>0</v>
      </c>
      <c r="K83" s="65">
        <f>SUM(K81:K82)</f>
        <v>657980</v>
      </c>
      <c r="L83" s="63">
        <f>SUM(L81:L82)</f>
        <v>0</v>
      </c>
      <c r="M83" s="65">
        <f>SUM(M81:M82)</f>
        <v>298024</v>
      </c>
    </row>
    <row r="84" spans="1:13" ht="7.5" customHeight="1" thickTop="1">
      <c r="A84" s="7"/>
      <c r="B84" s="43"/>
      <c r="C84" s="43"/>
      <c r="D84" s="43"/>
      <c r="E84" s="43"/>
      <c r="F84" s="39"/>
      <c r="G84" s="63"/>
      <c r="H84" s="63"/>
      <c r="I84" s="63"/>
      <c r="J84" s="64"/>
      <c r="K84" s="63"/>
      <c r="L84" s="64"/>
      <c r="M84" s="63"/>
    </row>
    <row r="85" spans="1:13" ht="19.5" customHeight="1">
      <c r="A85" s="200" t="s">
        <v>117</v>
      </c>
      <c r="B85" s="43"/>
      <c r="C85" s="43"/>
      <c r="D85" s="43"/>
      <c r="E85" s="43"/>
      <c r="F85" s="39"/>
      <c r="G85" s="63"/>
      <c r="H85" s="63"/>
      <c r="I85" s="63"/>
      <c r="J85" s="64"/>
      <c r="K85" s="63"/>
      <c r="L85" s="64"/>
      <c r="M85" s="63"/>
    </row>
    <row r="86" spans="1:13" ht="19.5" customHeight="1">
      <c r="A86" s="69" t="s">
        <v>152</v>
      </c>
      <c r="B86" s="43"/>
      <c r="C86" s="43"/>
      <c r="D86" s="43"/>
      <c r="E86" s="43"/>
      <c r="F86" s="39"/>
      <c r="G86" s="143">
        <v>284723</v>
      </c>
      <c r="H86" s="88"/>
      <c r="I86" s="111">
        <v>83537</v>
      </c>
      <c r="J86" s="88"/>
      <c r="K86" s="111">
        <v>2532</v>
      </c>
      <c r="L86" s="88"/>
      <c r="M86" s="111">
        <v>8044</v>
      </c>
    </row>
    <row r="87" spans="1:13" ht="19.5" customHeight="1">
      <c r="A87" s="69" t="s">
        <v>193</v>
      </c>
      <c r="B87" s="39"/>
      <c r="C87" s="39"/>
      <c r="D87" s="39"/>
      <c r="E87" s="39"/>
      <c r="F87" s="39"/>
      <c r="G87" s="143">
        <v>3450</v>
      </c>
      <c r="H87" s="39"/>
      <c r="I87" s="202">
        <v>0</v>
      </c>
      <c r="J87" s="39"/>
      <c r="K87" s="202">
        <v>0</v>
      </c>
      <c r="L87" s="202"/>
      <c r="M87" s="202">
        <v>0</v>
      </c>
    </row>
    <row r="88" spans="1:13" ht="19.5" customHeight="1">
      <c r="A88" s="49" t="s">
        <v>202</v>
      </c>
      <c r="B88" s="39"/>
      <c r="C88" s="39"/>
      <c r="D88" s="39"/>
      <c r="E88" s="39"/>
      <c r="F88" s="39"/>
      <c r="G88" s="143"/>
      <c r="H88" s="39"/>
      <c r="I88" s="202"/>
      <c r="J88" s="39"/>
      <c r="K88" s="202"/>
      <c r="L88" s="202"/>
      <c r="M88" s="202"/>
    </row>
    <row r="89" spans="1:13" ht="19.5" customHeight="1">
      <c r="A89" s="39"/>
      <c r="B89" s="69" t="s">
        <v>194</v>
      </c>
      <c r="C89" s="39"/>
      <c r="D89" s="39"/>
      <c r="E89" s="39"/>
      <c r="F89" s="39"/>
      <c r="G89" s="143">
        <v>175000</v>
      </c>
      <c r="H89" s="39"/>
      <c r="I89" s="202">
        <v>0</v>
      </c>
      <c r="J89" s="39"/>
      <c r="K89" s="202">
        <v>0</v>
      </c>
      <c r="L89" s="202"/>
      <c r="M89" s="202">
        <v>0</v>
      </c>
    </row>
    <row r="90" spans="1:13" ht="19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9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9:13" ht="19.5" customHeight="1">
      <c r="I92" s="4"/>
      <c r="J92" s="4"/>
      <c r="K92" s="4"/>
      <c r="L92" s="4"/>
      <c r="M92" s="4"/>
    </row>
    <row r="93" spans="9:13" ht="19.5" customHeight="1">
      <c r="I93" s="4"/>
      <c r="J93" s="4"/>
      <c r="K93" s="4"/>
      <c r="L93" s="4"/>
      <c r="M93" s="4"/>
    </row>
    <row r="94" spans="9:13" ht="19.5" customHeight="1">
      <c r="I94" s="4"/>
      <c r="J94" s="4"/>
      <c r="K94" s="4"/>
      <c r="L94" s="4"/>
      <c r="M94" s="4"/>
    </row>
    <row r="95" spans="9:13" ht="19.5" customHeight="1">
      <c r="I95" s="4"/>
      <c r="J95" s="4"/>
      <c r="K95" s="4"/>
      <c r="L95" s="4"/>
      <c r="M95" s="4"/>
    </row>
    <row r="96" spans="9:13" ht="19.5" customHeight="1">
      <c r="I96" s="4"/>
      <c r="J96" s="4"/>
      <c r="K96" s="4"/>
      <c r="L96" s="4"/>
      <c r="M96" s="4"/>
    </row>
    <row r="97" spans="9:13" ht="19.5" customHeight="1">
      <c r="I97" s="4"/>
      <c r="J97" s="4"/>
      <c r="K97" s="4"/>
      <c r="L97" s="4"/>
      <c r="M97" s="4"/>
    </row>
    <row r="98" spans="9:13" ht="19.5" customHeight="1">
      <c r="I98" s="4"/>
      <c r="J98" s="4"/>
      <c r="K98" s="4"/>
      <c r="L98" s="4"/>
      <c r="M98" s="4"/>
    </row>
    <row r="99" spans="9:13" ht="19.5" customHeight="1">
      <c r="I99" s="4"/>
      <c r="J99" s="4"/>
      <c r="K99" s="4"/>
      <c r="L99" s="4"/>
      <c r="M99" s="4"/>
    </row>
    <row r="100" spans="9:13" ht="19.5" customHeight="1">
      <c r="I100" s="4"/>
      <c r="J100" s="4"/>
      <c r="K100" s="4"/>
      <c r="L100" s="4"/>
      <c r="M100" s="4"/>
    </row>
    <row r="101" spans="9:13" ht="19.5" customHeight="1">
      <c r="I101" s="4"/>
      <c r="J101" s="4"/>
      <c r="K101" s="4"/>
      <c r="L101" s="4"/>
      <c r="M101" s="4"/>
    </row>
    <row r="102" spans="9:13" ht="19.5" customHeight="1">
      <c r="I102" s="4"/>
      <c r="J102" s="4"/>
      <c r="K102" s="4"/>
      <c r="L102" s="4"/>
      <c r="M102" s="4"/>
    </row>
    <row r="103" spans="9:13" ht="19.5" customHeight="1">
      <c r="I103" s="4"/>
      <c r="J103" s="4"/>
      <c r="K103" s="4"/>
      <c r="L103" s="4"/>
      <c r="M103" s="4"/>
    </row>
    <row r="104" spans="9:13" ht="19.5" customHeight="1">
      <c r="I104" s="4"/>
      <c r="J104" s="4"/>
      <c r="K104" s="4"/>
      <c r="L104" s="4"/>
      <c r="M104" s="4"/>
    </row>
    <row r="106" spans="7:11" ht="19.5" customHeight="1">
      <c r="G106" s="4">
        <v>17375</v>
      </c>
      <c r="K106" s="14">
        <v>17375</v>
      </c>
    </row>
    <row r="107" spans="7:11" ht="19.5" customHeight="1">
      <c r="G107" s="4">
        <v>28062</v>
      </c>
      <c r="K107" s="14">
        <v>34504</v>
      </c>
    </row>
    <row r="131" spans="9:13" ht="19.5" customHeight="1">
      <c r="I131" s="4"/>
      <c r="J131" s="4"/>
      <c r="K131" s="4"/>
      <c r="L131" s="4"/>
      <c r="M131" s="4"/>
    </row>
    <row r="133" spans="19:23" ht="19.5" customHeight="1">
      <c r="S133" s="16"/>
      <c r="T133" s="16"/>
      <c r="U133" s="16"/>
      <c r="V133" s="16"/>
      <c r="W133" s="16"/>
    </row>
  </sheetData>
  <sheetProtection password="F7ED" sheet="1"/>
  <mergeCells count="24">
    <mergeCell ref="A1:M1"/>
    <mergeCell ref="A2:M2"/>
    <mergeCell ref="A3:M3"/>
    <mergeCell ref="G4:I4"/>
    <mergeCell ref="K4:M4"/>
    <mergeCell ref="G48:I48"/>
    <mergeCell ref="K48:M48"/>
    <mergeCell ref="G5:I5"/>
    <mergeCell ref="K5:M5"/>
    <mergeCell ref="G9:M9"/>
    <mergeCell ref="A45:M45"/>
    <mergeCell ref="A46:M46"/>
    <mergeCell ref="A47:M47"/>
    <mergeCell ref="G6:I6"/>
    <mergeCell ref="K6:M6"/>
    <mergeCell ref="G7:I7"/>
    <mergeCell ref="K7:M7"/>
    <mergeCell ref="G53:M53"/>
    <mergeCell ref="G49:I49"/>
    <mergeCell ref="K49:M49"/>
    <mergeCell ref="G50:I50"/>
    <mergeCell ref="K50:M50"/>
    <mergeCell ref="G51:I51"/>
    <mergeCell ref="K51:M51"/>
  </mergeCells>
  <printOptions/>
  <pageMargins left="0.78740157480315" right="0.118110236220472" top="0.47244094488189" bottom="0.24" header="0.511811023622047" footer="0.41"/>
  <pageSetup firstPageNumber="10" useFirstPageNumber="1" horizontalDpi="600" verticalDpi="600" orientation="portrait" paperSize="9" scale="90" r:id="rId1"/>
  <headerFooter alignWithMargins="0">
    <oddFooter>&amp;L  The accompanying notes are an integral part of these financial statements.
&amp;R&amp;P</oddFoot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saowarot</cp:lastModifiedBy>
  <cp:lastPrinted>2015-08-07T14:43:20Z</cp:lastPrinted>
  <dcterms:created xsi:type="dcterms:W3CDTF">2000-06-12T02:37:01Z</dcterms:created>
  <dcterms:modified xsi:type="dcterms:W3CDTF">2015-08-11T08:27:27Z</dcterms:modified>
  <cp:category/>
  <cp:version/>
  <cp:contentType/>
  <cp:contentStatus/>
</cp:coreProperties>
</file>