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4"/>
  </bookViews>
  <sheets>
    <sheet name="5-7" sheetId="1" r:id="rId1"/>
    <sheet name="8" sheetId="2" r:id="rId2"/>
    <sheet name="9" sheetId="3" r:id="rId3"/>
    <sheet name="10" sheetId="4" r:id="rId4"/>
    <sheet name="11-13" sheetId="5" r:id="rId5"/>
  </sheets>
  <definedNames/>
  <calcPr fullCalcOnLoad="1"/>
</workbook>
</file>

<file path=xl/sharedStrings.xml><?xml version="1.0" encoding="utf-8"?>
<sst xmlns="http://schemas.openxmlformats.org/spreadsheetml/2006/main" count="336" uniqueCount="229">
  <si>
    <t xml:space="preserve">   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</si>
  <si>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</si>
  <si>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</si>
  <si>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</si>
  <si>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</si>
  <si>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</si>
  <si>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</si>
  <si>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</si>
  <si>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</si>
  <si>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</si>
  <si>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</si>
  <si>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</si>
  <si>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</si>
  <si>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</si>
  <si>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</si>
  <si>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</si>
  <si>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</si>
  <si>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</si>
  <si>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</si>
  <si>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</si>
  <si>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</si>
  <si>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</si>
  <si>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 xml:space="preserve">Cost of sales </t>
  </si>
  <si>
    <t>Administrative expenses</t>
  </si>
  <si>
    <t>- Non-controlling interests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</si>
  <si>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</si>
  <si>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</si>
  <si>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</si>
  <si>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</si>
  <si>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</si>
  <si>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</si>
  <si>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</si>
  <si>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</si>
  <si>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</si>
  <si>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</si>
  <si>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</si>
  <si>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</si>
  <si>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</si>
  <si>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</si>
  <si>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</si>
  <si>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</si>
  <si>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</si>
  <si>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</si>
  <si>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</si>
  <si>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</si>
  <si>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 xml:space="preserve">Revenue from sales </t>
  </si>
  <si>
    <t>Change in operating assets and liabilities: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</si>
  <si>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</si>
  <si>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</si>
  <si>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</si>
  <si>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</si>
  <si>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</si>
  <si>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</si>
  <si>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</si>
  <si>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</si>
  <si>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</si>
  <si>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</si>
  <si>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Total revenue</t>
  </si>
  <si>
    <t>Total expense</t>
  </si>
  <si>
    <t xml:space="preserve">Basic earnings per share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</si>
  <si>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</si>
  <si>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</si>
  <si>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</si>
  <si>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</si>
  <si>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</si>
  <si>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</si>
  <si>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</si>
  <si>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</si>
  <si>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</si>
  <si>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</si>
  <si>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</si>
  <si>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</si>
  <si>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</si>
  <si>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</si>
  <si>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</si>
  <si>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</si>
  <si>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</si>
  <si>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</si>
  <si>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</si>
  <si>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</si>
  <si>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</si>
  <si>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</si>
  <si>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</si>
  <si>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</si>
  <si>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</si>
  <si>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</si>
  <si>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</si>
  <si>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</si>
  <si>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</si>
  <si>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</si>
  <si>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</si>
  <si>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</si>
  <si>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- Retirement benefit expenses</t>
  </si>
  <si>
    <t>- Other non-current assets</t>
  </si>
  <si>
    <t xml:space="preserve">Payments for short-term loans to related parties </t>
  </si>
  <si>
    <t>Cash and cash equivalents are made up as follows:</t>
  </si>
  <si>
    <t>- Cash on hand and deposits at financial</t>
  </si>
  <si>
    <t xml:space="preserve">- Purchase of property, plant and equipment </t>
  </si>
  <si>
    <t>under finance lease agreements</t>
  </si>
  <si>
    <t>institutions - maturities within three months</t>
  </si>
  <si>
    <t xml:space="preserve">- 3,730,000,000 ordinary shares </t>
  </si>
  <si>
    <t>- 3,730,000,000 ordinary shares</t>
  </si>
  <si>
    <t>Provision for decommissioning costs</t>
  </si>
  <si>
    <t>Profit before income tax</t>
  </si>
  <si>
    <t>Income tax</t>
  </si>
  <si>
    <t>Interest paid</t>
  </si>
  <si>
    <t>Note</t>
  </si>
  <si>
    <t>to right to use transmission line</t>
  </si>
  <si>
    <t>used as collateral</t>
  </si>
  <si>
    <t>Short-term loans to other parties</t>
  </si>
  <si>
    <t>and related parties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</si>
  <si>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</si>
  <si>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</si>
  <si>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</si>
  <si>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</si>
  <si>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</si>
  <si>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</si>
  <si>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</si>
  <si>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</si>
  <si>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- Amortisation of advance receipts for land rental</t>
  </si>
  <si>
    <t>- Other accounts receivable</t>
  </si>
  <si>
    <t>- Other accounts payable</t>
  </si>
  <si>
    <t xml:space="preserve">- Changes in construction payables and </t>
  </si>
  <si>
    <t>payables for purchase of assets</t>
  </si>
  <si>
    <t>Dividend paid</t>
  </si>
  <si>
    <t>- Dividend income</t>
  </si>
  <si>
    <t>Capital contributions by</t>
  </si>
  <si>
    <t xml:space="preserve">Proceeds from short-term loans from </t>
  </si>
  <si>
    <t>financial institutions</t>
  </si>
  <si>
    <t xml:space="preserve">Payments for short-term loans from </t>
  </si>
  <si>
    <t xml:space="preserve">Proceeds from long-term loans from </t>
  </si>
  <si>
    <t xml:space="preserve">Payments for long-term loans from </t>
  </si>
  <si>
    <t>Proceeds from capital contributions by</t>
  </si>
  <si>
    <t>Payments for purchase of investment property</t>
  </si>
  <si>
    <t>Deposits at financial institutions used as collateral</t>
  </si>
  <si>
    <t>and equipment</t>
  </si>
  <si>
    <t xml:space="preserve">Payments for purchase of property, plant </t>
  </si>
  <si>
    <t>Payments for purchase of intangible assets</t>
  </si>
  <si>
    <t>Proceeds from dividend income</t>
  </si>
  <si>
    <t>Proceeds from interest income</t>
  </si>
  <si>
    <t>Deposits at financial institutions</t>
  </si>
  <si>
    <t>- Transfer construction cost of high voltage station</t>
  </si>
  <si>
    <t>Baht</t>
  </si>
  <si>
    <t>Closing balance as at 31 December 2016</t>
  </si>
  <si>
    <t>Total comprehensive income for the year</t>
  </si>
  <si>
    <t>Profit for the year</t>
  </si>
  <si>
    <t>Deferred tax assets, net</t>
  </si>
  <si>
    <t>Statement of Changes in Equity</t>
  </si>
  <si>
    <t>of equity</t>
  </si>
  <si>
    <t>Changes in equity for the year</t>
  </si>
  <si>
    <t>Total equity</t>
  </si>
  <si>
    <t>Profit before income tax for the year</t>
  </si>
  <si>
    <t>Proceeds from issuing debenture</t>
  </si>
  <si>
    <t>Separate</t>
  </si>
  <si>
    <t>Other components of equity</t>
  </si>
  <si>
    <t>- Unrealised losses on exchange rates</t>
  </si>
  <si>
    <t>Liabilities and equity</t>
  </si>
  <si>
    <t>Equity</t>
  </si>
  <si>
    <t>Total liabilities and equity</t>
  </si>
  <si>
    <t>Advance payment for purchase</t>
  </si>
  <si>
    <t>Earnings per share</t>
  </si>
  <si>
    <t>- Amortisation of deferred financing fee</t>
  </si>
  <si>
    <t>of unused loan facilities</t>
  </si>
  <si>
    <t>Payments for investments in subsidiaries</t>
  </si>
  <si>
    <t>Currency exchange gains (losses), net</t>
  </si>
  <si>
    <r>
      <t xml:space="preserve">Liabilities and equity </t>
    </r>
    <r>
      <rPr>
        <sz val="8"/>
        <rFont val="Arial"/>
        <family val="2"/>
      </rPr>
      <t>(continued)</t>
    </r>
  </si>
  <si>
    <t>of investment</t>
  </si>
  <si>
    <t>Long-term loans to a related party</t>
  </si>
  <si>
    <t>As at 31 December 2017</t>
  </si>
  <si>
    <t>For the year ended 31 December 2017</t>
  </si>
  <si>
    <t>Opening balance as at 1 January 2017</t>
  </si>
  <si>
    <t>Closing balance as at 31 December 2017</t>
  </si>
  <si>
    <t>Investment in an associate</t>
  </si>
  <si>
    <t>Investment in a joint venture</t>
  </si>
  <si>
    <t>from changes</t>
  </si>
  <si>
    <t>Total other</t>
  </si>
  <si>
    <t>components</t>
  </si>
  <si>
    <t>Other comprehensive expense for the period, net of tax</t>
  </si>
  <si>
    <t>Proceeds from short-term loans to related parties</t>
  </si>
  <si>
    <t>Proceeds from long-term loans to related parties</t>
  </si>
  <si>
    <t>Proceeds from disposals of investment property</t>
  </si>
  <si>
    <t xml:space="preserve">Proceeds from disposals of property, plant </t>
  </si>
  <si>
    <t>Payments for finance leases liabilities</t>
  </si>
  <si>
    <t>Net cash receipts from (payments in) investing activities</t>
  </si>
  <si>
    <t>Net cash receipts from (payments in) financing activities</t>
  </si>
  <si>
    <t>Net increase in cash and cash equivalents</t>
  </si>
  <si>
    <t>Net cash receipts from (payments in) operating activities</t>
  </si>
  <si>
    <t>Cash generated from (used in) operations</t>
  </si>
  <si>
    <t>Interest paid capitalised in property, plant</t>
  </si>
  <si>
    <t>subsequently to profit or loss</t>
  </si>
  <si>
    <t>comprehensive</t>
  </si>
  <si>
    <t>(Discount)</t>
  </si>
  <si>
    <t>Debentures, net</t>
  </si>
  <si>
    <t xml:space="preserve">Equity attributable to owners </t>
  </si>
  <si>
    <t>and a joint venture</t>
  </si>
  <si>
    <t xml:space="preserve">Item that will be reclassified </t>
  </si>
  <si>
    <t>non-controlling interests of subsidiaries</t>
  </si>
  <si>
    <t>Surplus from changes in shareholding</t>
  </si>
  <si>
    <t>in shareholding</t>
  </si>
  <si>
    <t xml:space="preserve"> subsidiaries</t>
  </si>
  <si>
    <t>Share of other</t>
  </si>
  <si>
    <t>expense</t>
  </si>
  <si>
    <t>of an associate and</t>
  </si>
  <si>
    <t>a joint venture</t>
  </si>
  <si>
    <t xml:space="preserve">- Share of loss from investments in an associate </t>
  </si>
  <si>
    <t>- Losses (gains) on disposal of equipment</t>
  </si>
  <si>
    <t>Advance payment for purchase of investment</t>
  </si>
  <si>
    <t>Payments for investment in an associate</t>
  </si>
  <si>
    <t>Payments for investment in a joint venture</t>
  </si>
  <si>
    <t>(including retention for constructions and advance</t>
  </si>
  <si>
    <t>Income tax on items that will be reclassified</t>
  </si>
  <si>
    <t>subsequently  to profit or loss</t>
  </si>
  <si>
    <t>interests in subsidiaries</t>
  </si>
  <si>
    <t>Surplus</t>
  </si>
  <si>
    <t>Other comprehensive income</t>
  </si>
  <si>
    <t>Share of other comprehensive expense of an associate</t>
  </si>
  <si>
    <t>and a joint venture accounted for using the equity method</t>
  </si>
  <si>
    <t>Finance costs</t>
  </si>
  <si>
    <t>- Provision for decommissioning costs</t>
  </si>
  <si>
    <t>The notes to the consolidated and separate financial statements on pages 14 to 68 are an integral part of these financial statements.</t>
  </si>
  <si>
    <t>Share of loss from investments in an associate</t>
  </si>
  <si>
    <t>interests in</t>
  </si>
  <si>
    <t xml:space="preserve"> expense</t>
  </si>
  <si>
    <t>Other comprehensive</t>
  </si>
  <si>
    <t xml:space="preserve">- (Reversal of) allowance for decrease in value </t>
  </si>
  <si>
    <t>to investment in an associate</t>
  </si>
  <si>
    <t>- Transfer advance payment for purchase of investment</t>
  </si>
  <si>
    <t>payment for purchase of equipment)</t>
  </si>
  <si>
    <t>of raw materials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</si>
</sst>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-* #,##0.000_-;\-* #,##0.0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166">
    <xf numFmtId="0" fontId="0" fillId="0" borderId="0" xfId="0" applyFont="1" applyAlignment="1">
      <alignment/>
    </xf>
    <xf numFmtId="170" fontId="6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left" vertical="center"/>
    </xf>
    <xf numFmtId="171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0" fontId="8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0" fontId="7" fillId="0" borderId="0" xfId="64" applyFont="1" applyFill="1" applyAlignment="1">
      <alignment vertical="center"/>
      <protection/>
    </xf>
    <xf numFmtId="170" fontId="7" fillId="0" borderId="10" xfId="0" applyNumberFormat="1" applyFont="1" applyFill="1" applyBorder="1" applyAlignment="1">
      <alignment horizontal="left" vertical="center"/>
    </xf>
    <xf numFmtId="171" fontId="8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1" fontId="8" fillId="0" borderId="0" xfId="60" applyNumberFormat="1" applyFont="1" applyFill="1" applyAlignment="1">
      <alignment horizontal="right" vertical="center"/>
      <protection/>
    </xf>
    <xf numFmtId="171" fontId="8" fillId="0" borderId="10" xfId="60" applyNumberFormat="1" applyFont="1" applyFill="1" applyBorder="1" applyAlignment="1">
      <alignment horizontal="right" vertical="center"/>
      <protection/>
    </xf>
    <xf numFmtId="171" fontId="8" fillId="0" borderId="0" xfId="60" applyNumberFormat="1" applyFont="1" applyFill="1" applyBorder="1" applyAlignment="1">
      <alignment horizontal="right" vertical="center"/>
      <protection/>
    </xf>
    <xf numFmtId="171" fontId="8" fillId="0" borderId="10" xfId="0" applyNumberFormat="1" applyFont="1" applyFill="1" applyBorder="1" applyAlignment="1">
      <alignment horizontal="right" vertical="center"/>
    </xf>
    <xf numFmtId="170" fontId="7" fillId="0" borderId="0" xfId="59" applyNumberFormat="1" applyFont="1" applyFill="1" applyBorder="1" applyAlignment="1">
      <alignment horizontal="right" vertical="center"/>
      <protection/>
    </xf>
    <xf numFmtId="171" fontId="8" fillId="0" borderId="0" xfId="63" applyNumberFormat="1" applyFont="1" applyFill="1" applyBorder="1" applyAlignment="1">
      <alignment horizontal="right" vertical="center"/>
      <protection/>
    </xf>
    <xf numFmtId="172" fontId="8" fillId="0" borderId="0" xfId="63" applyNumberFormat="1" applyFont="1" applyFill="1" applyBorder="1" applyAlignment="1">
      <alignment horizontal="right" vertical="center"/>
      <protection/>
    </xf>
    <xf numFmtId="170" fontId="8" fillId="0" borderId="0" xfId="63" applyNumberFormat="1" applyFont="1" applyFill="1" applyBorder="1" applyAlignment="1">
      <alignment vertical="center"/>
      <protection/>
    </xf>
    <xf numFmtId="171" fontId="8" fillId="0" borderId="10" xfId="63" applyNumberFormat="1" applyFont="1" applyFill="1" applyBorder="1" applyAlignment="1">
      <alignment horizontal="right" vertical="center"/>
      <protection/>
    </xf>
    <xf numFmtId="172" fontId="8" fillId="0" borderId="0" xfId="63" applyNumberFormat="1" applyFont="1" applyFill="1" applyBorder="1" applyAlignment="1">
      <alignment horizontal="center" vertical="center"/>
      <protection/>
    </xf>
    <xf numFmtId="172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90" fontId="8" fillId="0" borderId="0" xfId="45" applyNumberFormat="1" applyFont="1" applyFill="1" applyAlignment="1">
      <alignment vertical="center"/>
    </xf>
    <xf numFmtId="174" fontId="8" fillId="0" borderId="0" xfId="63" applyNumberFormat="1" applyFont="1" applyFill="1" applyBorder="1" applyAlignment="1">
      <alignment horizontal="right" vertical="center"/>
      <protection/>
    </xf>
    <xf numFmtId="174" fontId="8" fillId="0" borderId="10" xfId="63" applyNumberFormat="1" applyFont="1" applyFill="1" applyBorder="1" applyAlignment="1">
      <alignment horizontal="right" vertical="center"/>
      <protection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171" fontId="8" fillId="0" borderId="11" xfId="65" applyNumberFormat="1" applyFont="1" applyFill="1" applyBorder="1" applyAlignment="1">
      <alignment vertical="center"/>
      <protection/>
    </xf>
    <xf numFmtId="174" fontId="8" fillId="0" borderId="0" xfId="61" applyNumberFormat="1" applyFont="1" applyFill="1" applyBorder="1" applyAlignment="1">
      <alignment horizontal="right" vertical="center"/>
      <protection/>
    </xf>
    <xf numFmtId="172" fontId="8" fillId="0" borderId="0" xfId="61" applyNumberFormat="1" applyFont="1" applyFill="1" applyBorder="1" applyAlignment="1">
      <alignment horizontal="left" vertical="center"/>
      <protection/>
    </xf>
    <xf numFmtId="170" fontId="7" fillId="0" borderId="0" xfId="60" applyNumberFormat="1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171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171" fontId="7" fillId="0" borderId="0" xfId="65" applyNumberFormat="1" applyFont="1" applyFill="1" applyAlignment="1">
      <alignment horizontal="righ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171" fontId="8" fillId="0" borderId="1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171" fontId="7" fillId="0" borderId="10" xfId="65" applyNumberFormat="1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right" vertical="center"/>
      <protection/>
    </xf>
    <xf numFmtId="171" fontId="7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176" fontId="7" fillId="0" borderId="0" xfId="44" applyFont="1" applyFill="1" applyAlignment="1">
      <alignment horizontal="right" vertical="center"/>
    </xf>
    <xf numFmtId="171" fontId="7" fillId="0" borderId="0" xfId="60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horizontal="right" vertical="center" wrapText="1"/>
    </xf>
    <xf numFmtId="171" fontId="7" fillId="0" borderId="0" xfId="44" applyNumberFormat="1" applyFont="1" applyFill="1" applyAlignment="1">
      <alignment horizontal="right" vertical="center"/>
    </xf>
    <xf numFmtId="170" fontId="7" fillId="0" borderId="10" xfId="60" applyNumberFormat="1" applyFont="1" applyFill="1" applyBorder="1" applyAlignment="1">
      <alignment horizontal="center" vertical="center"/>
      <protection/>
    </xf>
    <xf numFmtId="176" fontId="7" fillId="0" borderId="0" xfId="44" applyFont="1" applyFill="1" applyBorder="1" applyAlignment="1">
      <alignment horizontal="right" vertical="center" wrapText="1"/>
    </xf>
    <xf numFmtId="171" fontId="7" fillId="0" borderId="0" xfId="62" applyNumberFormat="1" applyFont="1" applyFill="1" applyBorder="1" applyAlignment="1">
      <alignment horizontal="right" vertical="center"/>
      <protection/>
    </xf>
    <xf numFmtId="171" fontId="7" fillId="0" borderId="0" xfId="44" applyNumberFormat="1" applyFont="1" applyFill="1" applyBorder="1" applyAlignment="1">
      <alignment horizontal="right" vertical="center" wrapText="1"/>
    </xf>
    <xf numFmtId="171" fontId="8" fillId="0" borderId="0" xfId="65" applyNumberFormat="1" applyFont="1" applyFill="1" applyAlignment="1">
      <alignment vertical="center"/>
      <protection/>
    </xf>
    <xf numFmtId="171" fontId="8" fillId="0" borderId="0" xfId="42" applyNumberFormat="1" applyFont="1" applyFill="1" applyAlignment="1">
      <alignment vertical="center"/>
    </xf>
    <xf numFmtId="170" fontId="8" fillId="0" borderId="0" xfId="60" applyNumberFormat="1" applyFont="1" applyFill="1" applyBorder="1" applyAlignment="1">
      <alignment horizontal="left" vertical="center"/>
      <protection/>
    </xf>
    <xf numFmtId="171" fontId="8" fillId="0" borderId="0" xfId="65" applyNumberFormat="1" applyFont="1" applyFill="1" applyBorder="1" applyAlignment="1">
      <alignment horizontal="right" vertical="center"/>
      <protection/>
    </xf>
    <xf numFmtId="171" fontId="8" fillId="0" borderId="0" xfId="65" applyNumberFormat="1" applyFont="1" applyFill="1" applyBorder="1" applyAlignment="1">
      <alignment vertical="center"/>
      <protection/>
    </xf>
    <xf numFmtId="171" fontId="8" fillId="0" borderId="0" xfId="42" applyNumberFormat="1" applyFont="1" applyFill="1" applyBorder="1" applyAlignment="1">
      <alignment horizontal="right" vertical="center"/>
    </xf>
    <xf numFmtId="172" fontId="8" fillId="0" borderId="0" xfId="65" applyNumberFormat="1" applyFont="1" applyFill="1" applyBorder="1" applyAlignment="1">
      <alignment horizontal="right" vertical="center"/>
      <protection/>
    </xf>
    <xf numFmtId="171" fontId="8" fillId="0" borderId="11" xfId="65" applyNumberFormat="1" applyFont="1" applyFill="1" applyBorder="1" applyAlignment="1">
      <alignment horizontal="right" vertical="center"/>
      <protection/>
    </xf>
    <xf numFmtId="171" fontId="8" fillId="0" borderId="10" xfId="42" applyNumberFormat="1" applyFont="1" applyFill="1" applyBorder="1" applyAlignment="1">
      <alignment vertical="center"/>
    </xf>
    <xf numFmtId="171" fontId="8" fillId="0" borderId="10" xfId="65" applyNumberFormat="1" applyFont="1" applyFill="1" applyBorder="1" applyAlignment="1">
      <alignment vertical="center"/>
      <protection/>
    </xf>
    <xf numFmtId="0" fontId="8" fillId="0" borderId="10" xfId="65" applyFont="1" applyFill="1" applyBorder="1" applyAlignment="1">
      <alignment vertical="center"/>
      <protection/>
    </xf>
    <xf numFmtId="171" fontId="8" fillId="0" borderId="10" xfId="44" applyNumberFormat="1" applyFont="1" applyFill="1" applyBorder="1" applyAlignment="1">
      <alignment horizontal="right" vertical="center"/>
    </xf>
    <xf numFmtId="172" fontId="8" fillId="0" borderId="0" xfId="65" applyNumberFormat="1" applyFont="1" applyFill="1" applyAlignment="1">
      <alignment horizontal="right" vertical="center"/>
      <protection/>
    </xf>
    <xf numFmtId="170" fontId="8" fillId="0" borderId="0" xfId="60" applyNumberFormat="1" applyFont="1" applyFill="1" applyBorder="1" applyAlignment="1">
      <alignment horizontal="center" vertical="center"/>
      <protection/>
    </xf>
    <xf numFmtId="170" fontId="8" fillId="0" borderId="0" xfId="60" applyNumberFormat="1" applyFont="1" applyFill="1" applyBorder="1" applyAlignment="1">
      <alignment horizontal="right" vertical="center"/>
      <protection/>
    </xf>
    <xf numFmtId="170" fontId="8" fillId="0" borderId="0" xfId="60" applyNumberFormat="1" applyFont="1" applyFill="1" applyBorder="1" applyAlignment="1">
      <alignment vertical="center"/>
      <protection/>
    </xf>
    <xf numFmtId="170" fontId="7" fillId="0" borderId="10" xfId="60" applyNumberFormat="1" applyFont="1" applyFill="1" applyBorder="1" applyAlignment="1">
      <alignment horizontal="left" vertical="center"/>
      <protection/>
    </xf>
    <xf numFmtId="170" fontId="8" fillId="0" borderId="10" xfId="60" applyNumberFormat="1" applyFont="1" applyFill="1" applyBorder="1" applyAlignment="1">
      <alignment horizontal="center" vertical="center"/>
      <protection/>
    </xf>
    <xf numFmtId="170" fontId="8" fillId="0" borderId="10" xfId="60" applyNumberFormat="1" applyFont="1" applyFill="1" applyBorder="1" applyAlignment="1">
      <alignment horizontal="left" vertical="center"/>
      <protection/>
    </xf>
    <xf numFmtId="170" fontId="8" fillId="0" borderId="10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horizontal="center" vertical="center"/>
      <protection/>
    </xf>
    <xf numFmtId="170" fontId="7" fillId="0" borderId="0" xfId="60" applyNumberFormat="1" applyFont="1" applyFill="1" applyBorder="1" applyAlignment="1">
      <alignment horizontal="right" vertical="center"/>
      <protection/>
    </xf>
    <xf numFmtId="171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5" applyFont="1" applyFill="1" applyAlignment="1" quotePrefix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171" fontId="8" fillId="0" borderId="11" xfId="60" applyNumberFormat="1" applyFont="1" applyFill="1" applyBorder="1" applyAlignment="1">
      <alignment horizontal="right" vertical="center"/>
      <protection/>
    </xf>
    <xf numFmtId="170" fontId="8" fillId="0" borderId="10" xfId="60" applyNumberFormat="1" applyFont="1" applyFill="1" applyBorder="1" applyAlignment="1">
      <alignment vertical="center"/>
      <protection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70" fontId="8" fillId="0" borderId="0" xfId="0" applyNumberFormat="1" applyFont="1" applyFill="1" applyBorder="1" applyAlignment="1" quotePrefix="1">
      <alignment horizontal="left" vertical="center"/>
    </xf>
    <xf numFmtId="170" fontId="7" fillId="0" borderId="0" xfId="61" applyNumberFormat="1" applyFont="1" applyFill="1" applyBorder="1" applyAlignment="1">
      <alignment horizontal="center" vertical="center"/>
      <protection/>
    </xf>
    <xf numFmtId="170" fontId="7" fillId="0" borderId="0" xfId="61" applyNumberFormat="1" applyFont="1" applyFill="1" applyBorder="1" applyAlignment="1">
      <alignment horizontal="left" vertical="center"/>
      <protection/>
    </xf>
    <xf numFmtId="171" fontId="8" fillId="0" borderId="10" xfId="61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 quotePrefix="1">
      <alignment horizontal="center" vertical="center"/>
    </xf>
    <xf numFmtId="173" fontId="8" fillId="0" borderId="0" xfId="0" applyNumberFormat="1" applyFont="1" applyFill="1" applyBorder="1" applyAlignment="1" quotePrefix="1">
      <alignment horizontal="center" vertical="center"/>
    </xf>
    <xf numFmtId="171" fontId="7" fillId="0" borderId="0" xfId="61" applyNumberFormat="1" applyFont="1" applyFill="1" applyBorder="1" applyAlignment="1">
      <alignment horizontal="right" vertical="center"/>
      <protection/>
    </xf>
    <xf numFmtId="171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71" fontId="8" fillId="0" borderId="11" xfId="61" applyNumberFormat="1" applyFont="1" applyFill="1" applyBorder="1" applyAlignment="1">
      <alignment horizontal="right" vertical="center"/>
      <protection/>
    </xf>
    <xf numFmtId="170" fontId="8" fillId="0" borderId="0" xfId="61" applyNumberFormat="1" applyFont="1" applyFill="1" applyBorder="1" applyAlignment="1">
      <alignment horizontal="left" vertical="center"/>
      <protection/>
    </xf>
    <xf numFmtId="170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170" fontId="5" fillId="0" borderId="0" xfId="60" applyNumberFormat="1" applyFont="1" applyFill="1" applyBorder="1" applyAlignment="1">
      <alignment horizontal="left" vertical="center"/>
      <protection/>
    </xf>
    <xf numFmtId="170" fontId="5" fillId="0" borderId="10" xfId="67" applyNumberFormat="1" applyFont="1" applyFill="1" applyBorder="1" applyAlignment="1">
      <alignment horizontal="left" vertical="center"/>
      <protection/>
    </xf>
    <xf numFmtId="170" fontId="5" fillId="0" borderId="10" xfId="60" applyNumberFormat="1" applyFont="1" applyFill="1" applyBorder="1" applyAlignment="1">
      <alignment horizontal="left" vertical="center"/>
      <protection/>
    </xf>
    <xf numFmtId="171" fontId="8" fillId="0" borderId="0" xfId="60" applyNumberFormat="1" applyFont="1" applyFill="1" applyBorder="1" applyAlignment="1">
      <alignment horizontal="center" vertical="center"/>
      <protection/>
    </xf>
    <xf numFmtId="170" fontId="7" fillId="0" borderId="0" xfId="60" applyNumberFormat="1" applyFont="1" applyFill="1" applyBorder="1" applyAlignment="1" quotePrefix="1">
      <alignment horizontal="right" vertical="center"/>
      <protection/>
    </xf>
    <xf numFmtId="170" fontId="6" fillId="0" borderId="10" xfId="60" applyNumberFormat="1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71" fontId="8" fillId="0" borderId="0" xfId="42" applyNumberFormat="1" applyFont="1" applyFill="1" applyAlignment="1">
      <alignment horizontal="right" vertical="center"/>
    </xf>
    <xf numFmtId="170" fontId="5" fillId="0" borderId="0" xfId="63" applyNumberFormat="1" applyFont="1" applyFill="1" applyBorder="1" applyAlignment="1">
      <alignment horizontal="left" vertical="center"/>
      <protection/>
    </xf>
    <xf numFmtId="170" fontId="7" fillId="0" borderId="0" xfId="63" applyNumberFormat="1" applyFont="1" applyFill="1" applyBorder="1" applyAlignment="1">
      <alignment horizontal="left" vertical="center"/>
      <protection/>
    </xf>
    <xf numFmtId="170" fontId="8" fillId="0" borderId="0" xfId="63" applyNumberFormat="1" applyFont="1" applyFill="1" applyBorder="1" applyAlignment="1">
      <alignment horizontal="center" vertical="center"/>
      <protection/>
    </xf>
    <xf numFmtId="170" fontId="8" fillId="0" borderId="0" xfId="63" applyNumberFormat="1" applyFont="1" applyFill="1" applyBorder="1" applyAlignment="1">
      <alignment horizontal="left" vertical="center"/>
      <protection/>
    </xf>
    <xf numFmtId="170" fontId="5" fillId="0" borderId="10" xfId="66" applyNumberFormat="1" applyFont="1" applyFill="1" applyBorder="1" applyAlignment="1">
      <alignment horizontal="left" vertical="center"/>
      <protection/>
    </xf>
    <xf numFmtId="170" fontId="7" fillId="0" borderId="10" xfId="63" applyNumberFormat="1" applyFont="1" applyFill="1" applyBorder="1" applyAlignment="1">
      <alignment horizontal="left" vertical="center"/>
      <protection/>
    </xf>
    <xf numFmtId="170" fontId="8" fillId="0" borderId="10" xfId="63" applyNumberFormat="1" applyFont="1" applyFill="1" applyBorder="1" applyAlignment="1">
      <alignment horizontal="center" vertical="center"/>
      <protection/>
    </xf>
    <xf numFmtId="170" fontId="8" fillId="0" borderId="10" xfId="63" applyNumberFormat="1" applyFont="1" applyFill="1" applyBorder="1" applyAlignment="1">
      <alignment horizontal="left" vertical="center"/>
      <protection/>
    </xf>
    <xf numFmtId="172" fontId="8" fillId="0" borderId="10" xfId="63" applyNumberFormat="1" applyFont="1" applyFill="1" applyBorder="1" applyAlignment="1">
      <alignment horizontal="left" vertical="center"/>
      <protection/>
    </xf>
    <xf numFmtId="172" fontId="8" fillId="0" borderId="10" xfId="63" applyNumberFormat="1" applyFont="1" applyFill="1" applyBorder="1" applyAlignment="1">
      <alignment horizontal="center" vertical="center"/>
      <protection/>
    </xf>
    <xf numFmtId="170" fontId="7" fillId="0" borderId="0" xfId="66" applyNumberFormat="1" applyFont="1" applyFill="1" applyBorder="1" applyAlignment="1">
      <alignment horizontal="left" vertical="center"/>
      <protection/>
    </xf>
    <xf numFmtId="173" fontId="8" fillId="0" borderId="0" xfId="63" applyNumberFormat="1" applyFont="1" applyFill="1" applyBorder="1" applyAlignment="1">
      <alignment horizontal="center" vertical="center"/>
      <protection/>
    </xf>
    <xf numFmtId="171" fontId="8" fillId="0" borderId="11" xfId="63" applyNumberFormat="1" applyFont="1" applyFill="1" applyBorder="1" applyAlignment="1">
      <alignment horizontal="right" vertical="center"/>
      <protection/>
    </xf>
    <xf numFmtId="170" fontId="7" fillId="0" borderId="0" xfId="63" applyNumberFormat="1" applyFont="1" applyFill="1" applyBorder="1" applyAlignment="1">
      <alignment vertical="center"/>
      <protection/>
    </xf>
    <xf numFmtId="170" fontId="8" fillId="0" borderId="0" xfId="63" applyNumberFormat="1" applyFont="1" applyFill="1" applyBorder="1" applyAlignment="1" quotePrefix="1">
      <alignment horizontal="left" vertical="center"/>
      <protection/>
    </xf>
    <xf numFmtId="170" fontId="8" fillId="0" borderId="0" xfId="61" applyNumberFormat="1" applyFont="1" applyFill="1" applyBorder="1" applyAlignment="1" quotePrefix="1">
      <alignment horizontal="left" vertical="center"/>
      <protection/>
    </xf>
    <xf numFmtId="174" fontId="8" fillId="0" borderId="0" xfId="61" applyNumberFormat="1" applyFont="1" applyFill="1" applyBorder="1" applyAlignment="1">
      <alignment horizontal="left" vertical="center"/>
      <protection/>
    </xf>
    <xf numFmtId="174" fontId="8" fillId="0" borderId="0" xfId="63" applyNumberFormat="1" applyFont="1" applyFill="1" applyBorder="1" applyAlignment="1">
      <alignment vertical="center"/>
      <protection/>
    </xf>
    <xf numFmtId="185" fontId="8" fillId="0" borderId="0" xfId="63" applyNumberFormat="1" applyFont="1" applyFill="1" applyBorder="1" applyAlignment="1">
      <alignment vertical="center"/>
      <protection/>
    </xf>
    <xf numFmtId="190" fontId="7" fillId="0" borderId="0" xfId="45" applyNumberFormat="1" applyFont="1" applyFill="1" applyAlignment="1">
      <alignment vertical="center"/>
    </xf>
    <xf numFmtId="0" fontId="8" fillId="0" borderId="0" xfId="42" applyNumberFormat="1" applyFont="1" applyFill="1" applyAlignment="1">
      <alignment vertical="center"/>
    </xf>
    <xf numFmtId="0" fontId="8" fillId="0" borderId="0" xfId="65" applyFont="1" applyFill="1" applyBorder="1" applyAlignment="1" quotePrefix="1">
      <alignment vertical="center"/>
      <protection/>
    </xf>
    <xf numFmtId="0" fontId="8" fillId="0" borderId="0" xfId="0" applyFont="1" applyFill="1" applyAlignment="1" quotePrefix="1">
      <alignment vertical="center"/>
    </xf>
    <xf numFmtId="43" fontId="8" fillId="0" borderId="0" xfId="42" applyFont="1" applyFill="1" applyBorder="1" applyAlignment="1">
      <alignment vertical="center"/>
    </xf>
    <xf numFmtId="171" fontId="7" fillId="0" borderId="0" xfId="44" applyNumberFormat="1" applyFont="1" applyFill="1" applyBorder="1" applyAlignment="1">
      <alignment horizontal="center" vertical="center"/>
    </xf>
    <xf numFmtId="171" fontId="7" fillId="0" borderId="10" xfId="44" applyNumberFormat="1" applyFont="1" applyFill="1" applyBorder="1" applyAlignment="1">
      <alignment horizontal="right" vertical="center"/>
    </xf>
    <xf numFmtId="0" fontId="6" fillId="0" borderId="10" xfId="65" applyFont="1" applyFill="1" applyBorder="1" applyAlignment="1">
      <alignment horizontal="justify" vertical="center"/>
      <protection/>
    </xf>
    <xf numFmtId="171" fontId="7" fillId="0" borderId="10" xfId="0" applyNumberFormat="1" applyFont="1" applyFill="1" applyBorder="1" applyAlignment="1">
      <alignment horizontal="right" vertical="center"/>
    </xf>
    <xf numFmtId="171" fontId="7" fillId="0" borderId="12" xfId="65" applyNumberFormat="1" applyFont="1" applyFill="1" applyBorder="1" applyAlignment="1">
      <alignment horizontal="center" vertical="center"/>
      <protection/>
    </xf>
    <xf numFmtId="171" fontId="7" fillId="0" borderId="12" xfId="44" applyNumberFormat="1" applyFont="1" applyFill="1" applyBorder="1" applyAlignment="1">
      <alignment horizontal="center" vertical="center"/>
    </xf>
    <xf numFmtId="171" fontId="7" fillId="0" borderId="10" xfId="44" applyNumberFormat="1" applyFont="1" applyFill="1" applyBorder="1" applyAlignment="1">
      <alignment horizontal="center" vertical="center"/>
    </xf>
    <xf numFmtId="170" fontId="7" fillId="0" borderId="10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8"/>
  <sheetViews>
    <sheetView zoomScaleSheetLayoutView="100" workbookViewId="0" topLeftCell="A1">
      <selection activeCell="C8" sqref="C8"/>
    </sheetView>
  </sheetViews>
  <sheetFormatPr defaultColWidth="9.140625" defaultRowHeight="16.5" customHeight="1"/>
  <cols>
    <col min="1" max="2" width="1.1484375" style="92" customWidth="1"/>
    <col min="3" max="3" width="33.140625" style="92" customWidth="1"/>
    <col min="4" max="4" width="4.421875" style="7" customWidth="1"/>
    <col min="5" max="5" width="0.71875" style="92" customWidth="1"/>
    <col min="6" max="6" width="11.7109375" style="11" customWidth="1"/>
    <col min="7" max="7" width="0.71875" style="92" customWidth="1"/>
    <col min="8" max="8" width="11.7109375" style="11" customWidth="1"/>
    <col min="9" max="9" width="0.71875" style="7" customWidth="1"/>
    <col min="10" max="10" width="11.7109375" style="11" customWidth="1"/>
    <col min="11" max="11" width="0.71875" style="92" customWidth="1"/>
    <col min="12" max="12" width="11.7109375" style="11" customWidth="1"/>
    <col min="13" max="16384" width="9.140625" style="95" customWidth="1"/>
  </cols>
  <sheetData>
    <row r="1" spans="1:3" ht="16.5" customHeight="1">
      <c r="A1" s="84" t="s">
        <v>60</v>
      </c>
      <c r="B1" s="84"/>
      <c r="C1" s="84"/>
    </row>
    <row r="2" spans="1:3" ht="16.5" customHeight="1">
      <c r="A2" s="84" t="s">
        <v>55</v>
      </c>
      <c r="B2" s="84"/>
      <c r="C2" s="84"/>
    </row>
    <row r="3" spans="1:12" ht="16.5" customHeight="1">
      <c r="A3" s="4" t="s">
        <v>168</v>
      </c>
      <c r="B3" s="4"/>
      <c r="C3" s="4"/>
      <c r="D3" s="97"/>
      <c r="E3" s="98"/>
      <c r="F3" s="16"/>
      <c r="G3" s="98"/>
      <c r="H3" s="16"/>
      <c r="I3" s="97"/>
      <c r="J3" s="16"/>
      <c r="K3" s="98"/>
      <c r="L3" s="16"/>
    </row>
    <row r="6" spans="1:12" ht="15.75" customHeight="1">
      <c r="A6" s="95"/>
      <c r="D6" s="101"/>
      <c r="E6" s="91"/>
      <c r="F6" s="161" t="s">
        <v>47</v>
      </c>
      <c r="G6" s="161"/>
      <c r="H6" s="161"/>
      <c r="I6" s="109"/>
      <c r="J6" s="161" t="s">
        <v>153</v>
      </c>
      <c r="K6" s="161"/>
      <c r="L6" s="161"/>
    </row>
    <row r="7" spans="5:12" ht="15.75" customHeight="1">
      <c r="E7" s="91"/>
      <c r="F7" s="110">
        <v>2017</v>
      </c>
      <c r="G7" s="111"/>
      <c r="H7" s="110">
        <v>2016</v>
      </c>
      <c r="I7" s="102"/>
      <c r="J7" s="110">
        <v>2017</v>
      </c>
      <c r="K7" s="111"/>
      <c r="L7" s="110">
        <v>2016</v>
      </c>
    </row>
    <row r="8" spans="4:12" ht="15.75" customHeight="1">
      <c r="D8" s="112" t="s">
        <v>1</v>
      </c>
      <c r="E8" s="91"/>
      <c r="F8" s="5" t="s">
        <v>142</v>
      </c>
      <c r="G8" s="91"/>
      <c r="H8" s="5" t="s">
        <v>142</v>
      </c>
      <c r="I8" s="102"/>
      <c r="J8" s="5" t="s">
        <v>142</v>
      </c>
      <c r="K8" s="91"/>
      <c r="L8" s="5" t="s">
        <v>142</v>
      </c>
    </row>
    <row r="9" ht="15.75" customHeight="1">
      <c r="A9" s="91" t="s">
        <v>2</v>
      </c>
    </row>
    <row r="10" ht="12" customHeight="1">
      <c r="A10" s="91"/>
    </row>
    <row r="11" spans="1:11" ht="15.75" customHeight="1">
      <c r="A11" s="6" t="s">
        <v>3</v>
      </c>
      <c r="G11" s="93"/>
      <c r="I11" s="94"/>
      <c r="K11" s="93"/>
    </row>
    <row r="12" spans="1:11" ht="12" customHeight="1">
      <c r="A12" s="91"/>
      <c r="G12" s="93"/>
      <c r="I12" s="94"/>
      <c r="K12" s="93"/>
    </row>
    <row r="13" spans="1:12" ht="15.75" customHeight="1">
      <c r="A13" s="92" t="s">
        <v>62</v>
      </c>
      <c r="D13" s="7">
        <v>7</v>
      </c>
      <c r="F13" s="11">
        <v>4505653829</v>
      </c>
      <c r="G13" s="12"/>
      <c r="H13" s="11">
        <v>2672742076</v>
      </c>
      <c r="I13" s="11"/>
      <c r="J13" s="11">
        <v>1241254489</v>
      </c>
      <c r="K13" s="11"/>
      <c r="L13" s="11">
        <v>652562805</v>
      </c>
    </row>
    <row r="14" spans="1:6" ht="15.75" customHeight="1">
      <c r="A14" s="92" t="s">
        <v>140</v>
      </c>
      <c r="F14" s="95"/>
    </row>
    <row r="15" spans="2:12" ht="15.75" customHeight="1">
      <c r="B15" s="92" t="s">
        <v>108</v>
      </c>
      <c r="D15" s="7">
        <v>8</v>
      </c>
      <c r="F15" s="11">
        <v>0</v>
      </c>
      <c r="G15" s="12"/>
      <c r="H15" s="11">
        <v>1365847365</v>
      </c>
      <c r="I15" s="11"/>
      <c r="J15" s="11">
        <v>0</v>
      </c>
      <c r="K15" s="11"/>
      <c r="L15" s="11">
        <v>0</v>
      </c>
    </row>
    <row r="16" spans="1:12" ht="15.75" customHeight="1">
      <c r="A16" s="92" t="s">
        <v>63</v>
      </c>
      <c r="D16" s="7">
        <v>9</v>
      </c>
      <c r="F16" s="11">
        <v>1706908038</v>
      </c>
      <c r="G16" s="93"/>
      <c r="H16" s="11">
        <v>1319150414</v>
      </c>
      <c r="I16" s="11"/>
      <c r="J16" s="11">
        <v>312092298</v>
      </c>
      <c r="K16" s="11"/>
      <c r="L16" s="11">
        <v>270868624</v>
      </c>
    </row>
    <row r="17" spans="1:12" ht="15.75" customHeight="1">
      <c r="A17" s="92" t="s">
        <v>113</v>
      </c>
      <c r="D17" s="7">
        <v>10</v>
      </c>
      <c r="E17" s="95"/>
      <c r="F17" s="11">
        <v>679584496</v>
      </c>
      <c r="G17" s="93"/>
      <c r="H17" s="11">
        <v>585258226</v>
      </c>
      <c r="I17" s="11"/>
      <c r="J17" s="11">
        <v>358470976</v>
      </c>
      <c r="K17" s="11"/>
      <c r="L17" s="11">
        <v>242641152</v>
      </c>
    </row>
    <row r="18" spans="1:5" ht="15.75" customHeight="1">
      <c r="A18" s="92" t="s">
        <v>109</v>
      </c>
      <c r="E18" s="95"/>
    </row>
    <row r="19" spans="2:12" ht="15.75" customHeight="1">
      <c r="B19" s="92" t="s">
        <v>110</v>
      </c>
      <c r="D19" s="8">
        <v>35.4</v>
      </c>
      <c r="E19" s="95"/>
      <c r="F19" s="11">
        <v>2192550</v>
      </c>
      <c r="G19" s="93"/>
      <c r="H19" s="11">
        <v>2192550</v>
      </c>
      <c r="I19" s="11"/>
      <c r="J19" s="11">
        <v>1319842550</v>
      </c>
      <c r="K19" s="11"/>
      <c r="L19" s="11">
        <v>601192550</v>
      </c>
    </row>
    <row r="20" spans="1:12" ht="15.75" customHeight="1">
      <c r="A20" s="92" t="s">
        <v>69</v>
      </c>
      <c r="D20" s="7">
        <v>11</v>
      </c>
      <c r="F20" s="16">
        <v>127943304</v>
      </c>
      <c r="G20" s="93"/>
      <c r="H20" s="16">
        <v>187023041</v>
      </c>
      <c r="I20" s="11"/>
      <c r="J20" s="16">
        <v>125029587</v>
      </c>
      <c r="K20" s="11"/>
      <c r="L20" s="16">
        <v>177677551</v>
      </c>
    </row>
    <row r="21" spans="7:11" ht="12" customHeight="1">
      <c r="G21" s="93"/>
      <c r="I21" s="94"/>
      <c r="K21" s="93"/>
    </row>
    <row r="22" spans="1:12" ht="15.75" customHeight="1">
      <c r="A22" s="9" t="s">
        <v>4</v>
      </c>
      <c r="F22" s="16">
        <f>SUM(F13:F20)</f>
        <v>7022282217</v>
      </c>
      <c r="G22" s="93"/>
      <c r="H22" s="16">
        <f>SUM(H13:H20)</f>
        <v>6132213672</v>
      </c>
      <c r="I22" s="94"/>
      <c r="J22" s="16">
        <f>SUM(J13:J20)</f>
        <v>3356689900</v>
      </c>
      <c r="K22" s="93"/>
      <c r="L22" s="16">
        <f>SUM(L13:L20)</f>
        <v>1944942682</v>
      </c>
    </row>
    <row r="23" spans="7:11" ht="15.75" customHeight="1">
      <c r="G23" s="93"/>
      <c r="I23" s="94"/>
      <c r="K23" s="93"/>
    </row>
    <row r="24" spans="1:11" ht="15.75" customHeight="1">
      <c r="A24" s="91" t="s">
        <v>5</v>
      </c>
      <c r="G24" s="93"/>
      <c r="I24" s="94"/>
      <c r="K24" s="93"/>
    </row>
    <row r="25" spans="7:11" ht="12" customHeight="1">
      <c r="G25" s="93"/>
      <c r="I25" s="94"/>
      <c r="K25" s="93"/>
    </row>
    <row r="26" spans="1:11" ht="15.75" customHeight="1">
      <c r="A26" s="92" t="s">
        <v>140</v>
      </c>
      <c r="G26" s="93"/>
      <c r="I26" s="11"/>
      <c r="K26" s="11"/>
    </row>
    <row r="27" spans="2:12" ht="15.75" customHeight="1">
      <c r="B27" s="92" t="s">
        <v>108</v>
      </c>
      <c r="D27" s="7">
        <v>8</v>
      </c>
      <c r="F27" s="11">
        <v>100968715</v>
      </c>
      <c r="G27" s="93"/>
      <c r="H27" s="11">
        <v>424218648</v>
      </c>
      <c r="I27" s="11"/>
      <c r="J27" s="11">
        <v>100968715</v>
      </c>
      <c r="K27" s="11"/>
      <c r="L27" s="11">
        <v>100858680</v>
      </c>
    </row>
    <row r="28" spans="1:11" ht="15.75" customHeight="1">
      <c r="A28" s="92" t="s">
        <v>159</v>
      </c>
      <c r="G28" s="93"/>
      <c r="I28" s="11"/>
      <c r="K28" s="11"/>
    </row>
    <row r="29" spans="2:12" ht="15.75" customHeight="1">
      <c r="B29" s="92" t="s">
        <v>166</v>
      </c>
      <c r="D29" s="7">
        <v>12</v>
      </c>
      <c r="F29" s="11">
        <v>0</v>
      </c>
      <c r="G29" s="93"/>
      <c r="H29" s="11">
        <v>685908739</v>
      </c>
      <c r="I29" s="11"/>
      <c r="J29" s="11">
        <v>0</v>
      </c>
      <c r="K29" s="11"/>
      <c r="L29" s="11">
        <v>685908739</v>
      </c>
    </row>
    <row r="30" spans="1:12" ht="15.75" customHeight="1">
      <c r="A30" s="92" t="s">
        <v>172</v>
      </c>
      <c r="D30" s="7">
        <v>13</v>
      </c>
      <c r="F30" s="11">
        <v>916481064</v>
      </c>
      <c r="G30" s="93"/>
      <c r="H30" s="11">
        <v>0</v>
      </c>
      <c r="I30" s="11"/>
      <c r="J30" s="11">
        <v>987180248</v>
      </c>
      <c r="K30" s="11"/>
      <c r="L30" s="11">
        <v>0</v>
      </c>
    </row>
    <row r="31" spans="1:12" ht="15.75" customHeight="1">
      <c r="A31" s="92" t="s">
        <v>70</v>
      </c>
      <c r="D31" s="7">
        <v>13</v>
      </c>
      <c r="F31" s="11">
        <v>1</v>
      </c>
      <c r="G31" s="95"/>
      <c r="H31" s="11">
        <v>1</v>
      </c>
      <c r="I31" s="95"/>
      <c r="J31" s="95">
        <v>16647816001</v>
      </c>
      <c r="K31" s="95"/>
      <c r="L31" s="95">
        <v>14983679351</v>
      </c>
    </row>
    <row r="32" spans="1:12" ht="15.75" customHeight="1">
      <c r="A32" s="92" t="s">
        <v>173</v>
      </c>
      <c r="D32" s="7">
        <v>13</v>
      </c>
      <c r="F32" s="11">
        <v>3379988</v>
      </c>
      <c r="G32" s="95"/>
      <c r="H32" s="11">
        <v>0</v>
      </c>
      <c r="I32" s="95"/>
      <c r="J32" s="95">
        <v>8754240</v>
      </c>
      <c r="K32" s="95"/>
      <c r="L32" s="11">
        <v>0</v>
      </c>
    </row>
    <row r="33" spans="1:12" ht="15.75" customHeight="1">
      <c r="A33" s="92" t="s">
        <v>167</v>
      </c>
      <c r="D33" s="8">
        <v>35.4</v>
      </c>
      <c r="F33" s="11">
        <v>0</v>
      </c>
      <c r="G33" s="93"/>
      <c r="H33" s="11">
        <v>0</v>
      </c>
      <c r="I33" s="11"/>
      <c r="J33" s="11">
        <v>66900000</v>
      </c>
      <c r="K33" s="11"/>
      <c r="L33" s="11">
        <v>71400000</v>
      </c>
    </row>
    <row r="34" spans="1:12" ht="15" customHeight="1">
      <c r="A34" s="92" t="s">
        <v>71</v>
      </c>
      <c r="D34" s="7">
        <v>14</v>
      </c>
      <c r="F34" s="11">
        <v>34705517</v>
      </c>
      <c r="G34" s="93"/>
      <c r="H34" s="11">
        <v>32983093</v>
      </c>
      <c r="I34" s="11"/>
      <c r="J34" s="11">
        <v>1034525795</v>
      </c>
      <c r="K34" s="11"/>
      <c r="L34" s="11">
        <v>956891986</v>
      </c>
    </row>
    <row r="35" spans="1:12" ht="15.75" customHeight="1">
      <c r="A35" s="92" t="s">
        <v>72</v>
      </c>
      <c r="D35" s="7">
        <v>15</v>
      </c>
      <c r="F35" s="11">
        <v>35219562610</v>
      </c>
      <c r="G35" s="93"/>
      <c r="H35" s="11">
        <v>33485318765</v>
      </c>
      <c r="I35" s="11"/>
      <c r="J35" s="11">
        <v>504337627</v>
      </c>
      <c r="K35" s="11"/>
      <c r="L35" s="11">
        <v>559116647</v>
      </c>
    </row>
    <row r="36" spans="1:12" ht="15.75" customHeight="1">
      <c r="A36" s="92" t="s">
        <v>73</v>
      </c>
      <c r="D36" s="7">
        <v>16</v>
      </c>
      <c r="F36" s="11">
        <v>977162453</v>
      </c>
      <c r="G36" s="93"/>
      <c r="H36" s="11">
        <v>665890718</v>
      </c>
      <c r="I36" s="11"/>
      <c r="J36" s="11">
        <v>10180387</v>
      </c>
      <c r="K36" s="11"/>
      <c r="L36" s="11">
        <v>9764408</v>
      </c>
    </row>
    <row r="37" spans="1:12" ht="15.75" customHeight="1">
      <c r="A37" s="92" t="s">
        <v>146</v>
      </c>
      <c r="D37" s="7">
        <v>17</v>
      </c>
      <c r="F37" s="11">
        <v>68776389</v>
      </c>
      <c r="G37" s="93"/>
      <c r="H37" s="11">
        <v>23813014</v>
      </c>
      <c r="I37" s="11"/>
      <c r="J37" s="11">
        <v>3962898</v>
      </c>
      <c r="K37" s="11"/>
      <c r="L37" s="11">
        <v>2243917</v>
      </c>
    </row>
    <row r="38" spans="1:12" ht="15.75" customHeight="1">
      <c r="A38" s="92" t="s">
        <v>6</v>
      </c>
      <c r="D38" s="7">
        <v>18</v>
      </c>
      <c r="F38" s="16">
        <v>187100008</v>
      </c>
      <c r="G38" s="93"/>
      <c r="H38" s="16">
        <v>57045586</v>
      </c>
      <c r="I38" s="94"/>
      <c r="J38" s="16">
        <v>16247665</v>
      </c>
      <c r="K38" s="93"/>
      <c r="L38" s="16">
        <v>13589224</v>
      </c>
    </row>
    <row r="39" spans="7:11" ht="12" customHeight="1">
      <c r="G39" s="93"/>
      <c r="I39" s="94"/>
      <c r="K39" s="93"/>
    </row>
    <row r="40" spans="1:12" ht="15.75" customHeight="1">
      <c r="A40" s="91" t="s">
        <v>8</v>
      </c>
      <c r="B40" s="95"/>
      <c r="F40" s="16">
        <f>SUM(F26:F38)</f>
        <v>37508136745</v>
      </c>
      <c r="G40" s="93"/>
      <c r="H40" s="16">
        <f>SUM(H26:H38)</f>
        <v>35375178564</v>
      </c>
      <c r="I40" s="94"/>
      <c r="J40" s="16">
        <f>SUM(J26:J38)</f>
        <v>19380873576</v>
      </c>
      <c r="K40" s="93"/>
      <c r="L40" s="16">
        <f>SUM(L26:L38)</f>
        <v>17383452952</v>
      </c>
    </row>
    <row r="41" spans="7:11" ht="12" customHeight="1">
      <c r="G41" s="93"/>
      <c r="I41" s="94"/>
      <c r="K41" s="93"/>
    </row>
    <row r="42" spans="1:12" ht="15.75" customHeight="1" thickBot="1">
      <c r="A42" s="91" t="s">
        <v>14</v>
      </c>
      <c r="F42" s="113">
        <f>F22+F40</f>
        <v>44530418962</v>
      </c>
      <c r="G42" s="93"/>
      <c r="H42" s="113">
        <f>H22+H40</f>
        <v>41507392236</v>
      </c>
      <c r="I42" s="94"/>
      <c r="J42" s="113">
        <f>J22+J40</f>
        <v>22737563476</v>
      </c>
      <c r="K42" s="93"/>
      <c r="L42" s="113">
        <f>L22+L40</f>
        <v>19328395634</v>
      </c>
    </row>
    <row r="43" spans="1:11" ht="15.75" customHeight="1" thickTop="1">
      <c r="A43" s="91"/>
      <c r="G43" s="93"/>
      <c r="I43" s="94"/>
      <c r="K43" s="93"/>
    </row>
    <row r="44" spans="1:11" ht="15.75" customHeight="1">
      <c r="A44" s="91"/>
      <c r="G44" s="93"/>
      <c r="I44" s="94"/>
      <c r="K44" s="93"/>
    </row>
    <row r="45" spans="1:11" ht="15.75" customHeight="1">
      <c r="A45" s="91"/>
      <c r="G45" s="93"/>
      <c r="I45" s="94"/>
      <c r="K45" s="93"/>
    </row>
    <row r="46" spans="1:11" ht="15.75" customHeight="1">
      <c r="A46" s="91"/>
      <c r="G46" s="93"/>
      <c r="I46" s="94"/>
      <c r="K46" s="93"/>
    </row>
    <row r="47" spans="1:11" ht="15.75" customHeight="1">
      <c r="A47" s="92" t="s">
        <v>7</v>
      </c>
      <c r="G47" s="93"/>
      <c r="I47" s="94"/>
      <c r="K47" s="93"/>
    </row>
    <row r="48" spans="7:11" ht="15.75" customHeight="1">
      <c r="G48" s="93"/>
      <c r="I48" s="94"/>
      <c r="K48" s="93"/>
    </row>
    <row r="49" spans="7:11" ht="15.75" customHeight="1">
      <c r="G49" s="93"/>
      <c r="I49" s="94"/>
      <c r="K49" s="93"/>
    </row>
    <row r="50" spans="7:11" ht="10.5" customHeight="1">
      <c r="G50" s="93"/>
      <c r="I50" s="94"/>
      <c r="K50" s="93"/>
    </row>
    <row r="51" spans="1:12" ht="26.25" customHeight="1">
      <c r="A51" s="160" t="s">
        <v>219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</row>
    <row r="52" spans="1:12" ht="16.5" customHeight="1">
      <c r="A52" s="84" t="str">
        <f>+A1</f>
        <v>Energy Absolute Public Company Limited</v>
      </c>
      <c r="B52" s="84"/>
      <c r="C52" s="84"/>
      <c r="D52" s="1"/>
      <c r="E52" s="83"/>
      <c r="F52" s="2"/>
      <c r="G52" s="85"/>
      <c r="H52" s="2"/>
      <c r="I52" s="86"/>
      <c r="J52" s="2"/>
      <c r="K52" s="85"/>
      <c r="L52" s="2"/>
    </row>
    <row r="53" spans="1:12" ht="16.5" customHeight="1">
      <c r="A53" s="84" t="str">
        <f>+A2</f>
        <v>Statement of Financial Position </v>
      </c>
      <c r="B53" s="84"/>
      <c r="C53" s="84"/>
      <c r="D53" s="1"/>
      <c r="E53" s="83"/>
      <c r="F53" s="2"/>
      <c r="G53" s="85"/>
      <c r="H53" s="2"/>
      <c r="I53" s="86"/>
      <c r="J53" s="2"/>
      <c r="K53" s="85"/>
      <c r="L53" s="2"/>
    </row>
    <row r="54" spans="1:12" ht="16.5" customHeight="1">
      <c r="A54" s="4" t="str">
        <f>+A3</f>
        <v>As at 31 December 2017</v>
      </c>
      <c r="B54" s="4"/>
      <c r="C54" s="4"/>
      <c r="D54" s="87"/>
      <c r="E54" s="88"/>
      <c r="F54" s="3"/>
      <c r="G54" s="89"/>
      <c r="H54" s="3"/>
      <c r="I54" s="90"/>
      <c r="J54" s="3"/>
      <c r="K54" s="89"/>
      <c r="L54" s="3"/>
    </row>
    <row r="55" spans="7:11" ht="16.5" customHeight="1">
      <c r="G55" s="93"/>
      <c r="I55" s="94"/>
      <c r="K55" s="93"/>
    </row>
    <row r="56" spans="7:11" ht="16.5" customHeight="1">
      <c r="G56" s="93"/>
      <c r="I56" s="94"/>
      <c r="K56" s="93"/>
    </row>
    <row r="57" spans="1:12" ht="16.5" customHeight="1">
      <c r="A57" s="95"/>
      <c r="D57" s="101"/>
      <c r="E57" s="91"/>
      <c r="F57" s="161" t="s">
        <v>47</v>
      </c>
      <c r="G57" s="161"/>
      <c r="H57" s="161"/>
      <c r="I57" s="109"/>
      <c r="J57" s="161" t="s">
        <v>153</v>
      </c>
      <c r="K57" s="161"/>
      <c r="L57" s="161"/>
    </row>
    <row r="58" spans="5:12" ht="16.5" customHeight="1">
      <c r="E58" s="91"/>
      <c r="F58" s="110">
        <v>2017</v>
      </c>
      <c r="G58" s="111"/>
      <c r="H58" s="110">
        <v>2016</v>
      </c>
      <c r="I58" s="102"/>
      <c r="J58" s="110">
        <v>2017</v>
      </c>
      <c r="K58" s="111"/>
      <c r="L58" s="110">
        <v>2016</v>
      </c>
    </row>
    <row r="59" spans="4:12" ht="16.5" customHeight="1">
      <c r="D59" s="112" t="s">
        <v>1</v>
      </c>
      <c r="E59" s="91"/>
      <c r="F59" s="5" t="s">
        <v>142</v>
      </c>
      <c r="G59" s="91"/>
      <c r="H59" s="5" t="s">
        <v>142</v>
      </c>
      <c r="I59" s="102"/>
      <c r="J59" s="5" t="s">
        <v>142</v>
      </c>
      <c r="K59" s="91"/>
      <c r="L59" s="5" t="s">
        <v>142</v>
      </c>
    </row>
    <row r="60" spans="4:12" ht="16.5" customHeight="1">
      <c r="D60" s="102"/>
      <c r="E60" s="91"/>
      <c r="F60" s="96"/>
      <c r="G60" s="114"/>
      <c r="H60" s="96"/>
      <c r="I60" s="115"/>
      <c r="J60" s="96"/>
      <c r="K60" s="114"/>
      <c r="L60" s="96"/>
    </row>
    <row r="61" spans="1:11" ht="16.5" customHeight="1">
      <c r="A61" s="91" t="s">
        <v>156</v>
      </c>
      <c r="G61" s="93"/>
      <c r="I61" s="94"/>
      <c r="K61" s="93"/>
    </row>
    <row r="62" spans="1:11" ht="16.5" customHeight="1">
      <c r="A62" s="91"/>
      <c r="G62" s="93"/>
      <c r="I62" s="94"/>
      <c r="K62" s="93"/>
    </row>
    <row r="63" spans="1:11" ht="16.5" customHeight="1">
      <c r="A63" s="91" t="s">
        <v>9</v>
      </c>
      <c r="G63" s="93"/>
      <c r="I63" s="94"/>
      <c r="K63" s="93"/>
    </row>
    <row r="64" spans="1:11" ht="16.5" customHeight="1">
      <c r="A64" s="91"/>
      <c r="G64" s="93"/>
      <c r="I64" s="94"/>
      <c r="K64" s="93"/>
    </row>
    <row r="65" spans="1:12" ht="16.5" customHeight="1">
      <c r="A65" s="92" t="s">
        <v>74</v>
      </c>
      <c r="D65" s="7">
        <v>19</v>
      </c>
      <c r="F65" s="11">
        <v>882009880</v>
      </c>
      <c r="G65" s="12"/>
      <c r="H65" s="11">
        <v>946490872</v>
      </c>
      <c r="I65" s="13"/>
      <c r="J65" s="13">
        <v>882009880</v>
      </c>
      <c r="K65" s="13"/>
      <c r="L65" s="13">
        <v>946490872</v>
      </c>
    </row>
    <row r="66" spans="1:12" ht="16.5" customHeight="1">
      <c r="A66" s="92" t="s">
        <v>78</v>
      </c>
      <c r="D66" s="8">
        <v>35.5</v>
      </c>
      <c r="F66" s="11">
        <v>0</v>
      </c>
      <c r="G66" s="12"/>
      <c r="H66" s="11">
        <v>0</v>
      </c>
      <c r="I66" s="13"/>
      <c r="J66" s="13">
        <v>54000000</v>
      </c>
      <c r="K66" s="13"/>
      <c r="L66" s="13">
        <v>54000000</v>
      </c>
    </row>
    <row r="67" spans="1:12" ht="16.5" customHeight="1">
      <c r="A67" s="92" t="s">
        <v>64</v>
      </c>
      <c r="F67" s="11">
        <v>91431745</v>
      </c>
      <c r="G67" s="12"/>
      <c r="H67" s="11">
        <v>61617701</v>
      </c>
      <c r="I67" s="13"/>
      <c r="J67" s="13">
        <v>91418977</v>
      </c>
      <c r="K67" s="13"/>
      <c r="L67" s="13">
        <v>61366777</v>
      </c>
    </row>
    <row r="68" spans="1:12" ht="16.5" customHeight="1">
      <c r="A68" s="92" t="s">
        <v>114</v>
      </c>
      <c r="D68" s="7">
        <v>20</v>
      </c>
      <c r="F68" s="11">
        <v>491684090</v>
      </c>
      <c r="G68" s="12"/>
      <c r="H68" s="11">
        <v>358086215</v>
      </c>
      <c r="I68" s="13"/>
      <c r="J68" s="13">
        <v>151702890</v>
      </c>
      <c r="K68" s="13"/>
      <c r="L68" s="13">
        <v>147551493</v>
      </c>
    </row>
    <row r="69" spans="1:12" ht="16.5" customHeight="1">
      <c r="A69" s="92" t="s">
        <v>116</v>
      </c>
      <c r="G69" s="12"/>
      <c r="I69" s="13"/>
      <c r="J69" s="13"/>
      <c r="K69" s="13"/>
      <c r="L69" s="13"/>
    </row>
    <row r="70" spans="3:12" ht="16.5" customHeight="1">
      <c r="C70" s="92" t="s">
        <v>117</v>
      </c>
      <c r="F70" s="11">
        <v>172784081</v>
      </c>
      <c r="G70" s="12"/>
      <c r="H70" s="11">
        <v>135652169</v>
      </c>
      <c r="I70" s="13"/>
      <c r="J70" s="13">
        <v>8463700</v>
      </c>
      <c r="K70" s="13"/>
      <c r="L70" s="13">
        <v>0</v>
      </c>
    </row>
    <row r="71" spans="1:12" ht="16.5" customHeight="1">
      <c r="A71" s="92" t="s">
        <v>75</v>
      </c>
      <c r="G71" s="12"/>
      <c r="I71" s="13"/>
      <c r="J71" s="13"/>
      <c r="K71" s="13"/>
      <c r="L71" s="13"/>
    </row>
    <row r="72" spans="3:12" ht="16.5" customHeight="1">
      <c r="C72" s="92" t="s">
        <v>76</v>
      </c>
      <c r="D72" s="7">
        <v>21</v>
      </c>
      <c r="F72" s="11">
        <v>429750000</v>
      </c>
      <c r="G72" s="12"/>
      <c r="H72" s="11">
        <v>1644104336</v>
      </c>
      <c r="I72" s="13"/>
      <c r="J72" s="13">
        <v>0</v>
      </c>
      <c r="K72" s="13"/>
      <c r="L72" s="13">
        <v>0</v>
      </c>
    </row>
    <row r="73" spans="1:12" ht="16.5" customHeight="1">
      <c r="A73" s="92" t="s">
        <v>77</v>
      </c>
      <c r="F73" s="11">
        <v>835590</v>
      </c>
      <c r="G73" s="12"/>
      <c r="H73" s="11">
        <v>7063038</v>
      </c>
      <c r="I73" s="13"/>
      <c r="J73" s="13">
        <v>0</v>
      </c>
      <c r="K73" s="13"/>
      <c r="L73" s="13">
        <v>1723092</v>
      </c>
    </row>
    <row r="74" spans="1:12" ht="16.5" customHeight="1">
      <c r="A74" s="92" t="s">
        <v>79</v>
      </c>
      <c r="F74" s="11">
        <v>71469</v>
      </c>
      <c r="G74" s="12"/>
      <c r="H74" s="11">
        <v>12512</v>
      </c>
      <c r="I74" s="13"/>
      <c r="J74" s="13">
        <v>0</v>
      </c>
      <c r="K74" s="13"/>
      <c r="L74" s="13">
        <v>0</v>
      </c>
    </row>
    <row r="75" spans="1:12" ht="16.5" customHeight="1">
      <c r="A75" s="92" t="s">
        <v>115</v>
      </c>
      <c r="D75" s="8"/>
      <c r="F75" s="16">
        <v>518439046</v>
      </c>
      <c r="G75" s="12"/>
      <c r="H75" s="16">
        <v>385237801</v>
      </c>
      <c r="I75" s="13"/>
      <c r="J75" s="14">
        <v>0</v>
      </c>
      <c r="K75" s="13"/>
      <c r="L75" s="14">
        <v>0</v>
      </c>
    </row>
    <row r="76" spans="1:11" ht="16.5" customHeight="1">
      <c r="A76" s="95"/>
      <c r="B76" s="105"/>
      <c r="G76" s="12"/>
      <c r="I76" s="94"/>
      <c r="K76" s="93"/>
    </row>
    <row r="77" spans="1:12" ht="16.5" customHeight="1">
      <c r="A77" s="91" t="s">
        <v>10</v>
      </c>
      <c r="B77" s="95"/>
      <c r="F77" s="16">
        <f>SUM(F65:F75)</f>
        <v>2587005901</v>
      </c>
      <c r="G77" s="93"/>
      <c r="H77" s="16">
        <f>SUM(H65:H75)</f>
        <v>3538264644</v>
      </c>
      <c r="I77" s="94"/>
      <c r="J77" s="16">
        <f>SUM(J65:J75)</f>
        <v>1187595447</v>
      </c>
      <c r="K77" s="93"/>
      <c r="L77" s="16">
        <f>SUM(L65:L75)</f>
        <v>1211132234</v>
      </c>
    </row>
    <row r="78" spans="7:11" ht="16.5" customHeight="1">
      <c r="G78" s="93"/>
      <c r="I78" s="94"/>
      <c r="K78" s="93"/>
    </row>
    <row r="79" spans="1:11" ht="16.5" customHeight="1">
      <c r="A79" s="91" t="s">
        <v>11</v>
      </c>
      <c r="G79" s="93"/>
      <c r="I79" s="94"/>
      <c r="K79" s="93"/>
    </row>
    <row r="80" spans="1:11" ht="16.5" customHeight="1">
      <c r="A80" s="91"/>
      <c r="G80" s="93"/>
      <c r="I80" s="94"/>
      <c r="K80" s="93"/>
    </row>
    <row r="81" spans="1:12" ht="16.5" customHeight="1">
      <c r="A81" s="92" t="s">
        <v>80</v>
      </c>
      <c r="D81" s="95"/>
      <c r="F81" s="95"/>
      <c r="G81" s="95"/>
      <c r="H81" s="95"/>
      <c r="I81" s="95"/>
      <c r="J81" s="95"/>
      <c r="K81" s="95"/>
      <c r="L81" s="95"/>
    </row>
    <row r="82" spans="2:12" ht="16.5" customHeight="1">
      <c r="B82" s="92" t="s">
        <v>76</v>
      </c>
      <c r="D82" s="116">
        <v>21</v>
      </c>
      <c r="F82" s="11">
        <v>18388840056</v>
      </c>
      <c r="G82" s="93"/>
      <c r="H82" s="11">
        <v>17787977633</v>
      </c>
      <c r="I82" s="13"/>
      <c r="J82" s="13">
        <v>0</v>
      </c>
      <c r="K82" s="13"/>
      <c r="L82" s="13">
        <v>0</v>
      </c>
    </row>
    <row r="83" spans="1:12" ht="16.5" customHeight="1">
      <c r="A83" s="92" t="s">
        <v>192</v>
      </c>
      <c r="D83" s="116">
        <v>22</v>
      </c>
      <c r="F83" s="11">
        <v>7993663630</v>
      </c>
      <c r="G83" s="93"/>
      <c r="H83" s="11">
        <v>7991405471</v>
      </c>
      <c r="I83" s="13"/>
      <c r="J83" s="13">
        <v>7993663630</v>
      </c>
      <c r="K83" s="13"/>
      <c r="L83" s="13">
        <v>7991405471</v>
      </c>
    </row>
    <row r="84" spans="1:12" ht="16.5" customHeight="1">
      <c r="A84" s="92" t="s">
        <v>115</v>
      </c>
      <c r="D84" s="116"/>
      <c r="F84" s="11">
        <v>3868469</v>
      </c>
      <c r="G84" s="93"/>
      <c r="H84" s="11">
        <v>493369568</v>
      </c>
      <c r="I84" s="13"/>
      <c r="J84" s="13">
        <v>0</v>
      </c>
      <c r="K84" s="13"/>
      <c r="L84" s="13">
        <v>0</v>
      </c>
    </row>
    <row r="85" spans="1:12" ht="16.5" customHeight="1">
      <c r="A85" s="92" t="s">
        <v>81</v>
      </c>
      <c r="D85" s="116"/>
      <c r="F85" s="95">
        <v>3811434</v>
      </c>
      <c r="G85" s="95"/>
      <c r="H85" s="95">
        <v>1045866</v>
      </c>
      <c r="I85" s="13"/>
      <c r="J85" s="13">
        <v>0</v>
      </c>
      <c r="K85" s="13"/>
      <c r="L85" s="13">
        <v>0</v>
      </c>
    </row>
    <row r="86" spans="1:12" ht="16.5" customHeight="1">
      <c r="A86" s="92" t="s">
        <v>82</v>
      </c>
      <c r="D86" s="116"/>
      <c r="F86" s="11">
        <v>7711625</v>
      </c>
      <c r="G86" s="93"/>
      <c r="H86" s="11">
        <v>6512038</v>
      </c>
      <c r="I86" s="13"/>
      <c r="J86" s="13">
        <v>5054877</v>
      </c>
      <c r="K86" s="13"/>
      <c r="L86" s="13">
        <v>4185367</v>
      </c>
    </row>
    <row r="87" spans="1:12" ht="16.5" customHeight="1">
      <c r="A87" s="92" t="s">
        <v>118</v>
      </c>
      <c r="D87" s="117">
        <v>35.6</v>
      </c>
      <c r="F87" s="11">
        <v>0</v>
      </c>
      <c r="G87" s="93"/>
      <c r="H87" s="11">
        <v>0</v>
      </c>
      <c r="I87" s="13"/>
      <c r="J87" s="13">
        <v>573012298</v>
      </c>
      <c r="K87" s="13"/>
      <c r="L87" s="13">
        <v>599285020</v>
      </c>
    </row>
    <row r="88" spans="1:12" ht="16.5" customHeight="1">
      <c r="A88" s="92" t="s">
        <v>102</v>
      </c>
      <c r="D88" s="7">
        <v>23</v>
      </c>
      <c r="F88" s="16">
        <v>801897106</v>
      </c>
      <c r="G88" s="93"/>
      <c r="H88" s="16">
        <v>299361436</v>
      </c>
      <c r="I88" s="94"/>
      <c r="J88" s="16">
        <v>1592750</v>
      </c>
      <c r="K88" s="93"/>
      <c r="L88" s="16">
        <v>1592750</v>
      </c>
    </row>
    <row r="89" spans="7:11" ht="16.5" customHeight="1">
      <c r="G89" s="93"/>
      <c r="I89" s="12"/>
      <c r="K89" s="12"/>
    </row>
    <row r="90" spans="1:12" ht="16.5" customHeight="1">
      <c r="A90" s="91" t="s">
        <v>12</v>
      </c>
      <c r="B90" s="95"/>
      <c r="F90" s="16">
        <f>SUM(F82:F88)</f>
        <v>27199792320</v>
      </c>
      <c r="G90" s="93"/>
      <c r="H90" s="16">
        <f>SUM(H82:H88)</f>
        <v>26579672012</v>
      </c>
      <c r="I90" s="94"/>
      <c r="J90" s="16">
        <f>SUM(J82:J88)</f>
        <v>8573323555</v>
      </c>
      <c r="K90" s="93"/>
      <c r="L90" s="16">
        <f>SUM(L82:L88)</f>
        <v>8596468608</v>
      </c>
    </row>
    <row r="91" spans="1:11" ht="16.5" customHeight="1">
      <c r="A91" s="91"/>
      <c r="G91" s="93"/>
      <c r="I91" s="94"/>
      <c r="K91" s="93"/>
    </row>
    <row r="92" spans="1:12" ht="16.5" customHeight="1">
      <c r="A92" s="91" t="s">
        <v>13</v>
      </c>
      <c r="B92" s="91"/>
      <c r="F92" s="16">
        <f>F77+F90</f>
        <v>29786798221</v>
      </c>
      <c r="G92" s="93"/>
      <c r="H92" s="16">
        <f>H77+H90</f>
        <v>30117936656</v>
      </c>
      <c r="I92" s="94"/>
      <c r="J92" s="16">
        <f>J77+J90</f>
        <v>9760919002</v>
      </c>
      <c r="K92" s="93"/>
      <c r="L92" s="16">
        <f>L77+L90</f>
        <v>9807600842</v>
      </c>
    </row>
    <row r="93" spans="1:11" ht="16.5" customHeight="1">
      <c r="A93" s="91"/>
      <c r="B93" s="91"/>
      <c r="G93" s="93"/>
      <c r="I93" s="94"/>
      <c r="K93" s="93"/>
    </row>
    <row r="94" spans="1:11" ht="16.5" customHeight="1">
      <c r="A94" s="91"/>
      <c r="B94" s="91"/>
      <c r="G94" s="93"/>
      <c r="I94" s="94"/>
      <c r="K94" s="93"/>
    </row>
    <row r="95" spans="1:11" ht="16.5" customHeight="1">
      <c r="A95" s="91"/>
      <c r="B95" s="91"/>
      <c r="G95" s="93"/>
      <c r="I95" s="94"/>
      <c r="K95" s="93"/>
    </row>
    <row r="96" spans="1:11" ht="16.5" customHeight="1">
      <c r="A96" s="91"/>
      <c r="B96" s="91"/>
      <c r="G96" s="93"/>
      <c r="I96" s="94"/>
      <c r="K96" s="93"/>
    </row>
    <row r="97" spans="7:11" ht="16.5" customHeight="1">
      <c r="G97" s="93"/>
      <c r="I97" s="94"/>
      <c r="K97" s="93"/>
    </row>
    <row r="98" spans="7:11" ht="10.5" customHeight="1">
      <c r="G98" s="93"/>
      <c r="I98" s="94"/>
      <c r="K98" s="93"/>
    </row>
    <row r="99" spans="1:12" ht="26.25" customHeight="1">
      <c r="A99" s="160" t="str">
        <f>A51</f>
        <v>The notes to the consolidated and separate financial statements on pages 14 to 68 are an integral part of these financial statements.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</row>
    <row r="100" spans="1:12" ht="16.5" customHeight="1">
      <c r="A100" s="84" t="str">
        <f>+A1</f>
        <v>Energy Absolute Public Company Limited</v>
      </c>
      <c r="B100" s="84"/>
      <c r="C100" s="84"/>
      <c r="D100" s="1"/>
      <c r="E100" s="83"/>
      <c r="F100" s="2"/>
      <c r="G100" s="85"/>
      <c r="H100" s="2"/>
      <c r="I100" s="86"/>
      <c r="J100" s="2"/>
      <c r="K100" s="85"/>
      <c r="L100" s="2"/>
    </row>
    <row r="101" spans="1:12" ht="16.5" customHeight="1">
      <c r="A101" s="84" t="str">
        <f>+A2</f>
        <v>Statement of Financial Position </v>
      </c>
      <c r="B101" s="84"/>
      <c r="C101" s="84"/>
      <c r="D101" s="1"/>
      <c r="E101" s="83"/>
      <c r="F101" s="2"/>
      <c r="G101" s="85"/>
      <c r="H101" s="2"/>
      <c r="I101" s="86"/>
      <c r="J101" s="2"/>
      <c r="K101" s="85"/>
      <c r="L101" s="2"/>
    </row>
    <row r="102" spans="1:12" ht="16.5" customHeight="1">
      <c r="A102" s="4" t="str">
        <f>+A3</f>
        <v>As at 31 December 2017</v>
      </c>
      <c r="B102" s="4"/>
      <c r="C102" s="4"/>
      <c r="D102" s="87"/>
      <c r="E102" s="88"/>
      <c r="F102" s="3"/>
      <c r="G102" s="89"/>
      <c r="H102" s="3"/>
      <c r="I102" s="90"/>
      <c r="J102" s="3"/>
      <c r="K102" s="89"/>
      <c r="L102" s="3"/>
    </row>
    <row r="103" spans="7:11" ht="16.5" customHeight="1">
      <c r="G103" s="93"/>
      <c r="I103" s="94"/>
      <c r="K103" s="93"/>
    </row>
    <row r="104" spans="7:11" ht="16.5" customHeight="1">
      <c r="G104" s="93"/>
      <c r="I104" s="94"/>
      <c r="K104" s="93"/>
    </row>
    <row r="105" spans="1:12" ht="16.5" customHeight="1">
      <c r="A105" s="95"/>
      <c r="D105" s="101"/>
      <c r="E105" s="91"/>
      <c r="F105" s="161" t="s">
        <v>47</v>
      </c>
      <c r="G105" s="161"/>
      <c r="H105" s="161"/>
      <c r="I105" s="109"/>
      <c r="J105" s="161" t="s">
        <v>153</v>
      </c>
      <c r="K105" s="161"/>
      <c r="L105" s="161"/>
    </row>
    <row r="106" spans="5:12" ht="16.5" customHeight="1">
      <c r="E106" s="91"/>
      <c r="F106" s="110">
        <v>2017</v>
      </c>
      <c r="G106" s="111"/>
      <c r="H106" s="110">
        <v>2016</v>
      </c>
      <c r="I106" s="102"/>
      <c r="J106" s="110">
        <v>2017</v>
      </c>
      <c r="K106" s="111"/>
      <c r="L106" s="110">
        <v>2016</v>
      </c>
    </row>
    <row r="107" spans="4:12" ht="16.5" customHeight="1">
      <c r="D107" s="112" t="s">
        <v>106</v>
      </c>
      <c r="E107" s="91"/>
      <c r="F107" s="5" t="s">
        <v>142</v>
      </c>
      <c r="G107" s="91"/>
      <c r="H107" s="5" t="s">
        <v>142</v>
      </c>
      <c r="I107" s="102"/>
      <c r="J107" s="5" t="s">
        <v>142</v>
      </c>
      <c r="K107" s="91"/>
      <c r="L107" s="5" t="s">
        <v>142</v>
      </c>
    </row>
    <row r="108" spans="4:12" ht="16.5" customHeight="1">
      <c r="D108" s="102"/>
      <c r="E108" s="91"/>
      <c r="F108" s="96"/>
      <c r="G108" s="114"/>
      <c r="H108" s="96"/>
      <c r="I108" s="115"/>
      <c r="J108" s="96"/>
      <c r="K108" s="114"/>
      <c r="L108" s="96"/>
    </row>
    <row r="109" spans="1:11" ht="16.5" customHeight="1">
      <c r="A109" s="91" t="s">
        <v>165</v>
      </c>
      <c r="G109" s="93"/>
      <c r="I109" s="94"/>
      <c r="K109" s="93"/>
    </row>
    <row r="110" spans="1:11" ht="16.5" customHeight="1">
      <c r="A110" s="91"/>
      <c r="G110" s="93"/>
      <c r="I110" s="94"/>
      <c r="K110" s="93"/>
    </row>
    <row r="111" spans="1:11" ht="16.5" customHeight="1">
      <c r="A111" s="91" t="s">
        <v>157</v>
      </c>
      <c r="G111" s="93"/>
      <c r="I111" s="94"/>
      <c r="K111" s="93"/>
    </row>
    <row r="112" spans="1:11" ht="16.5" customHeight="1">
      <c r="A112" s="91"/>
      <c r="G112" s="93"/>
      <c r="I112" s="94"/>
      <c r="K112" s="93"/>
    </row>
    <row r="113" spans="1:11" ht="16.5" customHeight="1">
      <c r="A113" s="92" t="s">
        <v>15</v>
      </c>
      <c r="G113" s="93"/>
      <c r="I113" s="94"/>
      <c r="K113" s="93"/>
    </row>
    <row r="114" spans="2:12" ht="16.5" customHeight="1">
      <c r="B114" s="92" t="s">
        <v>37</v>
      </c>
      <c r="F114" s="95"/>
      <c r="G114" s="95"/>
      <c r="H114" s="95"/>
      <c r="I114" s="95"/>
      <c r="J114" s="95"/>
      <c r="K114" s="95"/>
      <c r="L114" s="95"/>
    </row>
    <row r="115" spans="3:12" ht="16.5" customHeight="1">
      <c r="C115" s="105" t="s">
        <v>100</v>
      </c>
      <c r="F115" s="95"/>
      <c r="G115" s="95"/>
      <c r="H115" s="95"/>
      <c r="I115" s="95"/>
      <c r="J115" s="95"/>
      <c r="K115" s="95"/>
      <c r="L115" s="95"/>
    </row>
    <row r="116" spans="3:12" ht="16.5" customHeight="1" thickBot="1">
      <c r="C116" s="92" t="s">
        <v>83</v>
      </c>
      <c r="F116" s="113">
        <v>373000000</v>
      </c>
      <c r="G116" s="93"/>
      <c r="H116" s="113">
        <v>373000000</v>
      </c>
      <c r="I116" s="94"/>
      <c r="J116" s="113">
        <v>373000000</v>
      </c>
      <c r="K116" s="93"/>
      <c r="L116" s="113">
        <v>373000000</v>
      </c>
    </row>
    <row r="117" spans="1:11" ht="6.75" customHeight="1" thickTop="1">
      <c r="A117" s="91"/>
      <c r="G117" s="93"/>
      <c r="I117" s="94"/>
      <c r="K117" s="93"/>
    </row>
    <row r="118" spans="2:12" ht="16.5" customHeight="1">
      <c r="B118" s="92" t="s">
        <v>16</v>
      </c>
      <c r="F118" s="95"/>
      <c r="G118" s="95"/>
      <c r="H118" s="95"/>
      <c r="I118" s="95"/>
      <c r="J118" s="95"/>
      <c r="K118" s="95"/>
      <c r="L118" s="95"/>
    </row>
    <row r="119" spans="2:12" ht="16.5" customHeight="1">
      <c r="B119" s="105"/>
      <c r="C119" s="105" t="s">
        <v>101</v>
      </c>
      <c r="F119" s="13"/>
      <c r="G119" s="93"/>
      <c r="H119" s="13"/>
      <c r="I119" s="13"/>
      <c r="J119" s="13"/>
      <c r="K119" s="13"/>
      <c r="L119" s="13"/>
    </row>
    <row r="120" spans="2:12" ht="16.5" customHeight="1">
      <c r="B120" s="105"/>
      <c r="C120" s="92" t="s">
        <v>84</v>
      </c>
      <c r="F120" s="13">
        <v>373000000</v>
      </c>
      <c r="G120" s="93"/>
      <c r="H120" s="13">
        <v>373000000</v>
      </c>
      <c r="I120" s="13"/>
      <c r="J120" s="13">
        <v>373000000</v>
      </c>
      <c r="K120" s="13"/>
      <c r="L120" s="13">
        <v>373000000</v>
      </c>
    </row>
    <row r="121" spans="1:12" ht="16.5" customHeight="1">
      <c r="A121" s="92" t="s">
        <v>17</v>
      </c>
      <c r="F121" s="13">
        <v>3680616000</v>
      </c>
      <c r="G121" s="93"/>
      <c r="H121" s="13">
        <v>3680616000</v>
      </c>
      <c r="I121" s="13"/>
      <c r="J121" s="13">
        <v>3680616000</v>
      </c>
      <c r="K121" s="13"/>
      <c r="L121" s="13">
        <v>3680616000</v>
      </c>
    </row>
    <row r="122" spans="1:11" ht="16.5" customHeight="1">
      <c r="A122" s="92" t="s">
        <v>18</v>
      </c>
      <c r="G122" s="93"/>
      <c r="I122" s="94"/>
      <c r="K122" s="93"/>
    </row>
    <row r="123" spans="2:12" ht="16.5" customHeight="1">
      <c r="B123" s="92" t="s">
        <v>86</v>
      </c>
      <c r="G123" s="93"/>
      <c r="I123" s="95"/>
      <c r="J123" s="95"/>
      <c r="K123" s="95"/>
      <c r="L123" s="95"/>
    </row>
    <row r="124" spans="2:12" ht="16.5" customHeight="1">
      <c r="B124" s="105"/>
      <c r="C124" s="105" t="s">
        <v>87</v>
      </c>
      <c r="D124" s="7">
        <v>24</v>
      </c>
      <c r="F124" s="13">
        <v>37300000</v>
      </c>
      <c r="G124" s="93"/>
      <c r="H124" s="13">
        <v>37300000</v>
      </c>
      <c r="I124" s="15"/>
      <c r="J124" s="13">
        <v>37300000</v>
      </c>
      <c r="K124" s="15"/>
      <c r="L124" s="13">
        <v>37300000</v>
      </c>
    </row>
    <row r="125" spans="2:12" ht="16.5" customHeight="1">
      <c r="B125" s="92" t="s">
        <v>19</v>
      </c>
      <c r="F125" s="11">
        <v>10597429043</v>
      </c>
      <c r="G125" s="93"/>
      <c r="H125" s="11">
        <v>7339478923</v>
      </c>
      <c r="I125" s="15"/>
      <c r="J125" s="13">
        <v>8885728474</v>
      </c>
      <c r="K125" s="15"/>
      <c r="L125" s="13">
        <v>5429878792</v>
      </c>
    </row>
    <row r="126" spans="1:12" ht="16.5" customHeight="1">
      <c r="A126" s="92" t="s">
        <v>154</v>
      </c>
      <c r="B126" s="95"/>
      <c r="F126" s="16">
        <v>-20746219</v>
      </c>
      <c r="G126" s="93"/>
      <c r="H126" s="16">
        <v>-46944910</v>
      </c>
      <c r="I126" s="15"/>
      <c r="J126" s="14">
        <v>0</v>
      </c>
      <c r="K126" s="15"/>
      <c r="L126" s="14">
        <v>0</v>
      </c>
    </row>
    <row r="127" spans="1:11" ht="16.5" customHeight="1">
      <c r="A127" s="91"/>
      <c r="G127" s="93"/>
      <c r="I127" s="94"/>
      <c r="K127" s="93"/>
    </row>
    <row r="128" spans="1:12" ht="16.5" customHeight="1">
      <c r="A128" s="91" t="s">
        <v>193</v>
      </c>
      <c r="B128" s="91"/>
      <c r="C128" s="91"/>
      <c r="F128" s="95"/>
      <c r="G128" s="95"/>
      <c r="H128" s="95"/>
      <c r="I128" s="95"/>
      <c r="J128" s="95"/>
      <c r="K128" s="95"/>
      <c r="L128" s="95"/>
    </row>
    <row r="129" spans="1:12" ht="16.5" customHeight="1">
      <c r="A129" s="91"/>
      <c r="B129" s="91" t="s">
        <v>43</v>
      </c>
      <c r="C129" s="91"/>
      <c r="F129" s="11">
        <f>SUM(F119:F126)</f>
        <v>14667598824</v>
      </c>
      <c r="G129" s="11"/>
      <c r="H129" s="11">
        <f>SUM(H119:H126)</f>
        <v>11383450013</v>
      </c>
      <c r="I129" s="11"/>
      <c r="J129" s="11">
        <f>SUM(J119:J126)</f>
        <v>12976644474</v>
      </c>
      <c r="K129" s="11"/>
      <c r="L129" s="11">
        <f>SUM(L119:L126)</f>
        <v>9520794792</v>
      </c>
    </row>
    <row r="130" spans="1:12" ht="16.5" customHeight="1">
      <c r="A130" s="92" t="s">
        <v>20</v>
      </c>
      <c r="F130" s="16">
        <v>76021917</v>
      </c>
      <c r="G130" s="12"/>
      <c r="H130" s="16">
        <v>6005567</v>
      </c>
      <c r="I130" s="11"/>
      <c r="J130" s="16">
        <v>0</v>
      </c>
      <c r="K130" s="11"/>
      <c r="L130" s="16">
        <v>0</v>
      </c>
    </row>
    <row r="131" spans="1:11" ht="16.5" customHeight="1">
      <c r="A131" s="91"/>
      <c r="G131" s="93"/>
      <c r="I131" s="94"/>
      <c r="K131" s="93"/>
    </row>
    <row r="132" spans="1:12" ht="16.5" customHeight="1">
      <c r="A132" s="91" t="s">
        <v>150</v>
      </c>
      <c r="B132" s="91"/>
      <c r="F132" s="16">
        <f>SUM(F129:F130)</f>
        <v>14743620741</v>
      </c>
      <c r="G132" s="12"/>
      <c r="H132" s="16">
        <f>SUM(H129:H130)</f>
        <v>11389455580</v>
      </c>
      <c r="I132" s="12"/>
      <c r="J132" s="16">
        <f>SUM(J129:J130)</f>
        <v>12976644474</v>
      </c>
      <c r="K132" s="12"/>
      <c r="L132" s="16">
        <f>SUM(L129:L130)</f>
        <v>9520794792</v>
      </c>
    </row>
    <row r="133" spans="1:11" ht="16.5" customHeight="1">
      <c r="A133" s="91"/>
      <c r="G133" s="93"/>
      <c r="I133" s="94"/>
      <c r="K133" s="93"/>
    </row>
    <row r="134" spans="1:12" ht="16.5" customHeight="1" thickBot="1">
      <c r="A134" s="91" t="s">
        <v>158</v>
      </c>
      <c r="F134" s="113">
        <f>F92+F132</f>
        <v>44530418962</v>
      </c>
      <c r="G134" s="93"/>
      <c r="H134" s="113">
        <f>H92+H132</f>
        <v>41507392236</v>
      </c>
      <c r="I134" s="93"/>
      <c r="J134" s="113">
        <f>J92+J132</f>
        <v>22737563476</v>
      </c>
      <c r="K134" s="93"/>
      <c r="L134" s="113">
        <f>L92+L132</f>
        <v>19328395634</v>
      </c>
    </row>
    <row r="135" spans="1:11" ht="16.5" customHeight="1" thickTop="1">
      <c r="A135" s="91"/>
      <c r="G135" s="93"/>
      <c r="I135" s="93"/>
      <c r="K135" s="93"/>
    </row>
    <row r="136" spans="1:11" ht="16.5" customHeight="1">
      <c r="A136" s="91"/>
      <c r="G136" s="11"/>
      <c r="I136" s="11"/>
      <c r="K136" s="11"/>
    </row>
    <row r="137" spans="1:11" ht="16.5" customHeight="1">
      <c r="A137" s="91"/>
      <c r="G137" s="11"/>
      <c r="I137" s="11"/>
      <c r="K137" s="11"/>
    </row>
    <row r="138" spans="1:11" ht="16.5" customHeight="1">
      <c r="A138" s="91"/>
      <c r="G138" s="93"/>
      <c r="I138" s="93"/>
      <c r="K138" s="93"/>
    </row>
    <row r="139" spans="7:11" ht="16.5" customHeight="1">
      <c r="G139" s="11"/>
      <c r="I139" s="11"/>
      <c r="K139" s="11"/>
    </row>
    <row r="140" spans="7:11" ht="16.5" customHeight="1">
      <c r="G140" s="11"/>
      <c r="I140" s="11"/>
      <c r="K140" s="11"/>
    </row>
    <row r="141" spans="7:11" ht="16.5" customHeight="1">
      <c r="G141" s="11"/>
      <c r="I141" s="11"/>
      <c r="K141" s="11"/>
    </row>
    <row r="142" spans="7:11" ht="16.5" customHeight="1">
      <c r="G142" s="11"/>
      <c r="I142" s="11"/>
      <c r="K142" s="11"/>
    </row>
    <row r="143" spans="7:11" ht="16.5" customHeight="1">
      <c r="G143" s="93"/>
      <c r="I143" s="94"/>
      <c r="K143" s="93"/>
    </row>
    <row r="144" spans="7:11" ht="16.5" customHeight="1">
      <c r="G144" s="93"/>
      <c r="I144" s="94"/>
      <c r="K144" s="93"/>
    </row>
    <row r="145" spans="7:11" ht="16.5" customHeight="1">
      <c r="G145" s="93"/>
      <c r="I145" s="94"/>
      <c r="K145" s="93"/>
    </row>
    <row r="146" spans="7:11" ht="16.5" customHeight="1">
      <c r="G146" s="93"/>
      <c r="I146" s="94"/>
      <c r="K146" s="93"/>
    </row>
    <row r="147" spans="7:11" ht="3" customHeight="1">
      <c r="G147" s="93"/>
      <c r="I147" s="94"/>
      <c r="K147" s="93"/>
    </row>
    <row r="148" spans="1:12" ht="26.25" customHeight="1">
      <c r="A148" s="160" t="str">
        <f>+A99</f>
        <v>The notes to the consolidated and separate financial statements on pages 14 to 68 are an integral part of these financial statements.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</row>
  </sheetData>
  <sheetProtection/>
  <mergeCells count="9">
    <mergeCell ref="A51:L51"/>
    <mergeCell ref="A148:L148"/>
    <mergeCell ref="A99:L99"/>
    <mergeCell ref="F6:H6"/>
    <mergeCell ref="J6:L6"/>
    <mergeCell ref="F57:H57"/>
    <mergeCell ref="J57:L57"/>
    <mergeCell ref="F105:H105"/>
    <mergeCell ref="J105:L105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&amp;R&amp;"Arial,Regular"&amp;9&amp;P</oddFooter>
  </headerFooter>
  <rowBreaks count="2" manualBreakCount="2">
    <brk id="51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60"/>
  <sheetViews>
    <sheetView zoomScale="120" zoomScaleNormal="120" zoomScaleSheetLayoutView="100" workbookViewId="0" topLeftCell="A1">
      <selection activeCell="C6" sqref="C6"/>
    </sheetView>
  </sheetViews>
  <sheetFormatPr defaultColWidth="6.8515625" defaultRowHeight="16.5" customHeight="1"/>
  <cols>
    <col min="1" max="2" width="1.1484375" style="137" customWidth="1"/>
    <col min="3" max="3" width="38.421875" style="137" customWidth="1"/>
    <col min="4" max="4" width="4.57421875" style="136" customWidth="1"/>
    <col min="5" max="5" width="0.5625" style="137" customWidth="1"/>
    <col min="6" max="6" width="11.7109375" style="18" customWidth="1"/>
    <col min="7" max="7" width="0.5625" style="137" customWidth="1"/>
    <col min="8" max="8" width="11.7109375" style="18" customWidth="1"/>
    <col min="9" max="9" width="0.5625" style="136" customWidth="1"/>
    <col min="10" max="10" width="11.7109375" style="18" customWidth="1"/>
    <col min="11" max="11" width="0.5625" style="137" customWidth="1"/>
    <col min="12" max="12" width="11.7109375" style="18" customWidth="1"/>
    <col min="13" max="16384" width="6.8515625" style="20" customWidth="1"/>
  </cols>
  <sheetData>
    <row r="1" spans="1:11" ht="16.5" customHeight="1">
      <c r="A1" s="134" t="str">
        <f>'5-7'!A1</f>
        <v>Energy Absolute Public Company Limited</v>
      </c>
      <c r="B1" s="135"/>
      <c r="C1" s="135"/>
      <c r="G1" s="23"/>
      <c r="I1" s="22"/>
      <c r="K1" s="23"/>
    </row>
    <row r="2" spans="1:11" ht="16.5" customHeight="1">
      <c r="A2" s="134" t="s">
        <v>56</v>
      </c>
      <c r="B2" s="135"/>
      <c r="C2" s="135"/>
      <c r="G2" s="23"/>
      <c r="I2" s="22"/>
      <c r="K2" s="23"/>
    </row>
    <row r="3" spans="1:12" ht="16.5" customHeight="1">
      <c r="A3" s="138" t="s">
        <v>169</v>
      </c>
      <c r="B3" s="139"/>
      <c r="C3" s="139"/>
      <c r="D3" s="140"/>
      <c r="E3" s="141"/>
      <c r="F3" s="21"/>
      <c r="G3" s="142"/>
      <c r="H3" s="21"/>
      <c r="I3" s="143"/>
      <c r="J3" s="21"/>
      <c r="K3" s="142"/>
      <c r="L3" s="21"/>
    </row>
    <row r="4" spans="1:11" ht="16.5" customHeight="1">
      <c r="A4" s="144"/>
      <c r="B4" s="135"/>
      <c r="C4" s="135"/>
      <c r="G4" s="23"/>
      <c r="I4" s="22"/>
      <c r="K4" s="23"/>
    </row>
    <row r="5" spans="2:12" s="95" customFormat="1" ht="16.5" customHeight="1">
      <c r="B5" s="92"/>
      <c r="C5" s="92"/>
      <c r="D5" s="101"/>
      <c r="E5" s="91"/>
      <c r="F5" s="161" t="s">
        <v>47</v>
      </c>
      <c r="G5" s="161"/>
      <c r="H5" s="161"/>
      <c r="I5" s="109"/>
      <c r="J5" s="161" t="s">
        <v>153</v>
      </c>
      <c r="K5" s="161"/>
      <c r="L5" s="161"/>
    </row>
    <row r="6" spans="1:12" s="95" customFormat="1" ht="16.5" customHeight="1">
      <c r="A6" s="92"/>
      <c r="B6" s="92"/>
      <c r="C6" s="92"/>
      <c r="D6" s="7"/>
      <c r="E6" s="91"/>
      <c r="F6" s="110">
        <v>2017</v>
      </c>
      <c r="G6" s="111"/>
      <c r="H6" s="110">
        <v>2016</v>
      </c>
      <c r="I6" s="102"/>
      <c r="J6" s="110">
        <v>2017</v>
      </c>
      <c r="K6" s="111"/>
      <c r="L6" s="110">
        <v>2016</v>
      </c>
    </row>
    <row r="7" spans="1:12" s="95" customFormat="1" ht="16.5" customHeight="1">
      <c r="A7" s="92"/>
      <c r="B7" s="92"/>
      <c r="C7" s="92"/>
      <c r="D7" s="112" t="s">
        <v>1</v>
      </c>
      <c r="E7" s="91"/>
      <c r="F7" s="5" t="s">
        <v>142</v>
      </c>
      <c r="G7" s="91"/>
      <c r="H7" s="5" t="s">
        <v>142</v>
      </c>
      <c r="I7" s="102"/>
      <c r="J7" s="5" t="s">
        <v>142</v>
      </c>
      <c r="K7" s="91"/>
      <c r="L7" s="5" t="s">
        <v>142</v>
      </c>
    </row>
    <row r="8" spans="7:11" ht="3.75" customHeight="1">
      <c r="G8" s="19"/>
      <c r="I8" s="19"/>
      <c r="K8" s="19"/>
    </row>
    <row r="9" spans="1:12" ht="16.5" customHeight="1">
      <c r="A9" s="137" t="s">
        <v>45</v>
      </c>
      <c r="D9" s="136">
        <v>25</v>
      </c>
      <c r="F9" s="18">
        <v>6908581366</v>
      </c>
      <c r="G9" s="19"/>
      <c r="H9" s="18">
        <v>6688255521</v>
      </c>
      <c r="I9" s="19"/>
      <c r="J9" s="18">
        <v>4486429993</v>
      </c>
      <c r="K9" s="19"/>
      <c r="L9" s="18">
        <v>4901945516</v>
      </c>
    </row>
    <row r="10" spans="1:12" ht="16.5" customHeight="1">
      <c r="A10" s="137" t="s">
        <v>65</v>
      </c>
      <c r="D10" s="136">
        <v>26</v>
      </c>
      <c r="F10" s="18">
        <v>4670936269</v>
      </c>
      <c r="G10" s="19"/>
      <c r="H10" s="18">
        <v>3704139145</v>
      </c>
      <c r="I10" s="20"/>
      <c r="J10" s="11">
        <v>0</v>
      </c>
      <c r="K10" s="20"/>
      <c r="L10" s="11">
        <v>0</v>
      </c>
    </row>
    <row r="11" spans="1:12" ht="16.5" customHeight="1">
      <c r="A11" s="137" t="s">
        <v>66</v>
      </c>
      <c r="D11" s="145">
        <v>13.2</v>
      </c>
      <c r="F11" s="18">
        <v>0</v>
      </c>
      <c r="G11" s="19"/>
      <c r="H11" s="18">
        <v>0</v>
      </c>
      <c r="I11" s="19"/>
      <c r="J11" s="18">
        <v>4386628505</v>
      </c>
      <c r="K11" s="19"/>
      <c r="L11" s="18">
        <v>2078860211</v>
      </c>
    </row>
    <row r="12" spans="1:12" ht="16.5" customHeight="1">
      <c r="A12" s="137" t="s">
        <v>21</v>
      </c>
      <c r="D12" s="136">
        <v>27</v>
      </c>
      <c r="F12" s="21">
        <v>93983851</v>
      </c>
      <c r="G12" s="19"/>
      <c r="H12" s="21">
        <v>46857921</v>
      </c>
      <c r="I12" s="19"/>
      <c r="J12" s="21">
        <v>112611172</v>
      </c>
      <c r="K12" s="19"/>
      <c r="L12" s="21">
        <v>113423524</v>
      </c>
    </row>
    <row r="13" spans="7:11" ht="3.75" customHeight="1">
      <c r="G13" s="19"/>
      <c r="I13" s="19"/>
      <c r="K13" s="19"/>
    </row>
    <row r="14" spans="1:12" ht="16.5" customHeight="1">
      <c r="A14" s="135" t="s">
        <v>57</v>
      </c>
      <c r="F14" s="21">
        <f>SUM(F9:F12)</f>
        <v>11673501486</v>
      </c>
      <c r="G14" s="19"/>
      <c r="H14" s="21">
        <f>SUM(H9:H12)</f>
        <v>10439252587</v>
      </c>
      <c r="I14" s="19"/>
      <c r="J14" s="21">
        <f>SUM(J9:J12)</f>
        <v>8985669670</v>
      </c>
      <c r="K14" s="19"/>
      <c r="L14" s="21">
        <f>SUM(L9:L12)</f>
        <v>7094229251</v>
      </c>
    </row>
    <row r="15" spans="7:11" ht="3.75" customHeight="1">
      <c r="G15" s="19"/>
      <c r="I15" s="19"/>
      <c r="K15" s="19"/>
    </row>
    <row r="16" spans="1:12" ht="16.5" customHeight="1">
      <c r="A16" s="137" t="s">
        <v>22</v>
      </c>
      <c r="D16" s="145"/>
      <c r="F16" s="18">
        <v>-6045566707</v>
      </c>
      <c r="G16" s="23"/>
      <c r="H16" s="18">
        <v>-5637292642</v>
      </c>
      <c r="I16" s="22"/>
      <c r="J16" s="18">
        <v>-4273759855</v>
      </c>
      <c r="K16" s="23"/>
      <c r="L16" s="18">
        <v>-4486261341</v>
      </c>
    </row>
    <row r="17" spans="1:12" ht="16.5" customHeight="1">
      <c r="A17" s="137" t="s">
        <v>88</v>
      </c>
      <c r="E17" s="19"/>
      <c r="F17" s="18">
        <v>-58610100</v>
      </c>
      <c r="G17" s="19"/>
      <c r="H17" s="18">
        <v>-47673346</v>
      </c>
      <c r="I17" s="19"/>
      <c r="J17" s="18">
        <v>-58610100</v>
      </c>
      <c r="K17" s="19"/>
      <c r="L17" s="18">
        <v>-47673346</v>
      </c>
    </row>
    <row r="18" spans="1:12" ht="16.5" customHeight="1">
      <c r="A18" s="137" t="s">
        <v>23</v>
      </c>
      <c r="E18" s="19"/>
      <c r="F18" s="18">
        <v>-608422006</v>
      </c>
      <c r="G18" s="19"/>
      <c r="H18" s="18">
        <v>-410237499</v>
      </c>
      <c r="I18" s="19"/>
      <c r="J18" s="18">
        <v>-347349417</v>
      </c>
      <c r="K18" s="19"/>
      <c r="L18" s="18">
        <v>-280592304</v>
      </c>
    </row>
    <row r="19" spans="1:12" ht="16.5" customHeight="1">
      <c r="A19" s="137" t="s">
        <v>164</v>
      </c>
      <c r="E19" s="19"/>
      <c r="F19" s="18">
        <v>60859420</v>
      </c>
      <c r="G19" s="19"/>
      <c r="H19" s="18">
        <v>-102177769</v>
      </c>
      <c r="I19" s="19"/>
      <c r="J19" s="18">
        <v>1684389</v>
      </c>
      <c r="K19" s="19"/>
      <c r="L19" s="18">
        <v>49219</v>
      </c>
    </row>
    <row r="20" spans="1:12" ht="16.5" customHeight="1">
      <c r="A20" s="137" t="s">
        <v>217</v>
      </c>
      <c r="D20" s="136">
        <v>28</v>
      </c>
      <c r="E20" s="19"/>
      <c r="F20" s="21">
        <v>-1184324105</v>
      </c>
      <c r="G20" s="19"/>
      <c r="H20" s="21">
        <v>-994886746</v>
      </c>
      <c r="I20" s="19"/>
      <c r="J20" s="21">
        <v>-294003986</v>
      </c>
      <c r="K20" s="19"/>
      <c r="L20" s="21">
        <v>-181536910</v>
      </c>
    </row>
    <row r="21" spans="7:11" ht="3.75" customHeight="1">
      <c r="G21" s="19"/>
      <c r="I21" s="19"/>
      <c r="K21" s="19"/>
    </row>
    <row r="22" spans="1:12" ht="16.5" customHeight="1">
      <c r="A22" s="135" t="s">
        <v>58</v>
      </c>
      <c r="E22" s="19"/>
      <c r="F22" s="21">
        <f>SUM(F16:F20)</f>
        <v>-7836063498</v>
      </c>
      <c r="G22" s="19"/>
      <c r="H22" s="21">
        <f>SUM(H16:H20)</f>
        <v>-7192268002</v>
      </c>
      <c r="I22" s="19"/>
      <c r="J22" s="21">
        <f>SUM(J16:J20)</f>
        <v>-4972038969</v>
      </c>
      <c r="K22" s="19"/>
      <c r="L22" s="21">
        <f>SUM(L16:L20)</f>
        <v>-4996014682</v>
      </c>
    </row>
    <row r="23" spans="1:11" ht="3.75" customHeight="1">
      <c r="A23" s="135"/>
      <c r="E23" s="19"/>
      <c r="G23" s="19"/>
      <c r="I23" s="19"/>
      <c r="K23" s="19"/>
    </row>
    <row r="24" spans="1:11" ht="16.5" customHeight="1">
      <c r="A24" s="137" t="s">
        <v>220</v>
      </c>
      <c r="E24" s="19"/>
      <c r="G24" s="19"/>
      <c r="I24" s="19"/>
      <c r="K24" s="19"/>
    </row>
    <row r="25" spans="2:12" ht="16.5" customHeight="1">
      <c r="B25" s="137" t="s">
        <v>194</v>
      </c>
      <c r="D25" s="136">
        <v>13</v>
      </c>
      <c r="E25" s="19"/>
      <c r="F25" s="21">
        <v>-62272139</v>
      </c>
      <c r="G25" s="19"/>
      <c r="H25" s="21">
        <v>0</v>
      </c>
      <c r="I25" s="19"/>
      <c r="J25" s="21">
        <v>0</v>
      </c>
      <c r="K25" s="19"/>
      <c r="L25" s="21">
        <v>0</v>
      </c>
    </row>
    <row r="26" spans="1:11" ht="3.75" customHeight="1">
      <c r="A26" s="135"/>
      <c r="E26" s="19"/>
      <c r="G26" s="19"/>
      <c r="I26" s="19"/>
      <c r="K26" s="19"/>
    </row>
    <row r="27" spans="1:12" ht="16.5" customHeight="1">
      <c r="A27" s="135" t="s">
        <v>103</v>
      </c>
      <c r="F27" s="18">
        <f>F14+F22+F25</f>
        <v>3775165849</v>
      </c>
      <c r="G27" s="18"/>
      <c r="H27" s="18">
        <f>H14+H22+H24</f>
        <v>3246984585</v>
      </c>
      <c r="I27" s="18"/>
      <c r="J27" s="18">
        <f>J14+J22+J24</f>
        <v>4013630701</v>
      </c>
      <c r="K27" s="18"/>
      <c r="L27" s="18">
        <f>L14+L22+L24</f>
        <v>2098214569</v>
      </c>
    </row>
    <row r="28" spans="1:12" ht="16.5" customHeight="1">
      <c r="A28" s="137" t="s">
        <v>104</v>
      </c>
      <c r="D28" s="136">
        <v>30</v>
      </c>
      <c r="F28" s="21">
        <v>42300429</v>
      </c>
      <c r="G28" s="19"/>
      <c r="H28" s="21">
        <v>5501971</v>
      </c>
      <c r="I28" s="19"/>
      <c r="J28" s="21">
        <v>1718981</v>
      </c>
      <c r="K28" s="19"/>
      <c r="L28" s="21">
        <v>5153319</v>
      </c>
    </row>
    <row r="29" spans="7:11" ht="3.75" customHeight="1">
      <c r="G29" s="19"/>
      <c r="I29" s="19"/>
      <c r="K29" s="19"/>
    </row>
    <row r="30" spans="1:12" ht="16.5" customHeight="1">
      <c r="A30" s="135" t="s">
        <v>145</v>
      </c>
      <c r="F30" s="21">
        <f>SUM(F27:F28)</f>
        <v>3817466278</v>
      </c>
      <c r="G30" s="19"/>
      <c r="H30" s="21">
        <f>SUM(H27:H28)</f>
        <v>3252486556</v>
      </c>
      <c r="I30" s="19"/>
      <c r="J30" s="21">
        <f>SUM(J27:J28)</f>
        <v>4015349682</v>
      </c>
      <c r="K30" s="19"/>
      <c r="L30" s="21">
        <f>SUM(L27:L28)</f>
        <v>2103367888</v>
      </c>
    </row>
    <row r="31" spans="7:11" ht="9.75" customHeight="1">
      <c r="G31" s="18"/>
      <c r="I31" s="18"/>
      <c r="K31" s="18"/>
    </row>
    <row r="32" spans="1:11" ht="16.5" customHeight="1">
      <c r="A32" s="135" t="s">
        <v>214</v>
      </c>
      <c r="G32" s="18"/>
      <c r="I32" s="18"/>
      <c r="K32" s="18"/>
    </row>
    <row r="33" spans="1:11" ht="16.5" customHeight="1">
      <c r="A33" s="6" t="s">
        <v>195</v>
      </c>
      <c r="B33" s="153"/>
      <c r="C33" s="153"/>
      <c r="D33" s="25"/>
      <c r="G33" s="18"/>
      <c r="I33" s="18"/>
      <c r="K33" s="18"/>
    </row>
    <row r="34" spans="1:11" ht="16.5" customHeight="1">
      <c r="A34" s="147"/>
      <c r="B34" s="6" t="s">
        <v>189</v>
      </c>
      <c r="C34" s="153"/>
      <c r="D34" s="25"/>
      <c r="G34" s="18"/>
      <c r="I34" s="18"/>
      <c r="K34" s="18"/>
    </row>
    <row r="35" spans="1:11" ht="16.5" customHeight="1">
      <c r="A35" s="147"/>
      <c r="B35" s="156" t="s">
        <v>215</v>
      </c>
      <c r="C35" s="153"/>
      <c r="D35" s="25"/>
      <c r="G35" s="18"/>
      <c r="I35" s="18"/>
      <c r="K35" s="18"/>
    </row>
    <row r="36" spans="1:12" ht="16.5" customHeight="1">
      <c r="A36" s="25"/>
      <c r="B36" s="156"/>
      <c r="C36" s="20" t="s">
        <v>216</v>
      </c>
      <c r="D36" s="136">
        <v>13.3</v>
      </c>
      <c r="F36" s="18">
        <v>-13801297</v>
      </c>
      <c r="G36" s="18"/>
      <c r="H36" s="18">
        <v>0</v>
      </c>
      <c r="I36" s="18"/>
      <c r="J36" s="18">
        <v>0</v>
      </c>
      <c r="K36" s="18"/>
      <c r="L36" s="18">
        <v>0</v>
      </c>
    </row>
    <row r="37" spans="1:11" ht="16.5" customHeight="1">
      <c r="A37" s="25"/>
      <c r="B37" s="156" t="s">
        <v>210</v>
      </c>
      <c r="C37" s="20"/>
      <c r="G37" s="18"/>
      <c r="I37" s="18"/>
      <c r="K37" s="18"/>
    </row>
    <row r="38" spans="1:12" ht="16.5" customHeight="1">
      <c r="A38" s="25"/>
      <c r="B38" s="156"/>
      <c r="C38" s="20" t="s">
        <v>211</v>
      </c>
      <c r="F38" s="21">
        <v>0</v>
      </c>
      <c r="G38" s="18"/>
      <c r="H38" s="21">
        <v>0</v>
      </c>
      <c r="I38" s="18"/>
      <c r="J38" s="21">
        <v>0</v>
      </c>
      <c r="K38" s="18"/>
      <c r="L38" s="21">
        <v>0</v>
      </c>
    </row>
    <row r="39" spans="1:11" ht="6" customHeight="1">
      <c r="A39" s="25"/>
      <c r="B39" s="156"/>
      <c r="C39" s="20"/>
      <c r="G39" s="18"/>
      <c r="I39" s="18"/>
      <c r="K39" s="18"/>
    </row>
    <row r="40" spans="1:12" ht="15" customHeight="1">
      <c r="A40" s="147" t="s">
        <v>177</v>
      </c>
      <c r="B40" s="147"/>
      <c r="C40" s="147"/>
      <c r="D40" s="147"/>
      <c r="F40" s="21">
        <f>SUM(F36:F38)</f>
        <v>-13801297</v>
      </c>
      <c r="G40" s="18"/>
      <c r="H40" s="21">
        <f>SUM(H36:H38)</f>
        <v>0</v>
      </c>
      <c r="I40" s="18"/>
      <c r="J40" s="21">
        <f>SUM(J36:J38)</f>
        <v>0</v>
      </c>
      <c r="K40" s="18"/>
      <c r="L40" s="21">
        <f>SUM(L36:L38)</f>
        <v>0</v>
      </c>
    </row>
    <row r="41" spans="1:11" ht="3.75" customHeight="1">
      <c r="A41" s="20"/>
      <c r="B41" s="20"/>
      <c r="C41" s="20"/>
      <c r="G41" s="18"/>
      <c r="I41" s="18"/>
      <c r="K41" s="18"/>
    </row>
    <row r="42" spans="1:12" ht="16.5" customHeight="1" thickBot="1">
      <c r="A42" s="147" t="s">
        <v>144</v>
      </c>
      <c r="F42" s="146">
        <f>+F30+F40</f>
        <v>3803664981</v>
      </c>
      <c r="G42" s="18"/>
      <c r="H42" s="146">
        <f>+H30+H40</f>
        <v>3252486556</v>
      </c>
      <c r="I42" s="18"/>
      <c r="J42" s="146">
        <f>+J30+J40</f>
        <v>4015349682</v>
      </c>
      <c r="K42" s="18"/>
      <c r="L42" s="146">
        <f>+L30+L40</f>
        <v>2103367888</v>
      </c>
    </row>
    <row r="43" spans="7:11" ht="9.75" customHeight="1" thickTop="1">
      <c r="G43" s="18"/>
      <c r="I43" s="18"/>
      <c r="K43" s="18"/>
    </row>
    <row r="44" spans="1:11" ht="16.5" customHeight="1">
      <c r="A44" s="135" t="s">
        <v>90</v>
      </c>
      <c r="G44" s="23"/>
      <c r="I44" s="22"/>
      <c r="K44" s="23"/>
    </row>
    <row r="45" spans="1:12" ht="16.5" customHeight="1">
      <c r="A45" s="20"/>
      <c r="B45" s="148" t="s">
        <v>89</v>
      </c>
      <c r="F45" s="18">
        <f>F48-F46</f>
        <v>3817450120</v>
      </c>
      <c r="G45" s="26"/>
      <c r="H45" s="18">
        <v>3251506046</v>
      </c>
      <c r="I45" s="26"/>
      <c r="J45" s="18">
        <f>J42</f>
        <v>4015349682</v>
      </c>
      <c r="K45" s="26"/>
      <c r="L45" s="18">
        <v>2103367888</v>
      </c>
    </row>
    <row r="46" spans="1:12" ht="16.5" customHeight="1">
      <c r="A46" s="20"/>
      <c r="B46" s="149" t="s">
        <v>24</v>
      </c>
      <c r="F46" s="21">
        <v>16158</v>
      </c>
      <c r="G46" s="26"/>
      <c r="H46" s="21">
        <v>980510</v>
      </c>
      <c r="I46" s="26"/>
      <c r="J46" s="27">
        <v>0</v>
      </c>
      <c r="K46" s="26"/>
      <c r="L46" s="27">
        <v>0</v>
      </c>
    </row>
    <row r="47" spans="1:12" ht="3.75" customHeight="1">
      <c r="A47" s="122"/>
      <c r="F47" s="26"/>
      <c r="G47" s="26"/>
      <c r="H47" s="26"/>
      <c r="I47" s="26"/>
      <c r="J47" s="26"/>
      <c r="K47" s="26"/>
      <c r="L47" s="26"/>
    </row>
    <row r="48" spans="1:12" ht="16.5" customHeight="1" thickBot="1">
      <c r="A48" s="122"/>
      <c r="C48" s="28"/>
      <c r="D48" s="29"/>
      <c r="E48" s="28"/>
      <c r="F48" s="30">
        <f>F30</f>
        <v>3817466278</v>
      </c>
      <c r="G48" s="29"/>
      <c r="H48" s="30">
        <f>SUM(H45:H47)</f>
        <v>3252486556</v>
      </c>
      <c r="I48" s="29"/>
      <c r="J48" s="30">
        <f>SUM(J45:J47)</f>
        <v>4015349682</v>
      </c>
      <c r="K48" s="29"/>
      <c r="L48" s="30">
        <f>SUM(L45:L47)</f>
        <v>2103367888</v>
      </c>
    </row>
    <row r="49" spans="1:12" ht="9.75" customHeight="1" thickTop="1">
      <c r="A49" s="122"/>
      <c r="C49" s="28"/>
      <c r="D49" s="29"/>
      <c r="E49" s="28"/>
      <c r="F49" s="29"/>
      <c r="G49" s="29"/>
      <c r="H49" s="29"/>
      <c r="I49" s="29"/>
      <c r="J49" s="29"/>
      <c r="K49" s="29"/>
      <c r="L49" s="29"/>
    </row>
    <row r="50" spans="1:12" ht="16.5" customHeight="1">
      <c r="A50" s="107" t="s">
        <v>91</v>
      </c>
      <c r="F50" s="26"/>
      <c r="G50" s="26"/>
      <c r="H50" s="26"/>
      <c r="I50" s="26"/>
      <c r="J50" s="26"/>
      <c r="K50" s="26"/>
      <c r="L50" s="26"/>
    </row>
    <row r="51" spans="1:12" ht="16.5" customHeight="1">
      <c r="A51" s="20"/>
      <c r="B51" s="148" t="s">
        <v>89</v>
      </c>
      <c r="F51" s="18">
        <f>F54-F52</f>
        <v>3803648823</v>
      </c>
      <c r="G51" s="26"/>
      <c r="H51" s="18">
        <v>3251506046</v>
      </c>
      <c r="I51" s="26"/>
      <c r="J51" s="18">
        <f>J42</f>
        <v>4015349682</v>
      </c>
      <c r="K51" s="26"/>
      <c r="L51" s="18">
        <v>2103367888</v>
      </c>
    </row>
    <row r="52" spans="1:12" ht="16.5" customHeight="1">
      <c r="A52" s="20"/>
      <c r="B52" s="149" t="s">
        <v>24</v>
      </c>
      <c r="F52" s="21">
        <v>16158</v>
      </c>
      <c r="G52" s="26"/>
      <c r="H52" s="21">
        <v>980510</v>
      </c>
      <c r="I52" s="26"/>
      <c r="J52" s="27">
        <v>0</v>
      </c>
      <c r="K52" s="26"/>
      <c r="L52" s="27">
        <v>0</v>
      </c>
    </row>
    <row r="53" spans="1:12" ht="3.75" customHeight="1">
      <c r="A53" s="122"/>
      <c r="F53" s="26"/>
      <c r="G53" s="26"/>
      <c r="H53" s="26"/>
      <c r="I53" s="26"/>
      <c r="J53" s="26"/>
      <c r="K53" s="26"/>
      <c r="L53" s="26"/>
    </row>
    <row r="54" spans="1:12" ht="16.5" customHeight="1" thickBot="1">
      <c r="A54" s="122"/>
      <c r="F54" s="146">
        <f>F42</f>
        <v>3803664981</v>
      </c>
      <c r="G54" s="26"/>
      <c r="H54" s="146">
        <f>SUM(H51:H53)</f>
        <v>3252486556</v>
      </c>
      <c r="I54" s="26"/>
      <c r="J54" s="146">
        <f>SUM(J51:J53)</f>
        <v>4015349682</v>
      </c>
      <c r="K54" s="26"/>
      <c r="L54" s="146">
        <f>SUM(L51:L53)</f>
        <v>2103367888</v>
      </c>
    </row>
    <row r="55" spans="1:11" ht="9.75" customHeight="1" thickTop="1">
      <c r="A55" s="122"/>
      <c r="G55" s="26"/>
      <c r="I55" s="26"/>
      <c r="K55" s="26"/>
    </row>
    <row r="56" spans="1:12" ht="16.5" customHeight="1">
      <c r="A56" s="107" t="s">
        <v>160</v>
      </c>
      <c r="B56" s="122"/>
      <c r="C56" s="122"/>
      <c r="D56" s="123"/>
      <c r="E56" s="119"/>
      <c r="F56" s="119"/>
      <c r="G56" s="119"/>
      <c r="H56" s="119"/>
      <c r="I56" s="119"/>
      <c r="J56" s="119"/>
      <c r="K56" s="119"/>
      <c r="L56" s="119"/>
    </row>
    <row r="57" spans="1:12" ht="16.5" customHeight="1">
      <c r="A57" s="107"/>
      <c r="B57" s="122" t="s">
        <v>59</v>
      </c>
      <c r="C57" s="122"/>
      <c r="D57" s="123">
        <v>31</v>
      </c>
      <c r="E57" s="122"/>
      <c r="F57" s="31">
        <f>F51/3730000000</f>
        <v>1.0197449927613942</v>
      </c>
      <c r="G57" s="150"/>
      <c r="H57" s="31">
        <f>H51/3730000000</f>
        <v>0.8717174386058981</v>
      </c>
      <c r="I57" s="151"/>
      <c r="J57" s="31">
        <f>J51/3730000000</f>
        <v>1.076501255227882</v>
      </c>
      <c r="K57" s="151"/>
      <c r="L57" s="31">
        <f>L51/3730000000</f>
        <v>0.5639056</v>
      </c>
    </row>
    <row r="58" spans="1:12" ht="16.5" customHeight="1">
      <c r="A58" s="107"/>
      <c r="B58" s="122"/>
      <c r="C58" s="122"/>
      <c r="D58" s="123"/>
      <c r="E58" s="122"/>
      <c r="F58" s="31"/>
      <c r="G58" s="150"/>
      <c r="H58" s="31"/>
      <c r="I58" s="151"/>
      <c r="J58" s="31"/>
      <c r="K58" s="151"/>
      <c r="L58" s="31"/>
    </row>
    <row r="59" spans="1:12" ht="16.5" customHeight="1">
      <c r="A59" s="107"/>
      <c r="B59" s="122"/>
      <c r="C59" s="122"/>
      <c r="D59" s="123"/>
      <c r="E59" s="122"/>
      <c r="F59" s="119"/>
      <c r="G59" s="32"/>
      <c r="H59" s="119"/>
      <c r="I59" s="152"/>
      <c r="J59" s="152"/>
      <c r="K59" s="152"/>
      <c r="L59" s="152"/>
    </row>
    <row r="60" spans="1:12" s="95" customFormat="1" ht="27" customHeight="1">
      <c r="A60" s="160" t="str">
        <f>+'5-7'!A51:L51</f>
        <v>The notes to the consolidated and separate financial statements on pages 14 to 68 are an integral part of these financial statements.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</sheetData>
  <sheetProtection/>
  <mergeCells count="3">
    <mergeCell ref="A60:L60"/>
    <mergeCell ref="F5:H5"/>
    <mergeCell ref="J5:L5"/>
  </mergeCells>
  <printOptions/>
  <pageMargins left="0.8" right="0.5" top="0.5" bottom="0.6" header="0.49" footer="0.4"/>
  <pageSetup firstPageNumber="8" useFirstPageNumber="1" horizontalDpi="1200" verticalDpi="1200" orientation="portrait" paperSize="9" scale="95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W41"/>
  <sheetViews>
    <sheetView zoomScaleSheetLayoutView="100" workbookViewId="0" topLeftCell="C14">
      <selection activeCell="K38" sqref="K38"/>
    </sheetView>
  </sheetViews>
  <sheetFormatPr defaultColWidth="9.140625" defaultRowHeight="16.5" customHeight="1"/>
  <cols>
    <col min="1" max="1" width="1.1484375" style="37" customWidth="1"/>
    <col min="2" max="2" width="30.421875" style="37" customWidth="1"/>
    <col min="3" max="3" width="4.421875" style="34" customWidth="1"/>
    <col min="4" max="4" width="0.85546875" style="35" customWidth="1"/>
    <col min="5" max="5" width="10.57421875" style="36" customWidth="1"/>
    <col min="6" max="6" width="0.85546875" style="35" customWidth="1"/>
    <col min="7" max="7" width="11.00390625" style="36" customWidth="1"/>
    <col min="8" max="8" width="0.85546875" style="35" customWidth="1"/>
    <col min="9" max="9" width="10.7109375" style="36" customWidth="1"/>
    <col min="10" max="10" width="0.85546875" style="35" customWidth="1"/>
    <col min="11" max="11" width="11.28125" style="36" customWidth="1"/>
    <col min="12" max="12" width="0.85546875" style="35" customWidth="1"/>
    <col min="13" max="13" width="12.7109375" style="35" customWidth="1"/>
    <col min="14" max="14" width="0.85546875" style="35" customWidth="1"/>
    <col min="15" max="15" width="16.7109375" style="35" customWidth="1"/>
    <col min="16" max="16" width="0.85546875" style="35" customWidth="1"/>
    <col min="17" max="17" width="10.421875" style="35" customWidth="1"/>
    <col min="18" max="18" width="0.85546875" style="35" customWidth="1"/>
    <col min="19" max="19" width="11.57421875" style="35" customWidth="1"/>
    <col min="20" max="20" width="0.85546875" style="35" customWidth="1"/>
    <col min="21" max="21" width="11.421875" style="36" customWidth="1"/>
    <col min="22" max="22" width="0.85546875" style="35" customWidth="1"/>
    <col min="23" max="23" width="10.8515625" style="36" customWidth="1"/>
    <col min="24" max="16384" width="9.140625" style="37" customWidth="1"/>
  </cols>
  <sheetData>
    <row r="1" spans="1:23" ht="16.5" customHeight="1">
      <c r="A1" s="125" t="str">
        <f>'5-7'!A1</f>
        <v>Energy Absolute Public Company Limited</v>
      </c>
      <c r="B1" s="131"/>
      <c r="W1" s="17"/>
    </row>
    <row r="2" spans="1:23" ht="16.5" customHeight="1">
      <c r="A2" s="125" t="s">
        <v>147</v>
      </c>
      <c r="B2" s="131"/>
      <c r="W2" s="38"/>
    </row>
    <row r="3" spans="1:23" ht="16.5" customHeight="1">
      <c r="A3" s="126" t="str">
        <f>8!A3</f>
        <v>For the year ended 31 December 2017</v>
      </c>
      <c r="B3" s="132"/>
      <c r="C3" s="39"/>
      <c r="D3" s="40"/>
      <c r="E3" s="41"/>
      <c r="F3" s="40"/>
      <c r="G3" s="41"/>
      <c r="H3" s="40"/>
      <c r="I3" s="41"/>
      <c r="J3" s="40"/>
      <c r="K3" s="41"/>
      <c r="L3" s="40"/>
      <c r="M3" s="40"/>
      <c r="N3" s="40"/>
      <c r="O3" s="40"/>
      <c r="P3" s="40"/>
      <c r="Q3" s="40"/>
      <c r="R3" s="40"/>
      <c r="S3" s="40"/>
      <c r="T3" s="40"/>
      <c r="U3" s="41"/>
      <c r="V3" s="40"/>
      <c r="W3" s="41"/>
    </row>
    <row r="6" spans="1:23" ht="15" customHeight="1">
      <c r="A6" s="29"/>
      <c r="B6" s="42"/>
      <c r="C6" s="43"/>
      <c r="D6" s="42"/>
      <c r="E6" s="44"/>
      <c r="F6" s="45"/>
      <c r="G6" s="44"/>
      <c r="H6" s="45"/>
      <c r="I6" s="44"/>
      <c r="J6" s="45"/>
      <c r="K6" s="44"/>
      <c r="L6" s="45"/>
      <c r="M6" s="45"/>
      <c r="N6" s="45"/>
      <c r="O6" s="45"/>
      <c r="P6" s="45"/>
      <c r="Q6" s="45"/>
      <c r="R6" s="45"/>
      <c r="S6" s="45"/>
      <c r="T6" s="45"/>
      <c r="U6" s="44"/>
      <c r="V6" s="45"/>
      <c r="W6" s="44" t="s">
        <v>47</v>
      </c>
    </row>
    <row r="7" spans="1:23" ht="15" customHeight="1">
      <c r="A7" s="29"/>
      <c r="B7" s="42"/>
      <c r="C7" s="43"/>
      <c r="D7" s="42"/>
      <c r="E7" s="162" t="s">
        <v>25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42"/>
      <c r="U7" s="46"/>
      <c r="V7" s="42"/>
      <c r="W7" s="46"/>
    </row>
    <row r="8" spans="1:23" ht="15" customHeight="1">
      <c r="A8" s="29"/>
      <c r="B8" s="42"/>
      <c r="C8" s="43"/>
      <c r="D8" s="42"/>
      <c r="E8" s="46"/>
      <c r="F8" s="42"/>
      <c r="G8" s="46"/>
      <c r="H8" s="42"/>
      <c r="I8" s="164" t="s">
        <v>48</v>
      </c>
      <c r="J8" s="164"/>
      <c r="K8" s="164"/>
      <c r="L8" s="43"/>
      <c r="M8" s="163" t="s">
        <v>154</v>
      </c>
      <c r="N8" s="163"/>
      <c r="O8" s="163"/>
      <c r="P8" s="163"/>
      <c r="Q8" s="163"/>
      <c r="R8" s="42"/>
      <c r="S8" s="42"/>
      <c r="T8" s="42"/>
      <c r="U8" s="46"/>
      <c r="V8" s="42"/>
      <c r="W8" s="46"/>
    </row>
    <row r="9" spans="1:23" ht="15" customHeight="1">
      <c r="A9" s="29"/>
      <c r="B9" s="42"/>
      <c r="C9" s="43"/>
      <c r="D9" s="42"/>
      <c r="E9" s="46"/>
      <c r="F9" s="42"/>
      <c r="G9" s="46"/>
      <c r="H9" s="42"/>
      <c r="I9" s="158"/>
      <c r="J9" s="158"/>
      <c r="K9" s="158"/>
      <c r="L9" s="43"/>
      <c r="M9" s="158"/>
      <c r="N9" s="158"/>
      <c r="O9" s="158" t="s">
        <v>223</v>
      </c>
      <c r="P9" s="158"/>
      <c r="Q9" s="158"/>
      <c r="R9" s="42"/>
      <c r="S9" s="42"/>
      <c r="T9" s="42"/>
      <c r="U9" s="46"/>
      <c r="V9" s="42"/>
      <c r="W9" s="46"/>
    </row>
    <row r="10" spans="3:23" ht="15" customHeight="1">
      <c r="C10" s="47"/>
      <c r="D10" s="48"/>
      <c r="E10" s="37"/>
      <c r="F10" s="48"/>
      <c r="G10" s="49"/>
      <c r="H10" s="48"/>
      <c r="I10" s="37"/>
      <c r="J10" s="37"/>
      <c r="K10" s="37"/>
      <c r="L10" s="48"/>
      <c r="M10" s="51" t="s">
        <v>213</v>
      </c>
      <c r="N10" s="51"/>
      <c r="O10" s="159" t="s">
        <v>222</v>
      </c>
      <c r="P10" s="50"/>
      <c r="Q10" s="48"/>
      <c r="R10" s="48"/>
      <c r="S10" s="37"/>
      <c r="T10" s="48"/>
      <c r="U10" s="51"/>
      <c r="V10" s="48"/>
      <c r="W10" s="51"/>
    </row>
    <row r="11" spans="3:23" ht="15" customHeight="1">
      <c r="C11" s="47"/>
      <c r="D11" s="48"/>
      <c r="E11" s="37"/>
      <c r="F11" s="48"/>
      <c r="G11" s="49"/>
      <c r="H11" s="48"/>
      <c r="I11" s="49"/>
      <c r="J11" s="48"/>
      <c r="K11" s="51"/>
      <c r="L11" s="48"/>
      <c r="M11" s="51" t="s">
        <v>191</v>
      </c>
      <c r="N11" s="50"/>
      <c r="O11" s="50" t="s">
        <v>200</v>
      </c>
      <c r="P11" s="50"/>
      <c r="Q11" s="48"/>
      <c r="R11" s="48"/>
      <c r="S11" s="51"/>
      <c r="T11" s="48"/>
      <c r="U11" s="51"/>
      <c r="V11" s="48"/>
      <c r="W11" s="51"/>
    </row>
    <row r="12" spans="3:23" ht="15" customHeight="1">
      <c r="C12" s="47"/>
      <c r="D12" s="48"/>
      <c r="E12" s="37"/>
      <c r="F12" s="48"/>
      <c r="G12" s="49"/>
      <c r="H12" s="48"/>
      <c r="I12" s="49"/>
      <c r="J12" s="48"/>
      <c r="K12" s="51"/>
      <c r="L12" s="48"/>
      <c r="M12" s="51" t="s">
        <v>174</v>
      </c>
      <c r="N12" s="50"/>
      <c r="O12" s="50" t="s">
        <v>190</v>
      </c>
      <c r="P12" s="50"/>
      <c r="Q12" s="48"/>
      <c r="R12" s="48"/>
      <c r="S12" s="51"/>
      <c r="T12" s="48"/>
      <c r="U12" s="51"/>
      <c r="V12" s="48"/>
      <c r="W12" s="51"/>
    </row>
    <row r="13" spans="3:23" ht="15" customHeight="1">
      <c r="C13" s="47"/>
      <c r="D13" s="48"/>
      <c r="E13" s="51" t="s">
        <v>39</v>
      </c>
      <c r="F13" s="48"/>
      <c r="G13" s="49"/>
      <c r="H13" s="48"/>
      <c r="L13" s="48"/>
      <c r="M13" s="51" t="s">
        <v>198</v>
      </c>
      <c r="N13" s="50"/>
      <c r="O13" s="50" t="s">
        <v>201</v>
      </c>
      <c r="P13" s="50"/>
      <c r="Q13" s="48" t="s">
        <v>175</v>
      </c>
      <c r="R13" s="48"/>
      <c r="S13" s="37"/>
      <c r="T13" s="37"/>
      <c r="U13" s="37"/>
      <c r="V13" s="48"/>
      <c r="W13" s="51"/>
    </row>
    <row r="14" spans="3:23" ht="15" customHeight="1">
      <c r="C14" s="47"/>
      <c r="D14" s="48"/>
      <c r="E14" s="49" t="s">
        <v>38</v>
      </c>
      <c r="F14" s="48"/>
      <c r="G14" s="49" t="s">
        <v>41</v>
      </c>
      <c r="H14" s="48"/>
      <c r="L14" s="48"/>
      <c r="M14" s="50" t="s">
        <v>221</v>
      </c>
      <c r="N14" s="50"/>
      <c r="O14" s="50" t="s">
        <v>202</v>
      </c>
      <c r="P14" s="50"/>
      <c r="Q14" s="51" t="s">
        <v>176</v>
      </c>
      <c r="R14" s="48"/>
      <c r="S14" s="51" t="s">
        <v>42</v>
      </c>
      <c r="T14" s="48"/>
      <c r="U14" s="51" t="s">
        <v>27</v>
      </c>
      <c r="V14" s="48"/>
      <c r="W14" s="51"/>
    </row>
    <row r="15" spans="3:23" ht="15" customHeight="1">
      <c r="C15" s="47"/>
      <c r="D15" s="48"/>
      <c r="E15" s="38" t="s">
        <v>26</v>
      </c>
      <c r="F15" s="48"/>
      <c r="G15" s="49" t="s">
        <v>40</v>
      </c>
      <c r="H15" s="48"/>
      <c r="I15" s="49" t="s">
        <v>85</v>
      </c>
      <c r="J15" s="48"/>
      <c r="K15" s="51" t="s">
        <v>19</v>
      </c>
      <c r="L15" s="48"/>
      <c r="M15" s="50" t="s">
        <v>199</v>
      </c>
      <c r="N15" s="50"/>
      <c r="O15" s="50" t="s">
        <v>203</v>
      </c>
      <c r="P15" s="50"/>
      <c r="Q15" s="51" t="s">
        <v>148</v>
      </c>
      <c r="R15" s="48"/>
      <c r="S15" s="51" t="s">
        <v>43</v>
      </c>
      <c r="T15" s="48"/>
      <c r="U15" s="51" t="s">
        <v>28</v>
      </c>
      <c r="V15" s="48"/>
      <c r="W15" s="51" t="s">
        <v>150</v>
      </c>
    </row>
    <row r="16" spans="3:23" ht="15" customHeight="1">
      <c r="C16" s="52" t="s">
        <v>1</v>
      </c>
      <c r="D16" s="48"/>
      <c r="E16" s="5" t="s">
        <v>142</v>
      </c>
      <c r="F16" s="53"/>
      <c r="G16" s="5" t="s">
        <v>142</v>
      </c>
      <c r="H16" s="48"/>
      <c r="I16" s="5" t="s">
        <v>142</v>
      </c>
      <c r="J16" s="53"/>
      <c r="K16" s="5" t="s">
        <v>142</v>
      </c>
      <c r="L16" s="48"/>
      <c r="M16" s="5" t="s">
        <v>142</v>
      </c>
      <c r="N16" s="54"/>
      <c r="O16" s="5" t="s">
        <v>142</v>
      </c>
      <c r="P16" s="54"/>
      <c r="Q16" s="5" t="s">
        <v>142</v>
      </c>
      <c r="R16" s="48"/>
      <c r="S16" s="5" t="s">
        <v>142</v>
      </c>
      <c r="T16" s="48"/>
      <c r="U16" s="5" t="s">
        <v>142</v>
      </c>
      <c r="V16" s="48"/>
      <c r="W16" s="5" t="s">
        <v>142</v>
      </c>
    </row>
    <row r="17" spans="3:23" ht="15" customHeight="1">
      <c r="C17" s="47"/>
      <c r="D17" s="48"/>
      <c r="E17" s="55"/>
      <c r="F17" s="53"/>
      <c r="G17" s="55"/>
      <c r="H17" s="48"/>
      <c r="I17" s="55"/>
      <c r="J17" s="53"/>
      <c r="K17" s="55"/>
      <c r="L17" s="48"/>
      <c r="M17" s="48"/>
      <c r="N17" s="48"/>
      <c r="O17" s="48"/>
      <c r="P17" s="48"/>
      <c r="Q17" s="48"/>
      <c r="R17" s="48"/>
      <c r="S17" s="48"/>
      <c r="T17" s="48"/>
      <c r="U17" s="55"/>
      <c r="V17" s="48"/>
      <c r="W17" s="55"/>
    </row>
    <row r="18" spans="1:23" ht="15" customHeight="1">
      <c r="A18" s="33" t="s">
        <v>61</v>
      </c>
      <c r="D18" s="36"/>
      <c r="E18" s="56">
        <v>373000000</v>
      </c>
      <c r="F18" s="56"/>
      <c r="G18" s="56">
        <v>3680616000</v>
      </c>
      <c r="H18" s="56"/>
      <c r="I18" s="56">
        <v>37300000</v>
      </c>
      <c r="J18" s="56"/>
      <c r="K18" s="56">
        <v>4460972877</v>
      </c>
      <c r="L18" s="56"/>
      <c r="M18" s="56">
        <v>-46944910</v>
      </c>
      <c r="N18" s="56"/>
      <c r="O18" s="56">
        <v>0</v>
      </c>
      <c r="P18" s="56"/>
      <c r="Q18" s="56">
        <f>SUM(M18:O18)</f>
        <v>-46944910</v>
      </c>
      <c r="R18" s="56"/>
      <c r="S18" s="56">
        <f>SUM(E18:K18,Q18)</f>
        <v>8504943967</v>
      </c>
      <c r="T18" s="56"/>
      <c r="U18" s="56">
        <v>4975057</v>
      </c>
      <c r="V18" s="57"/>
      <c r="W18" s="57">
        <f>SUM(S18:U18)</f>
        <v>8509919024</v>
      </c>
    </row>
    <row r="19" spans="1:23" ht="15" customHeight="1">
      <c r="A19" s="33" t="s">
        <v>149</v>
      </c>
      <c r="D19" s="36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57"/>
      <c r="W19" s="57"/>
    </row>
    <row r="20" spans="1:23" ht="15" customHeight="1">
      <c r="A20" s="58" t="s">
        <v>126</v>
      </c>
      <c r="D20" s="36"/>
      <c r="E20" s="154"/>
      <c r="F20" s="154"/>
      <c r="G20" s="154"/>
      <c r="H20" s="154"/>
      <c r="I20" s="154"/>
      <c r="J20" s="154"/>
      <c r="K20" s="154"/>
      <c r="L20" s="37"/>
      <c r="M20" s="37"/>
      <c r="N20" s="37"/>
      <c r="O20" s="37"/>
      <c r="P20" s="37"/>
      <c r="R20" s="37"/>
      <c r="S20" s="37"/>
      <c r="T20" s="37"/>
      <c r="U20" s="154"/>
      <c r="V20" s="57"/>
      <c r="W20" s="57"/>
    </row>
    <row r="21" spans="1:23" ht="15" customHeight="1">
      <c r="A21" s="58"/>
      <c r="B21" s="37" t="s">
        <v>196</v>
      </c>
      <c r="D21" s="36"/>
      <c r="E21" s="57">
        <v>0</v>
      </c>
      <c r="F21" s="57"/>
      <c r="G21" s="57">
        <v>0</v>
      </c>
      <c r="H21" s="57"/>
      <c r="I21" s="57">
        <v>0</v>
      </c>
      <c r="J21" s="57"/>
      <c r="K21" s="57">
        <v>0</v>
      </c>
      <c r="L21" s="56"/>
      <c r="M21" s="56">
        <v>0</v>
      </c>
      <c r="N21" s="56"/>
      <c r="O21" s="56">
        <v>0</v>
      </c>
      <c r="P21" s="56"/>
      <c r="Q21" s="56">
        <f>SUM(M21:O21)</f>
        <v>0</v>
      </c>
      <c r="R21" s="56"/>
      <c r="S21" s="56">
        <f>SUM(E21:K21,Q21)</f>
        <v>0</v>
      </c>
      <c r="T21" s="56"/>
      <c r="U21" s="57">
        <v>50000</v>
      </c>
      <c r="V21" s="57"/>
      <c r="W21" s="57">
        <f>SUM(S21:U21)</f>
        <v>50000</v>
      </c>
    </row>
    <row r="22" spans="1:23" ht="15" customHeight="1">
      <c r="A22" s="58" t="s">
        <v>124</v>
      </c>
      <c r="C22" s="34">
        <v>32</v>
      </c>
      <c r="D22" s="36"/>
      <c r="E22" s="59">
        <v>0</v>
      </c>
      <c r="F22" s="59"/>
      <c r="G22" s="59">
        <v>0</v>
      </c>
      <c r="H22" s="59"/>
      <c r="I22" s="59">
        <v>0</v>
      </c>
      <c r="J22" s="59"/>
      <c r="K22" s="59">
        <v>-373000000</v>
      </c>
      <c r="L22" s="59"/>
      <c r="M22" s="59">
        <v>0</v>
      </c>
      <c r="N22" s="59"/>
      <c r="O22" s="59">
        <v>0</v>
      </c>
      <c r="P22" s="59"/>
      <c r="Q22" s="56">
        <f>SUM(M22:O22)</f>
        <v>0</v>
      </c>
      <c r="R22" s="59"/>
      <c r="S22" s="56">
        <f>SUM(E22:K22,Q22)</f>
        <v>-373000000</v>
      </c>
      <c r="T22" s="59"/>
      <c r="U22" s="61">
        <v>0</v>
      </c>
      <c r="V22" s="61"/>
      <c r="W22" s="57">
        <f>SUM(S22:U22)</f>
        <v>-373000000</v>
      </c>
    </row>
    <row r="23" spans="1:23" ht="15" customHeight="1">
      <c r="A23" s="58" t="s">
        <v>144</v>
      </c>
      <c r="D23" s="36"/>
      <c r="E23" s="41">
        <v>0</v>
      </c>
      <c r="F23" s="59"/>
      <c r="G23" s="41">
        <v>0</v>
      </c>
      <c r="H23" s="59"/>
      <c r="I23" s="41">
        <v>0</v>
      </c>
      <c r="J23" s="59"/>
      <c r="K23" s="41">
        <v>3251506046</v>
      </c>
      <c r="L23" s="59"/>
      <c r="M23" s="41">
        <v>0</v>
      </c>
      <c r="N23" s="59"/>
      <c r="O23" s="41">
        <v>0</v>
      </c>
      <c r="P23" s="59"/>
      <c r="Q23" s="65">
        <f>SUM(M23:O23)</f>
        <v>0</v>
      </c>
      <c r="R23" s="59"/>
      <c r="S23" s="65">
        <f>SUM(E23:K23,Q23)</f>
        <v>3251506046</v>
      </c>
      <c r="T23" s="59"/>
      <c r="U23" s="41">
        <v>980510</v>
      </c>
      <c r="V23" s="61"/>
      <c r="W23" s="64">
        <f>SUM(S23:U23)</f>
        <v>3252486556</v>
      </c>
    </row>
    <row r="24" spans="1:23" ht="15" customHeight="1">
      <c r="A24" s="58"/>
      <c r="D24" s="6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1"/>
      <c r="V24" s="61"/>
      <c r="W24" s="61"/>
    </row>
    <row r="25" spans="1:23" ht="15" customHeight="1" thickBot="1">
      <c r="A25" s="33" t="s">
        <v>143</v>
      </c>
      <c r="D25" s="62"/>
      <c r="E25" s="63">
        <f>SUM(E18:E24)</f>
        <v>373000000</v>
      </c>
      <c r="F25" s="59"/>
      <c r="G25" s="63">
        <f>SUM(G18:G24)</f>
        <v>3680616000</v>
      </c>
      <c r="H25" s="59"/>
      <c r="I25" s="63">
        <f>SUM(I18:I24)</f>
        <v>37300000</v>
      </c>
      <c r="J25" s="59"/>
      <c r="K25" s="63">
        <f>SUM(K18:K24)</f>
        <v>7339478923</v>
      </c>
      <c r="L25" s="59"/>
      <c r="M25" s="63">
        <f>SUM(M18:M24)</f>
        <v>-46944910</v>
      </c>
      <c r="N25" s="59"/>
      <c r="O25" s="63">
        <f>SUM(O18:O24)</f>
        <v>0</v>
      </c>
      <c r="P25" s="59"/>
      <c r="Q25" s="63">
        <f>SUM(Q18:Q24)</f>
        <v>-46944910</v>
      </c>
      <c r="R25" s="59"/>
      <c r="S25" s="63">
        <f>SUM(S18:S24)</f>
        <v>11383450013</v>
      </c>
      <c r="T25" s="59"/>
      <c r="U25" s="63">
        <f>SUM(U18:U24)</f>
        <v>6005567</v>
      </c>
      <c r="V25" s="59"/>
      <c r="W25" s="63">
        <f>SUM(W18:W24)</f>
        <v>11389455580</v>
      </c>
    </row>
    <row r="26" spans="4:23" ht="15" customHeight="1" thickTop="1">
      <c r="D26" s="68"/>
      <c r="F26" s="36"/>
      <c r="H26" s="36"/>
      <c r="J26" s="36"/>
      <c r="L26" s="36"/>
      <c r="M26" s="36"/>
      <c r="N26" s="36"/>
      <c r="O26" s="36"/>
      <c r="P26" s="36"/>
      <c r="Q26" s="36"/>
      <c r="R26" s="36"/>
      <c r="S26" s="36"/>
      <c r="T26" s="36"/>
      <c r="U26" s="133"/>
      <c r="V26" s="133"/>
      <c r="W26" s="133"/>
    </row>
    <row r="27" spans="4:23" ht="15" customHeight="1">
      <c r="D27" s="68"/>
      <c r="F27" s="36"/>
      <c r="H27" s="36"/>
      <c r="J27" s="36"/>
      <c r="L27" s="36"/>
      <c r="M27" s="36"/>
      <c r="N27" s="36"/>
      <c r="O27" s="36"/>
      <c r="P27" s="36"/>
      <c r="Q27" s="36"/>
      <c r="R27" s="36"/>
      <c r="S27" s="36"/>
      <c r="T27" s="36"/>
      <c r="U27" s="133"/>
      <c r="V27" s="133"/>
      <c r="W27" s="133"/>
    </row>
    <row r="28" spans="1:23" ht="15" customHeight="1">
      <c r="A28" s="33" t="s">
        <v>170</v>
      </c>
      <c r="D28" s="36"/>
      <c r="E28" s="56">
        <f>E25</f>
        <v>373000000</v>
      </c>
      <c r="F28" s="56"/>
      <c r="G28" s="56">
        <f>G25</f>
        <v>3680616000</v>
      </c>
      <c r="H28" s="56"/>
      <c r="I28" s="56">
        <f>I25</f>
        <v>37300000</v>
      </c>
      <c r="J28" s="56"/>
      <c r="K28" s="56">
        <f>K25</f>
        <v>7339478923</v>
      </c>
      <c r="L28" s="56"/>
      <c r="M28" s="56">
        <f>M25</f>
        <v>-46944910</v>
      </c>
      <c r="N28" s="56"/>
      <c r="O28" s="56">
        <f>O25</f>
        <v>0</v>
      </c>
      <c r="P28" s="56"/>
      <c r="Q28" s="56">
        <f>Q25</f>
        <v>-46944910</v>
      </c>
      <c r="R28" s="56"/>
      <c r="S28" s="56">
        <f>S25</f>
        <v>11383450013</v>
      </c>
      <c r="T28" s="56"/>
      <c r="U28" s="56">
        <f>U25</f>
        <v>6005567</v>
      </c>
      <c r="V28" s="56"/>
      <c r="W28" s="56">
        <f>SUM(S28:U28)</f>
        <v>11389455580</v>
      </c>
    </row>
    <row r="29" spans="1:23" ht="15" customHeight="1">
      <c r="A29" s="33" t="s">
        <v>149</v>
      </c>
      <c r="D29" s="36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56"/>
      <c r="S29" s="56"/>
      <c r="T29" s="56"/>
      <c r="U29" s="57"/>
      <c r="V29" s="57"/>
      <c r="W29" s="57"/>
    </row>
    <row r="30" spans="1:23" ht="15" customHeight="1">
      <c r="A30" s="58" t="s">
        <v>126</v>
      </c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5" customHeight="1">
      <c r="A31" s="58"/>
      <c r="B31" s="37" t="s">
        <v>196</v>
      </c>
      <c r="D31" s="36"/>
      <c r="E31" s="57">
        <v>0</v>
      </c>
      <c r="F31" s="57"/>
      <c r="G31" s="57">
        <v>0</v>
      </c>
      <c r="H31" s="57"/>
      <c r="I31" s="57">
        <v>0</v>
      </c>
      <c r="J31" s="57"/>
      <c r="K31" s="57">
        <v>0</v>
      </c>
      <c r="L31" s="56"/>
      <c r="M31" s="56">
        <v>0</v>
      </c>
      <c r="N31" s="56"/>
      <c r="O31" s="56">
        <v>0</v>
      </c>
      <c r="P31" s="56"/>
      <c r="Q31" s="56">
        <f>SUM(M31:O31)</f>
        <v>0</v>
      </c>
      <c r="R31" s="56"/>
      <c r="S31" s="56">
        <f>SUM(E31:K31,Q31)</f>
        <v>0</v>
      </c>
      <c r="T31" s="56"/>
      <c r="U31" s="57">
        <v>70000192</v>
      </c>
      <c r="V31" s="57"/>
      <c r="W31" s="57">
        <f>SUM(S31:U31)</f>
        <v>70000192</v>
      </c>
    </row>
    <row r="32" spans="1:23" ht="15" customHeight="1">
      <c r="A32" s="58" t="s">
        <v>124</v>
      </c>
      <c r="C32" s="34">
        <v>32</v>
      </c>
      <c r="D32" s="36"/>
      <c r="E32" s="57">
        <v>0</v>
      </c>
      <c r="F32" s="57"/>
      <c r="G32" s="57">
        <v>0</v>
      </c>
      <c r="H32" s="57"/>
      <c r="I32" s="57">
        <v>0</v>
      </c>
      <c r="J32" s="57"/>
      <c r="K32" s="57">
        <v>-559500000</v>
      </c>
      <c r="L32" s="56"/>
      <c r="M32" s="56">
        <v>0</v>
      </c>
      <c r="N32" s="56"/>
      <c r="O32" s="56">
        <v>0</v>
      </c>
      <c r="P32" s="56"/>
      <c r="Q32" s="56">
        <f>SUM(M32:O32)</f>
        <v>0</v>
      </c>
      <c r="R32" s="56"/>
      <c r="S32" s="56">
        <f>SUM(E32:K32,Q32)</f>
        <v>-559500000</v>
      </c>
      <c r="T32" s="56"/>
      <c r="U32" s="57">
        <v>0</v>
      </c>
      <c r="V32" s="57"/>
      <c r="W32" s="57">
        <f>SUM(S32:U32)</f>
        <v>-559500000</v>
      </c>
    </row>
    <row r="33" spans="1:23" ht="15" customHeight="1">
      <c r="A33" s="58" t="s">
        <v>197</v>
      </c>
      <c r="D33" s="36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7"/>
      <c r="W33" s="57"/>
    </row>
    <row r="34" spans="1:23" ht="15" customHeight="1">
      <c r="A34" s="58"/>
      <c r="B34" s="37" t="s">
        <v>212</v>
      </c>
      <c r="C34" s="34">
        <v>13.2</v>
      </c>
      <c r="D34" s="36"/>
      <c r="E34" s="57">
        <v>0</v>
      </c>
      <c r="F34" s="57"/>
      <c r="G34" s="57">
        <v>0</v>
      </c>
      <c r="H34" s="57"/>
      <c r="I34" s="57">
        <v>0</v>
      </c>
      <c r="J34" s="57"/>
      <c r="K34" s="57">
        <v>0</v>
      </c>
      <c r="L34" s="56"/>
      <c r="M34" s="56">
        <v>39999988</v>
      </c>
      <c r="N34" s="56"/>
      <c r="O34" s="56">
        <v>0</v>
      </c>
      <c r="P34" s="56"/>
      <c r="Q34" s="56">
        <f>SUM(M34:O34)</f>
        <v>39999988</v>
      </c>
      <c r="R34" s="56"/>
      <c r="S34" s="56">
        <f>SUM(E34:K34,Q34)</f>
        <v>39999988</v>
      </c>
      <c r="T34" s="56"/>
      <c r="U34" s="57">
        <v>0</v>
      </c>
      <c r="V34" s="57"/>
      <c r="W34" s="57">
        <f>SUM(S34:U34)</f>
        <v>39999988</v>
      </c>
    </row>
    <row r="35" spans="1:23" ht="15" customHeight="1">
      <c r="A35" s="58" t="s">
        <v>144</v>
      </c>
      <c r="D35" s="36"/>
      <c r="E35" s="64">
        <v>0</v>
      </c>
      <c r="F35" s="57"/>
      <c r="G35" s="64">
        <v>0</v>
      </c>
      <c r="H35" s="57"/>
      <c r="I35" s="64">
        <v>0</v>
      </c>
      <c r="J35" s="57"/>
      <c r="K35" s="64">
        <f>8!F45</f>
        <v>3817450120</v>
      </c>
      <c r="L35" s="56"/>
      <c r="M35" s="65">
        <v>0</v>
      </c>
      <c r="N35" s="60"/>
      <c r="O35" s="65">
        <f>8!F36</f>
        <v>-13801297</v>
      </c>
      <c r="P35" s="60"/>
      <c r="Q35" s="65">
        <f>SUM(M35:O35)</f>
        <v>-13801297</v>
      </c>
      <c r="R35" s="56"/>
      <c r="S35" s="65">
        <f>SUM(E35:K35,Q35)</f>
        <v>3803648823</v>
      </c>
      <c r="T35" s="56"/>
      <c r="U35" s="64">
        <v>16158</v>
      </c>
      <c r="V35" s="57"/>
      <c r="W35" s="64">
        <f>SUM(S35:U35)</f>
        <v>3803664981</v>
      </c>
    </row>
    <row r="36" spans="1:22" ht="15" customHeight="1">
      <c r="A36" s="58"/>
      <c r="D36" s="36"/>
      <c r="F36" s="36"/>
      <c r="H36" s="36"/>
      <c r="J36" s="36"/>
      <c r="L36" s="36"/>
      <c r="M36" s="36"/>
      <c r="N36" s="36"/>
      <c r="O36" s="36"/>
      <c r="P36" s="36"/>
      <c r="Q36" s="36"/>
      <c r="R36" s="36"/>
      <c r="S36" s="36"/>
      <c r="T36" s="36"/>
      <c r="V36" s="36"/>
    </row>
    <row r="37" spans="1:23" ht="15" customHeight="1" thickBot="1">
      <c r="A37" s="33" t="s">
        <v>171</v>
      </c>
      <c r="D37" s="62"/>
      <c r="E37" s="63">
        <f>SUM(E28:E35)</f>
        <v>373000000</v>
      </c>
      <c r="F37" s="36"/>
      <c r="G37" s="63">
        <f>SUM(G28:G35)</f>
        <v>3680616000</v>
      </c>
      <c r="H37" s="36"/>
      <c r="I37" s="63">
        <f>SUM(I28:I35)</f>
        <v>37300000</v>
      </c>
      <c r="J37" s="36"/>
      <c r="K37" s="63">
        <f>SUM(K28:K35)</f>
        <v>10597429043</v>
      </c>
      <c r="L37" s="36"/>
      <c r="M37" s="63">
        <f>SUM(M28:M35)</f>
        <v>-6944922</v>
      </c>
      <c r="N37" s="59"/>
      <c r="O37" s="63">
        <f>SUM(O28:O35)</f>
        <v>-13801297</v>
      </c>
      <c r="P37" s="59"/>
      <c r="Q37" s="63">
        <f>SUM(Q28:Q35)</f>
        <v>-20746219</v>
      </c>
      <c r="R37" s="36"/>
      <c r="S37" s="63">
        <f>SUM(S28:S35)</f>
        <v>14667598824</v>
      </c>
      <c r="T37" s="36"/>
      <c r="U37" s="63">
        <f>SUM(U28:U35)</f>
        <v>76021917</v>
      </c>
      <c r="V37" s="36"/>
      <c r="W37" s="63">
        <f>SUM(S37:U37)</f>
        <v>14743620741</v>
      </c>
    </row>
    <row r="38" spans="1:23" ht="15" customHeight="1" thickTop="1">
      <c r="A38" s="33"/>
      <c r="D38" s="62"/>
      <c r="E38" s="59"/>
      <c r="F38" s="36"/>
      <c r="G38" s="59"/>
      <c r="H38" s="36"/>
      <c r="I38" s="59"/>
      <c r="J38" s="36"/>
      <c r="K38" s="59"/>
      <c r="L38" s="36"/>
      <c r="M38" s="59"/>
      <c r="N38" s="59"/>
      <c r="O38" s="59"/>
      <c r="P38" s="59"/>
      <c r="Q38" s="59"/>
      <c r="R38" s="36"/>
      <c r="S38" s="59"/>
      <c r="T38" s="36"/>
      <c r="U38" s="59"/>
      <c r="V38" s="36"/>
      <c r="W38" s="59"/>
    </row>
    <row r="39" spans="1:23" ht="19.5" customHeight="1">
      <c r="A39" s="33"/>
      <c r="D39" s="62"/>
      <c r="E39" s="59"/>
      <c r="F39" s="36"/>
      <c r="G39" s="59"/>
      <c r="H39" s="36"/>
      <c r="I39" s="59"/>
      <c r="J39" s="36"/>
      <c r="K39" s="59"/>
      <c r="L39" s="36"/>
      <c r="M39" s="59"/>
      <c r="N39" s="59"/>
      <c r="O39" s="59"/>
      <c r="P39" s="59"/>
      <c r="Q39" s="36"/>
      <c r="R39" s="36"/>
      <c r="S39" s="59"/>
      <c r="T39" s="36"/>
      <c r="U39" s="59"/>
      <c r="V39" s="36"/>
      <c r="W39" s="59"/>
    </row>
    <row r="40" spans="1:23" ht="12.75" customHeight="1">
      <c r="A40" s="33"/>
      <c r="D40" s="62"/>
      <c r="E40" s="59"/>
      <c r="F40" s="36"/>
      <c r="G40" s="59"/>
      <c r="H40" s="36"/>
      <c r="I40" s="59"/>
      <c r="J40" s="36"/>
      <c r="K40" s="59"/>
      <c r="L40" s="36"/>
      <c r="M40" s="59"/>
      <c r="N40" s="59"/>
      <c r="O40" s="59"/>
      <c r="P40" s="59"/>
      <c r="Q40" s="36"/>
      <c r="R40" s="36"/>
      <c r="S40" s="59"/>
      <c r="T40" s="36"/>
      <c r="U40" s="59"/>
      <c r="V40" s="36"/>
      <c r="W40" s="59"/>
    </row>
    <row r="41" spans="1:23" ht="21.75" customHeight="1">
      <c r="A41" s="130" t="str">
        <f>'5-7'!A51:L51</f>
        <v>The notes to the consolidated and separate financial statements on pages 14 to 68 are an integral part of these financial statements.</v>
      </c>
      <c r="B41" s="66"/>
      <c r="C41" s="39"/>
      <c r="D41" s="40"/>
      <c r="E41" s="41"/>
      <c r="F41" s="40"/>
      <c r="G41" s="41"/>
      <c r="H41" s="40"/>
      <c r="I41" s="41"/>
      <c r="J41" s="40"/>
      <c r="K41" s="41"/>
      <c r="L41" s="40"/>
      <c r="M41" s="40"/>
      <c r="N41" s="40"/>
      <c r="O41" s="40"/>
      <c r="P41" s="40"/>
      <c r="Q41" s="40"/>
      <c r="R41" s="40"/>
      <c r="S41" s="40"/>
      <c r="T41" s="40"/>
      <c r="U41" s="67"/>
      <c r="V41" s="40"/>
      <c r="W41" s="41"/>
    </row>
  </sheetData>
  <sheetProtection/>
  <mergeCells count="3">
    <mergeCell ref="E7:S7"/>
    <mergeCell ref="M8:Q8"/>
    <mergeCell ref="I8:K8"/>
  </mergeCells>
  <printOptions/>
  <pageMargins left="0.5" right="0.5" top="0.5" bottom="0.6" header="0.49" footer="0.4"/>
  <pageSetup firstPageNumber="9" useFirstPageNumber="1" horizontalDpi="1200" verticalDpi="1200" orientation="landscape" paperSize="9" scale="85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44"/>
  <sheetViews>
    <sheetView zoomScale="115" zoomScaleNormal="115" zoomScaleSheetLayoutView="90" workbookViewId="0" topLeftCell="A22">
      <selection activeCell="C6" sqref="C6"/>
    </sheetView>
  </sheetViews>
  <sheetFormatPr defaultColWidth="9.140625" defaultRowHeight="16.5" customHeight="1"/>
  <cols>
    <col min="1" max="2" width="1.1484375" style="58" customWidth="1"/>
    <col min="3" max="3" width="33.421875" style="58" customWidth="1"/>
    <col min="4" max="4" width="6.57421875" style="69" customWidth="1"/>
    <col min="5" max="5" width="0.85546875" style="70" customWidth="1"/>
    <col min="6" max="6" width="16.57421875" style="69" customWidth="1"/>
    <col min="7" max="7" width="0.85546875" style="70" customWidth="1"/>
    <col min="8" max="8" width="15.00390625" style="58" customWidth="1"/>
    <col min="9" max="9" width="0.85546875" style="58" customWidth="1"/>
    <col min="10" max="10" width="16.00390625" style="70" customWidth="1"/>
    <col min="11" max="11" width="0.85546875" style="70" customWidth="1"/>
    <col min="12" max="12" width="13.8515625" style="70" customWidth="1"/>
    <col min="13" max="13" width="0.71875" style="70" customWidth="1"/>
    <col min="14" max="14" width="17.57421875" style="71" customWidth="1"/>
    <col min="15" max="16384" width="9.140625" style="71" customWidth="1"/>
  </cols>
  <sheetData>
    <row r="1" spans="1:14" ht="16.5" customHeight="1">
      <c r="A1" s="125" t="str">
        <f>'5-7'!A1</f>
        <v>Energy Absolute Public Company Limited</v>
      </c>
      <c r="B1" s="125"/>
      <c r="C1" s="125"/>
      <c r="H1" s="33"/>
      <c r="I1" s="33"/>
      <c r="J1" s="33"/>
      <c r="K1" s="33"/>
      <c r="L1" s="58"/>
      <c r="M1" s="58"/>
      <c r="N1" s="17"/>
    </row>
    <row r="2" spans="1:14" ht="16.5" customHeight="1">
      <c r="A2" s="125" t="s">
        <v>147</v>
      </c>
      <c r="B2" s="125"/>
      <c r="C2" s="125"/>
      <c r="H2" s="33"/>
      <c r="I2" s="33"/>
      <c r="J2" s="33"/>
      <c r="K2" s="33"/>
      <c r="L2" s="58"/>
      <c r="M2" s="58"/>
      <c r="N2" s="38"/>
    </row>
    <row r="3" spans="1:14" ht="16.5" customHeight="1">
      <c r="A3" s="126" t="str">
        <f>9!A3</f>
        <v>For the year ended 31 December 2017</v>
      </c>
      <c r="B3" s="127"/>
      <c r="C3" s="127"/>
      <c r="D3" s="73"/>
      <c r="E3" s="75"/>
      <c r="F3" s="73"/>
      <c r="G3" s="75"/>
      <c r="H3" s="72"/>
      <c r="I3" s="72"/>
      <c r="J3" s="72"/>
      <c r="K3" s="72"/>
      <c r="L3" s="74"/>
      <c r="M3" s="74"/>
      <c r="N3" s="72"/>
    </row>
    <row r="4" spans="1:14" ht="15.75" customHeight="1">
      <c r="A4" s="33"/>
      <c r="D4" s="128"/>
      <c r="E4" s="77"/>
      <c r="F4" s="15"/>
      <c r="G4" s="77"/>
      <c r="H4" s="15"/>
      <c r="I4" s="15"/>
      <c r="J4" s="77"/>
      <c r="K4" s="77"/>
      <c r="L4" s="15"/>
      <c r="M4" s="15"/>
      <c r="N4" s="15"/>
    </row>
    <row r="5" spans="1:14" ht="15.75" customHeight="1">
      <c r="A5" s="33"/>
      <c r="D5" s="128"/>
      <c r="E5" s="77"/>
      <c r="F5" s="15"/>
      <c r="G5" s="77"/>
      <c r="H5" s="15"/>
      <c r="I5" s="15"/>
      <c r="J5" s="77"/>
      <c r="K5" s="77"/>
      <c r="L5" s="15"/>
      <c r="M5" s="15"/>
      <c r="N5" s="15"/>
    </row>
    <row r="6" spans="6:14" ht="15.75" customHeight="1">
      <c r="F6" s="161" t="s">
        <v>153</v>
      </c>
      <c r="G6" s="161"/>
      <c r="H6" s="161"/>
      <c r="I6" s="161"/>
      <c r="J6" s="161"/>
      <c r="K6" s="161"/>
      <c r="L6" s="161"/>
      <c r="M6" s="161"/>
      <c r="N6" s="161"/>
    </row>
    <row r="7" spans="6:14" ht="15.75" customHeight="1">
      <c r="F7" s="49"/>
      <c r="J7" s="71"/>
      <c r="K7" s="76"/>
      <c r="L7" s="76"/>
      <c r="M7" s="76"/>
      <c r="N7" s="77"/>
    </row>
    <row r="8" spans="6:14" ht="15.75" customHeight="1">
      <c r="F8" s="49"/>
      <c r="J8" s="165" t="s">
        <v>48</v>
      </c>
      <c r="K8" s="165"/>
      <c r="L8" s="165"/>
      <c r="M8" s="76"/>
      <c r="N8" s="77"/>
    </row>
    <row r="9" spans="6:14" ht="15.75" customHeight="1">
      <c r="F9" s="49" t="s">
        <v>39</v>
      </c>
      <c r="J9" s="76"/>
      <c r="K9" s="76"/>
      <c r="L9" s="76"/>
      <c r="M9" s="76"/>
      <c r="N9" s="77"/>
    </row>
    <row r="10" spans="1:14" ht="15.75" customHeight="1">
      <c r="A10" s="33"/>
      <c r="F10" s="49" t="s">
        <v>38</v>
      </c>
      <c r="G10" s="77"/>
      <c r="H10" s="49" t="s">
        <v>41</v>
      </c>
      <c r="I10" s="77"/>
      <c r="J10" s="49"/>
      <c r="K10" s="48"/>
      <c r="L10" s="51"/>
      <c r="M10" s="51"/>
      <c r="N10" s="77"/>
    </row>
    <row r="11" spans="1:14" ht="15.75" customHeight="1">
      <c r="A11" s="33"/>
      <c r="F11" s="38" t="s">
        <v>26</v>
      </c>
      <c r="G11" s="77"/>
      <c r="H11" s="49" t="s">
        <v>40</v>
      </c>
      <c r="I11" s="77"/>
      <c r="J11" s="49" t="s">
        <v>85</v>
      </c>
      <c r="K11" s="48"/>
      <c r="L11" s="51" t="s">
        <v>19</v>
      </c>
      <c r="M11" s="51"/>
      <c r="N11" s="51" t="s">
        <v>150</v>
      </c>
    </row>
    <row r="12" spans="1:14" ht="15.75" customHeight="1">
      <c r="A12" s="33"/>
      <c r="D12" s="78" t="s">
        <v>106</v>
      </c>
      <c r="F12" s="5" t="s">
        <v>142</v>
      </c>
      <c r="G12" s="129"/>
      <c r="H12" s="5" t="s">
        <v>142</v>
      </c>
      <c r="I12" s="77"/>
      <c r="J12" s="5" t="s">
        <v>142</v>
      </c>
      <c r="K12" s="53"/>
      <c r="L12" s="5" t="s">
        <v>142</v>
      </c>
      <c r="M12" s="54"/>
      <c r="N12" s="5" t="s">
        <v>142</v>
      </c>
    </row>
    <row r="13" spans="1:10" ht="7.5" customHeight="1">
      <c r="A13" s="33"/>
      <c r="F13" s="58"/>
      <c r="H13" s="69"/>
      <c r="I13" s="69"/>
      <c r="J13" s="58"/>
    </row>
    <row r="14" spans="1:14" ht="15.75" customHeight="1">
      <c r="A14" s="33" t="s">
        <v>61</v>
      </c>
      <c r="B14" s="79"/>
      <c r="F14" s="71">
        <v>373000000</v>
      </c>
      <c r="G14" s="71"/>
      <c r="H14" s="71">
        <v>3680616000</v>
      </c>
      <c r="I14" s="71"/>
      <c r="J14" s="71">
        <v>37300000</v>
      </c>
      <c r="K14" s="71"/>
      <c r="L14" s="71">
        <v>3699510904</v>
      </c>
      <c r="M14" s="71"/>
      <c r="N14" s="71">
        <v>7790426904</v>
      </c>
    </row>
    <row r="15" spans="1:13" ht="15.75" customHeight="1">
      <c r="A15" s="33" t="s">
        <v>149</v>
      </c>
      <c r="B15" s="79"/>
      <c r="F15" s="71"/>
      <c r="G15" s="71"/>
      <c r="H15" s="71"/>
      <c r="I15" s="71"/>
      <c r="J15" s="71"/>
      <c r="K15" s="71"/>
      <c r="L15" s="71"/>
      <c r="M15" s="71"/>
    </row>
    <row r="16" spans="2:14" ht="15.75" customHeight="1">
      <c r="B16" s="71" t="s">
        <v>124</v>
      </c>
      <c r="D16" s="69">
        <v>32</v>
      </c>
      <c r="F16" s="15">
        <v>0</v>
      </c>
      <c r="G16" s="80"/>
      <c r="H16" s="15">
        <v>0</v>
      </c>
      <c r="I16" s="15"/>
      <c r="J16" s="15">
        <v>0</v>
      </c>
      <c r="L16" s="15">
        <v>-373000000</v>
      </c>
      <c r="M16" s="15"/>
      <c r="N16" s="15">
        <f>SUM(F16:M16)</f>
        <v>-373000000</v>
      </c>
    </row>
    <row r="17" spans="2:14" ht="15.75" customHeight="1">
      <c r="B17" s="58" t="s">
        <v>144</v>
      </c>
      <c r="F17" s="14">
        <v>0</v>
      </c>
      <c r="G17" s="80"/>
      <c r="H17" s="14">
        <v>0</v>
      </c>
      <c r="I17" s="15"/>
      <c r="J17" s="14">
        <v>0</v>
      </c>
      <c r="L17" s="14">
        <v>2103367888</v>
      </c>
      <c r="M17" s="15"/>
      <c r="N17" s="14">
        <f>SUM(F17:M17)</f>
        <v>2103367888</v>
      </c>
    </row>
    <row r="18" spans="6:14" ht="7.5" customHeight="1">
      <c r="F18" s="15"/>
      <c r="G18" s="80"/>
      <c r="H18" s="15"/>
      <c r="I18" s="80"/>
      <c r="J18" s="15"/>
      <c r="K18" s="80"/>
      <c r="L18" s="15"/>
      <c r="M18" s="15"/>
      <c r="N18" s="15"/>
    </row>
    <row r="19" spans="1:14" ht="15.75" customHeight="1" thickBot="1">
      <c r="A19" s="33" t="s">
        <v>143</v>
      </c>
      <c r="F19" s="81">
        <f>SUM(F14:F17)</f>
        <v>373000000</v>
      </c>
      <c r="G19" s="80"/>
      <c r="H19" s="81">
        <f>SUM(H14:H17)</f>
        <v>3680616000</v>
      </c>
      <c r="I19" s="80"/>
      <c r="J19" s="81">
        <f>SUM(J14:J17)</f>
        <v>37300000</v>
      </c>
      <c r="K19" s="80"/>
      <c r="L19" s="81">
        <f>SUM(L14:L17)</f>
        <v>5429878792</v>
      </c>
      <c r="M19" s="15"/>
      <c r="N19" s="81">
        <f>SUM(N14:N17)</f>
        <v>9520794792</v>
      </c>
    </row>
    <row r="20" ht="15.75" customHeight="1" thickTop="1"/>
    <row r="21" spans="1:14" ht="15.75" customHeight="1">
      <c r="A21" s="33" t="s">
        <v>170</v>
      </c>
      <c r="B21" s="79"/>
      <c r="F21" s="71">
        <f>F19</f>
        <v>373000000</v>
      </c>
      <c r="G21" s="71"/>
      <c r="H21" s="71">
        <f>H19</f>
        <v>3680616000</v>
      </c>
      <c r="I21" s="71"/>
      <c r="J21" s="71">
        <f>J19</f>
        <v>37300000</v>
      </c>
      <c r="K21" s="71"/>
      <c r="L21" s="71">
        <f>L19</f>
        <v>5429878792</v>
      </c>
      <c r="M21" s="71"/>
      <c r="N21" s="71">
        <f>SUM(F21:M21)</f>
        <v>9520794792</v>
      </c>
    </row>
    <row r="22" spans="1:13" ht="15.75" customHeight="1">
      <c r="A22" s="33" t="s">
        <v>149</v>
      </c>
      <c r="B22" s="79"/>
      <c r="F22" s="71"/>
      <c r="G22" s="71"/>
      <c r="H22" s="71"/>
      <c r="I22" s="71"/>
      <c r="J22" s="71"/>
      <c r="K22" s="71"/>
      <c r="L22" s="71"/>
      <c r="M22" s="71"/>
    </row>
    <row r="23" spans="2:14" ht="15.75" customHeight="1">
      <c r="B23" s="71" t="s">
        <v>124</v>
      </c>
      <c r="D23" s="69">
        <v>32</v>
      </c>
      <c r="F23" s="15">
        <v>0</v>
      </c>
      <c r="G23" s="80"/>
      <c r="H23" s="15">
        <v>0</v>
      </c>
      <c r="I23" s="15"/>
      <c r="J23" s="15">
        <v>0</v>
      </c>
      <c r="L23" s="15">
        <v>-559500000</v>
      </c>
      <c r="M23" s="15"/>
      <c r="N23" s="15">
        <f>SUM(F23:M23)</f>
        <v>-559500000</v>
      </c>
    </row>
    <row r="24" spans="2:14" ht="15.75" customHeight="1">
      <c r="B24" s="58" t="s">
        <v>144</v>
      </c>
      <c r="F24" s="14">
        <v>0</v>
      </c>
      <c r="G24" s="80"/>
      <c r="H24" s="14">
        <v>0</v>
      </c>
      <c r="I24" s="15"/>
      <c r="J24" s="14">
        <v>0</v>
      </c>
      <c r="L24" s="14">
        <f>8!J45</f>
        <v>4015349682</v>
      </c>
      <c r="M24" s="15"/>
      <c r="N24" s="14">
        <f>SUM(F24:M24)</f>
        <v>4015349682</v>
      </c>
    </row>
    <row r="25" spans="6:14" ht="7.5" customHeight="1">
      <c r="F25" s="15"/>
      <c r="G25" s="80"/>
      <c r="H25" s="15"/>
      <c r="I25" s="80"/>
      <c r="J25" s="15"/>
      <c r="K25" s="80"/>
      <c r="L25" s="15"/>
      <c r="M25" s="15"/>
      <c r="N25" s="15"/>
    </row>
    <row r="26" spans="1:14" ht="15.75" customHeight="1" thickBot="1">
      <c r="A26" s="33" t="s">
        <v>171</v>
      </c>
      <c r="F26" s="81">
        <f>SUM(F21:F24)</f>
        <v>373000000</v>
      </c>
      <c r="G26" s="80"/>
      <c r="H26" s="81">
        <f>SUM(H21:H24)</f>
        <v>3680616000</v>
      </c>
      <c r="I26" s="80"/>
      <c r="J26" s="81">
        <f>SUM(J21:J24)</f>
        <v>37300000</v>
      </c>
      <c r="K26" s="80"/>
      <c r="L26" s="81">
        <f>SUM(L21:L24)</f>
        <v>8885728474</v>
      </c>
      <c r="M26" s="15"/>
      <c r="N26" s="81">
        <f>SUM(N21:N24)</f>
        <v>12976644474</v>
      </c>
    </row>
    <row r="27" spans="1:14" ht="9.75" customHeight="1" thickTop="1">
      <c r="A27" s="33"/>
      <c r="F27" s="15"/>
      <c r="G27" s="80"/>
      <c r="H27" s="15"/>
      <c r="I27" s="80"/>
      <c r="J27" s="15"/>
      <c r="K27" s="80"/>
      <c r="L27" s="15"/>
      <c r="M27" s="15"/>
      <c r="N27" s="15"/>
    </row>
    <row r="28" spans="1:14" ht="19.5" customHeight="1">
      <c r="A28" s="33"/>
      <c r="F28" s="15"/>
      <c r="G28" s="80"/>
      <c r="H28" s="15"/>
      <c r="I28" s="80"/>
      <c r="J28" s="15"/>
      <c r="K28" s="80"/>
      <c r="L28" s="15"/>
      <c r="M28" s="15"/>
      <c r="N28" s="15"/>
    </row>
    <row r="29" spans="1:14" ht="19.5" customHeight="1">
      <c r="A29" s="33"/>
      <c r="F29" s="15"/>
      <c r="G29" s="80"/>
      <c r="H29" s="15"/>
      <c r="I29" s="80"/>
      <c r="J29" s="15"/>
      <c r="K29" s="80"/>
      <c r="L29" s="15"/>
      <c r="M29" s="15"/>
      <c r="N29" s="15"/>
    </row>
    <row r="30" spans="1:14" ht="19.5" customHeight="1">
      <c r="A30" s="33"/>
      <c r="F30" s="15"/>
      <c r="G30" s="80"/>
      <c r="H30" s="15"/>
      <c r="I30" s="80"/>
      <c r="J30" s="15"/>
      <c r="K30" s="80"/>
      <c r="L30" s="15"/>
      <c r="M30" s="15"/>
      <c r="N30" s="15"/>
    </row>
    <row r="31" spans="1:14" ht="19.5" customHeight="1">
      <c r="A31" s="33"/>
      <c r="F31" s="15"/>
      <c r="G31" s="80"/>
      <c r="H31" s="15"/>
      <c r="I31" s="80"/>
      <c r="J31" s="15"/>
      <c r="K31" s="80"/>
      <c r="L31" s="15"/>
      <c r="M31" s="15"/>
      <c r="N31" s="15"/>
    </row>
    <row r="32" spans="1:14" ht="17.25" customHeight="1">
      <c r="A32" s="33"/>
      <c r="F32" s="15"/>
      <c r="G32" s="80"/>
      <c r="H32" s="15"/>
      <c r="I32" s="80"/>
      <c r="J32" s="15"/>
      <c r="K32" s="80"/>
      <c r="L32" s="15"/>
      <c r="M32" s="15"/>
      <c r="N32" s="15"/>
    </row>
    <row r="33" spans="1:14" ht="17.25" customHeight="1">
      <c r="A33" s="33"/>
      <c r="F33" s="15"/>
      <c r="G33" s="80"/>
      <c r="H33" s="15"/>
      <c r="I33" s="80"/>
      <c r="J33" s="15"/>
      <c r="K33" s="80"/>
      <c r="L33" s="15"/>
      <c r="M33" s="15"/>
      <c r="N33" s="15"/>
    </row>
    <row r="34" spans="1:14" ht="21.75" customHeight="1">
      <c r="A34" s="130" t="str">
        <f>'5-7'!A51:L51</f>
        <v>The notes to the consolidated and separate financial statements on pages 14 to 68 are an integral part of these financial statements.</v>
      </c>
      <c r="B34" s="74"/>
      <c r="C34" s="74"/>
      <c r="D34" s="73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7" spans="1:13" ht="16.5" customHeight="1">
      <c r="A37" s="33"/>
      <c r="B37" s="155"/>
      <c r="F37" s="71"/>
      <c r="G37" s="71"/>
      <c r="H37" s="71"/>
      <c r="I37" s="71"/>
      <c r="J37" s="71"/>
      <c r="K37" s="71"/>
      <c r="L37" s="71"/>
      <c r="M37" s="71"/>
    </row>
    <row r="38" spans="1:13" ht="16.5" customHeight="1">
      <c r="A38" s="33"/>
      <c r="B38" s="155"/>
      <c r="F38" s="71"/>
      <c r="G38" s="71"/>
      <c r="H38" s="71"/>
      <c r="I38" s="71"/>
      <c r="J38" s="71"/>
      <c r="K38" s="71"/>
      <c r="L38" s="71"/>
      <c r="M38" s="71"/>
    </row>
    <row r="39" spans="2:13" ht="16.5" customHeight="1">
      <c r="B39" s="71"/>
      <c r="F39" s="15"/>
      <c r="G39" s="80"/>
      <c r="H39" s="15"/>
      <c r="I39" s="15"/>
      <c r="J39" s="15"/>
      <c r="L39" s="15"/>
      <c r="M39" s="15"/>
    </row>
    <row r="40" spans="6:13" ht="16.5" customHeight="1">
      <c r="F40" s="15"/>
      <c r="G40" s="80"/>
      <c r="H40" s="15"/>
      <c r="I40" s="15"/>
      <c r="J40" s="15"/>
      <c r="L40" s="15"/>
      <c r="M40" s="15"/>
    </row>
    <row r="41" spans="6:14" ht="16.5" customHeight="1">
      <c r="F41" s="15"/>
      <c r="G41" s="80"/>
      <c r="H41" s="15"/>
      <c r="I41" s="15"/>
      <c r="J41" s="15"/>
      <c r="L41" s="15"/>
      <c r="M41" s="15"/>
      <c r="N41" s="15"/>
    </row>
    <row r="42" spans="6:14" ht="7.5" customHeight="1">
      <c r="F42" s="15"/>
      <c r="G42" s="80"/>
      <c r="H42" s="15"/>
      <c r="I42" s="80"/>
      <c r="J42" s="15"/>
      <c r="K42" s="80"/>
      <c r="L42" s="15"/>
      <c r="M42" s="15"/>
      <c r="N42" s="15"/>
    </row>
    <row r="43" spans="1:14" ht="16.5" customHeight="1">
      <c r="A43" s="33"/>
      <c r="F43" s="15"/>
      <c r="G43" s="80"/>
      <c r="H43" s="15"/>
      <c r="I43" s="80"/>
      <c r="J43" s="15"/>
      <c r="K43" s="80"/>
      <c r="L43" s="15"/>
      <c r="M43" s="15"/>
      <c r="N43" s="15"/>
    </row>
    <row r="44" spans="1:14" ht="16.5" customHeight="1">
      <c r="A44" s="33"/>
      <c r="F44" s="15"/>
      <c r="G44" s="80"/>
      <c r="H44" s="15"/>
      <c r="I44" s="80"/>
      <c r="J44" s="15"/>
      <c r="K44" s="80"/>
      <c r="L44" s="15"/>
      <c r="M44" s="15"/>
      <c r="N44" s="15"/>
    </row>
  </sheetData>
  <sheetProtection/>
  <mergeCells count="2">
    <mergeCell ref="F6:N6"/>
    <mergeCell ref="J8:L8"/>
  </mergeCells>
  <printOptions/>
  <pageMargins left="1.2" right="0.75" top="0.5" bottom="0.6" header="0.49" footer="0.4"/>
  <pageSetup firstPageNumber="10" useFirstPageNumber="1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66"/>
  <sheetViews>
    <sheetView tabSelected="1" zoomScale="115" zoomScaleNormal="115" zoomScaleSheetLayoutView="100" zoomScalePageLayoutView="0" workbookViewId="0" topLeftCell="A1">
      <selection activeCell="C4" sqref="C4"/>
    </sheetView>
  </sheetViews>
  <sheetFormatPr defaultColWidth="9.140625" defaultRowHeight="16.5" customHeight="1"/>
  <cols>
    <col min="1" max="2" width="1.7109375" style="92" customWidth="1"/>
    <col min="3" max="3" width="38.57421875" style="92" customWidth="1"/>
    <col min="4" max="4" width="4.8515625" style="7" customWidth="1"/>
    <col min="5" max="5" width="0.5625" style="92" customWidth="1"/>
    <col min="6" max="6" width="12.28125" style="11" customWidth="1"/>
    <col min="7" max="7" width="0.5625" style="92" customWidth="1"/>
    <col min="8" max="8" width="12.7109375" style="11" customWidth="1"/>
    <col min="9" max="9" width="0.5625" style="7" customWidth="1"/>
    <col min="10" max="10" width="12.7109375" style="11" customWidth="1"/>
    <col min="11" max="11" width="0.5625" style="92" customWidth="1"/>
    <col min="12" max="12" width="12.7109375" style="11" customWidth="1"/>
    <col min="13" max="13" width="9.140625" style="95" customWidth="1"/>
    <col min="14" max="14" width="9.8515625" style="95" bestFit="1" customWidth="1"/>
    <col min="15" max="16384" width="9.140625" style="95" customWidth="1"/>
  </cols>
  <sheetData>
    <row r="1" spans="1:11" ht="16.5" customHeight="1">
      <c r="A1" s="84" t="str">
        <f>'5-7'!A1</f>
        <v>Energy Absolute Public Company Limited</v>
      </c>
      <c r="B1" s="91"/>
      <c r="C1" s="91"/>
      <c r="G1" s="93"/>
      <c r="I1" s="94"/>
      <c r="K1" s="93"/>
    </row>
    <row r="2" spans="1:11" ht="16.5" customHeight="1">
      <c r="A2" s="84" t="s">
        <v>49</v>
      </c>
      <c r="B2" s="91"/>
      <c r="C2" s="91"/>
      <c r="G2" s="93"/>
      <c r="I2" s="94"/>
      <c r="K2" s="93"/>
    </row>
    <row r="3" spans="1:12" ht="16.5" customHeight="1">
      <c r="A3" s="4" t="str">
        <f>'10'!A3</f>
        <v>For the year ended 31 December 2017</v>
      </c>
      <c r="B3" s="10"/>
      <c r="C3" s="10"/>
      <c r="D3" s="97"/>
      <c r="E3" s="98"/>
      <c r="F3" s="16"/>
      <c r="G3" s="99"/>
      <c r="H3" s="16"/>
      <c r="I3" s="100"/>
      <c r="J3" s="16"/>
      <c r="K3" s="99"/>
      <c r="L3" s="16"/>
    </row>
    <row r="4" spans="7:11" ht="16.5" customHeight="1">
      <c r="G4" s="93"/>
      <c r="I4" s="94"/>
      <c r="K4" s="93"/>
    </row>
    <row r="5" spans="7:11" ht="16.5" customHeight="1">
      <c r="G5" s="93"/>
      <c r="I5" s="94"/>
      <c r="K5" s="93"/>
    </row>
    <row r="6" spans="1:12" ht="16.5" customHeight="1">
      <c r="A6" s="95"/>
      <c r="D6" s="101"/>
      <c r="E6" s="91"/>
      <c r="F6" s="161" t="s">
        <v>47</v>
      </c>
      <c r="G6" s="161"/>
      <c r="H6" s="161"/>
      <c r="I6" s="109"/>
      <c r="J6" s="161" t="s">
        <v>153</v>
      </c>
      <c r="K6" s="161"/>
      <c r="L6" s="161"/>
    </row>
    <row r="7" spans="4:12" ht="16.5" customHeight="1">
      <c r="D7" s="102"/>
      <c r="E7" s="91"/>
      <c r="F7" s="110">
        <v>2017</v>
      </c>
      <c r="G7" s="110"/>
      <c r="H7" s="110">
        <v>2016</v>
      </c>
      <c r="I7" s="110"/>
      <c r="J7" s="110">
        <v>2017</v>
      </c>
      <c r="K7" s="110"/>
      <c r="L7" s="110">
        <v>2016</v>
      </c>
    </row>
    <row r="8" spans="4:12" ht="16.5" customHeight="1">
      <c r="D8" s="78" t="s">
        <v>1</v>
      </c>
      <c r="E8" s="91"/>
      <c r="F8" s="5" t="s">
        <v>142</v>
      </c>
      <c r="G8" s="110"/>
      <c r="H8" s="5" t="s">
        <v>142</v>
      </c>
      <c r="I8" s="110"/>
      <c r="J8" s="5" t="s">
        <v>142</v>
      </c>
      <c r="K8" s="110"/>
      <c r="L8" s="5" t="s">
        <v>142</v>
      </c>
    </row>
    <row r="9" spans="1:11" ht="16.5" customHeight="1">
      <c r="A9" s="91" t="s">
        <v>29</v>
      </c>
      <c r="G9" s="93"/>
      <c r="I9" s="94"/>
      <c r="K9" s="93"/>
    </row>
    <row r="10" spans="1:12" ht="16.5" customHeight="1">
      <c r="A10" s="92" t="s">
        <v>151</v>
      </c>
      <c r="F10" s="104">
        <f>8!F27</f>
        <v>3775165849</v>
      </c>
      <c r="G10" s="104"/>
      <c r="H10" s="104">
        <f>8!H27</f>
        <v>3246984585</v>
      </c>
      <c r="I10" s="12"/>
      <c r="J10" s="104">
        <f>8!J27</f>
        <v>4013630701</v>
      </c>
      <c r="K10" s="104"/>
      <c r="L10" s="104">
        <f>8!L27</f>
        <v>2098214569</v>
      </c>
    </row>
    <row r="11" spans="1:12" ht="16.5" customHeight="1">
      <c r="A11" s="92" t="s">
        <v>50</v>
      </c>
      <c r="F11" s="103"/>
      <c r="G11" s="104"/>
      <c r="H11" s="103"/>
      <c r="I11" s="12"/>
      <c r="J11" s="103"/>
      <c r="K11" s="104"/>
      <c r="L11" s="103"/>
    </row>
    <row r="12" spans="2:12" ht="16.5" customHeight="1">
      <c r="B12" s="92" t="s">
        <v>51</v>
      </c>
      <c r="F12" s="103"/>
      <c r="G12" s="104"/>
      <c r="H12" s="103"/>
      <c r="I12" s="12"/>
      <c r="J12" s="103"/>
      <c r="K12" s="104"/>
      <c r="L12" s="103"/>
    </row>
    <row r="13" spans="1:12" ht="16.5" customHeight="1">
      <c r="A13" s="92" t="s">
        <v>0</v>
      </c>
      <c r="B13" s="105" t="s">
        <v>44</v>
      </c>
      <c r="F13" s="103">
        <v>1527806340</v>
      </c>
      <c r="G13" s="104"/>
      <c r="H13" s="103">
        <v>1115587513</v>
      </c>
      <c r="I13" s="12"/>
      <c r="J13" s="103">
        <v>96198063</v>
      </c>
      <c r="K13" s="104"/>
      <c r="L13" s="103">
        <v>96709718</v>
      </c>
    </row>
    <row r="14" spans="2:12" ht="16.5" customHeight="1">
      <c r="B14" s="105" t="s">
        <v>224</v>
      </c>
      <c r="D14" s="95"/>
      <c r="F14" s="95"/>
      <c r="G14" s="95"/>
      <c r="H14" s="95"/>
      <c r="I14" s="95"/>
      <c r="J14" s="95"/>
      <c r="K14" s="95"/>
      <c r="L14" s="95"/>
    </row>
    <row r="15" spans="2:12" ht="16.5" customHeight="1">
      <c r="B15" s="105"/>
      <c r="C15" s="92" t="s">
        <v>228</v>
      </c>
      <c r="D15" s="7">
        <v>11</v>
      </c>
      <c r="F15" s="103">
        <v>15450790.54</v>
      </c>
      <c r="G15" s="104"/>
      <c r="H15" s="103">
        <v>-3629960</v>
      </c>
      <c r="I15" s="12"/>
      <c r="J15" s="103">
        <v>15450791</v>
      </c>
      <c r="L15" s="103">
        <v>-3629960</v>
      </c>
    </row>
    <row r="16" spans="2:12" ht="16.5" customHeight="1">
      <c r="B16" s="105" t="s">
        <v>30</v>
      </c>
      <c r="F16" s="103">
        <v>-19105674</v>
      </c>
      <c r="G16" s="104"/>
      <c r="H16" s="103">
        <v>-24003146</v>
      </c>
      <c r="I16" s="12"/>
      <c r="J16" s="103">
        <v>-41961302</v>
      </c>
      <c r="K16" s="104"/>
      <c r="L16" s="103">
        <v>-41095304</v>
      </c>
    </row>
    <row r="17" spans="2:12" ht="16.5" customHeight="1">
      <c r="B17" s="105" t="s">
        <v>125</v>
      </c>
      <c r="D17" s="8">
        <v>13.2</v>
      </c>
      <c r="F17" s="103">
        <v>0</v>
      </c>
      <c r="G17" s="104"/>
      <c r="H17" s="103">
        <v>0</v>
      </c>
      <c r="I17" s="12"/>
      <c r="J17" s="103">
        <v>-4386628505</v>
      </c>
      <c r="K17" s="104"/>
      <c r="L17" s="103">
        <v>-2078860211</v>
      </c>
    </row>
    <row r="18" spans="2:12" ht="16.5" customHeight="1">
      <c r="B18" s="105" t="s">
        <v>111</v>
      </c>
      <c r="F18" s="103">
        <v>1184324105</v>
      </c>
      <c r="G18" s="104"/>
      <c r="H18" s="103">
        <v>994886746</v>
      </c>
      <c r="I18" s="12"/>
      <c r="J18" s="103">
        <v>294003986</v>
      </c>
      <c r="K18" s="104"/>
      <c r="L18" s="103">
        <v>181536910</v>
      </c>
    </row>
    <row r="19" spans="2:12" ht="16.5" customHeight="1">
      <c r="B19" s="105" t="s">
        <v>92</v>
      </c>
      <c r="F19" s="95">
        <v>1199587</v>
      </c>
      <c r="G19" s="104"/>
      <c r="H19" s="95">
        <v>1539815</v>
      </c>
      <c r="I19" s="12"/>
      <c r="J19" s="103">
        <v>869510</v>
      </c>
      <c r="K19" s="104"/>
      <c r="L19" s="103">
        <v>808738</v>
      </c>
    </row>
    <row r="20" spans="2:12" ht="16.5" customHeight="1">
      <c r="B20" s="105" t="s">
        <v>204</v>
      </c>
      <c r="F20" s="103"/>
      <c r="G20" s="104"/>
      <c r="H20" s="95"/>
      <c r="I20" s="12"/>
      <c r="J20" s="103"/>
      <c r="K20" s="104"/>
      <c r="L20" s="103"/>
    </row>
    <row r="21" spans="2:12" ht="16.5" customHeight="1">
      <c r="B21" s="105"/>
      <c r="C21" s="92" t="s">
        <v>194</v>
      </c>
      <c r="D21" s="7">
        <v>13</v>
      </c>
      <c r="F21" s="95">
        <v>62272139</v>
      </c>
      <c r="G21" s="104"/>
      <c r="H21" s="103">
        <v>0</v>
      </c>
      <c r="I21" s="12"/>
      <c r="J21" s="103">
        <v>0</v>
      </c>
      <c r="K21" s="104"/>
      <c r="L21" s="103">
        <v>0</v>
      </c>
    </row>
    <row r="22" spans="2:12" ht="16.5" customHeight="1">
      <c r="B22" s="105" t="s">
        <v>161</v>
      </c>
      <c r="F22" s="95"/>
      <c r="G22" s="104"/>
      <c r="H22" s="95"/>
      <c r="I22" s="12"/>
      <c r="J22" s="103"/>
      <c r="K22" s="104"/>
      <c r="L22" s="103"/>
    </row>
    <row r="23" spans="2:12" ht="16.5" customHeight="1">
      <c r="B23" s="105"/>
      <c r="C23" s="92" t="s">
        <v>162</v>
      </c>
      <c r="F23" s="103">
        <v>0</v>
      </c>
      <c r="G23" s="104"/>
      <c r="H23" s="95">
        <v>24650000</v>
      </c>
      <c r="I23" s="12"/>
      <c r="J23" s="103">
        <v>0</v>
      </c>
      <c r="K23" s="104"/>
      <c r="L23" s="103">
        <v>24650000</v>
      </c>
    </row>
    <row r="24" spans="2:12" ht="16.5" customHeight="1">
      <c r="B24" s="105" t="s">
        <v>112</v>
      </c>
      <c r="F24" s="103">
        <v>0</v>
      </c>
      <c r="G24" s="104"/>
      <c r="H24" s="103">
        <v>0</v>
      </c>
      <c r="I24" s="12"/>
      <c r="J24" s="103">
        <v>0</v>
      </c>
      <c r="K24" s="104"/>
      <c r="L24" s="103">
        <v>-1295198</v>
      </c>
    </row>
    <row r="25" spans="2:12" ht="16.5" customHeight="1">
      <c r="B25" s="105" t="s">
        <v>205</v>
      </c>
      <c r="F25" s="103">
        <v>95976</v>
      </c>
      <c r="G25" s="104"/>
      <c r="H25" s="103">
        <v>4632892</v>
      </c>
      <c r="I25" s="12"/>
      <c r="J25" s="103">
        <v>-969819</v>
      </c>
      <c r="K25" s="104"/>
      <c r="L25" s="103">
        <v>1</v>
      </c>
    </row>
    <row r="26" spans="2:12" ht="16.5" customHeight="1">
      <c r="B26" s="105" t="s">
        <v>155</v>
      </c>
      <c r="F26" s="103">
        <v>22872687</v>
      </c>
      <c r="G26" s="104"/>
      <c r="H26" s="103">
        <v>12678664</v>
      </c>
      <c r="I26" s="12"/>
      <c r="J26" s="103">
        <v>0</v>
      </c>
      <c r="K26" s="104"/>
      <c r="L26" s="103">
        <v>0</v>
      </c>
    </row>
    <row r="27" spans="2:12" ht="16.5" customHeight="1">
      <c r="B27" s="105" t="s">
        <v>119</v>
      </c>
      <c r="D27" s="8">
        <v>35.1</v>
      </c>
      <c r="F27" s="16">
        <v>0</v>
      </c>
      <c r="G27" s="104"/>
      <c r="H27" s="16">
        <v>0</v>
      </c>
      <c r="I27" s="12"/>
      <c r="J27" s="16">
        <v>-56733306</v>
      </c>
      <c r="K27" s="104"/>
      <c r="L27" s="16">
        <v>-57644541</v>
      </c>
    </row>
    <row r="28" spans="2:11" ht="16.5" customHeight="1">
      <c r="B28" s="105"/>
      <c r="G28" s="12"/>
      <c r="I28" s="12"/>
      <c r="K28" s="12"/>
    </row>
    <row r="29" spans="1:12" ht="16.5" customHeight="1">
      <c r="A29" s="95"/>
      <c r="B29" s="92" t="s">
        <v>31</v>
      </c>
      <c r="F29" s="95"/>
      <c r="G29" s="95"/>
      <c r="H29" s="95"/>
      <c r="I29" s="95"/>
      <c r="J29" s="95"/>
      <c r="K29" s="95"/>
      <c r="L29" s="95"/>
    </row>
    <row r="30" spans="3:12" ht="16.5" customHeight="1">
      <c r="C30" s="92" t="s">
        <v>32</v>
      </c>
      <c r="F30" s="11">
        <f>SUM(F10:F27)</f>
        <v>6570081799.54</v>
      </c>
      <c r="G30" s="93"/>
      <c r="H30" s="11">
        <f>SUM(H10:H27)</f>
        <v>5373327109</v>
      </c>
      <c r="I30" s="93"/>
      <c r="J30" s="11">
        <f>SUM(J10:J27)</f>
        <v>-66139881</v>
      </c>
      <c r="K30" s="94"/>
      <c r="L30" s="11">
        <f>SUM(L10:L27)</f>
        <v>219394722</v>
      </c>
    </row>
    <row r="31" spans="2:12" ht="16.5" customHeight="1">
      <c r="B31" s="92" t="s">
        <v>46</v>
      </c>
      <c r="D31" s="102"/>
      <c r="E31" s="91"/>
      <c r="F31" s="118"/>
      <c r="G31" s="107"/>
      <c r="H31" s="118"/>
      <c r="I31" s="106"/>
      <c r="J31" s="118"/>
      <c r="K31" s="107"/>
      <c r="L31" s="118"/>
    </row>
    <row r="32" spans="2:12" ht="16.5" customHeight="1">
      <c r="B32" s="95"/>
      <c r="C32" s="105" t="s">
        <v>67</v>
      </c>
      <c r="D32" s="102"/>
      <c r="E32" s="91"/>
      <c r="F32" s="119">
        <v>-387757624</v>
      </c>
      <c r="G32" s="107"/>
      <c r="H32" s="119">
        <v>-267549022</v>
      </c>
      <c r="I32" s="106"/>
      <c r="J32" s="119">
        <v>-41223674</v>
      </c>
      <c r="K32" s="107"/>
      <c r="L32" s="119">
        <v>-23497207</v>
      </c>
    </row>
    <row r="33" spans="2:12" ht="16.5" customHeight="1">
      <c r="B33" s="95"/>
      <c r="C33" s="105" t="s">
        <v>120</v>
      </c>
      <c r="D33" s="102"/>
      <c r="E33" s="91"/>
      <c r="F33" s="119">
        <v>-94267088</v>
      </c>
      <c r="G33" s="107"/>
      <c r="H33" s="119">
        <v>-187583010</v>
      </c>
      <c r="I33" s="106"/>
      <c r="J33" s="119">
        <v>-54762720</v>
      </c>
      <c r="K33" s="107"/>
      <c r="L33" s="119">
        <v>-60512675</v>
      </c>
    </row>
    <row r="34" spans="2:12" ht="16.5" customHeight="1">
      <c r="B34" s="95"/>
      <c r="C34" s="105" t="s">
        <v>33</v>
      </c>
      <c r="D34" s="102"/>
      <c r="E34" s="91"/>
      <c r="F34" s="119">
        <v>43628946</v>
      </c>
      <c r="G34" s="107"/>
      <c r="H34" s="119">
        <v>-8128226</v>
      </c>
      <c r="I34" s="106"/>
      <c r="J34" s="119">
        <v>37197173</v>
      </c>
      <c r="K34" s="107"/>
      <c r="L34" s="119">
        <v>-9320151</v>
      </c>
    </row>
    <row r="35" spans="2:12" ht="16.5" customHeight="1">
      <c r="B35" s="95"/>
      <c r="C35" s="105" t="s">
        <v>93</v>
      </c>
      <c r="D35" s="102"/>
      <c r="E35" s="91"/>
      <c r="F35" s="119">
        <v>-35868688</v>
      </c>
      <c r="G35" s="107"/>
      <c r="H35" s="119">
        <v>13543678</v>
      </c>
      <c r="I35" s="106"/>
      <c r="J35" s="119">
        <v>111974</v>
      </c>
      <c r="K35" s="107"/>
      <c r="L35" s="119">
        <v>32360096</v>
      </c>
    </row>
    <row r="36" spans="2:12" ht="16.5" customHeight="1">
      <c r="B36" s="95"/>
      <c r="C36" s="105" t="s">
        <v>68</v>
      </c>
      <c r="D36" s="102"/>
      <c r="E36" s="91"/>
      <c r="F36" s="119">
        <v>29814044</v>
      </c>
      <c r="G36" s="107"/>
      <c r="H36" s="119">
        <v>-27721105</v>
      </c>
      <c r="I36" s="106"/>
      <c r="J36" s="119">
        <v>30052200</v>
      </c>
      <c r="K36" s="107"/>
      <c r="L36" s="119">
        <v>-25540011</v>
      </c>
    </row>
    <row r="37" spans="2:12" ht="16.5" customHeight="1">
      <c r="B37" s="95"/>
      <c r="C37" s="105" t="s">
        <v>121</v>
      </c>
      <c r="D37" s="102"/>
      <c r="E37" s="91"/>
      <c r="F37" s="108">
        <v>104613391</v>
      </c>
      <c r="G37" s="107"/>
      <c r="H37" s="108">
        <v>91356267</v>
      </c>
      <c r="I37" s="106"/>
      <c r="J37" s="108">
        <v>3839571</v>
      </c>
      <c r="K37" s="107"/>
      <c r="L37" s="108">
        <v>-4209654</v>
      </c>
    </row>
    <row r="38" spans="2:12" ht="16.5" customHeight="1">
      <c r="B38" s="95"/>
      <c r="C38" s="105"/>
      <c r="D38" s="102"/>
      <c r="E38" s="91"/>
      <c r="F38" s="118"/>
      <c r="G38" s="107"/>
      <c r="H38" s="118"/>
      <c r="I38" s="106"/>
      <c r="J38" s="118"/>
      <c r="K38" s="107"/>
      <c r="L38" s="118"/>
    </row>
    <row r="39" spans="1:12" ht="16.5" customHeight="1">
      <c r="A39" s="95"/>
      <c r="B39" s="92" t="s">
        <v>187</v>
      </c>
      <c r="C39" s="95"/>
      <c r="D39" s="102"/>
      <c r="E39" s="91"/>
      <c r="F39" s="119">
        <f>SUM(F30:F37)</f>
        <v>6230244780.54</v>
      </c>
      <c r="G39" s="107"/>
      <c r="H39" s="119">
        <f>SUM(H30:H37)</f>
        <v>4987245691</v>
      </c>
      <c r="I39" s="106"/>
      <c r="J39" s="119">
        <f>SUM(J30:J37)</f>
        <v>-90925357</v>
      </c>
      <c r="K39" s="107"/>
      <c r="L39" s="119">
        <f>SUM(L30:L37)</f>
        <v>128675120</v>
      </c>
    </row>
    <row r="40" spans="1:12" ht="16.5" customHeight="1">
      <c r="A40" s="95"/>
      <c r="C40" s="105" t="s">
        <v>34</v>
      </c>
      <c r="D40" s="102"/>
      <c r="E40" s="91"/>
      <c r="F40" s="108">
        <v>-8861609</v>
      </c>
      <c r="G40" s="107"/>
      <c r="H40" s="108">
        <v>-35794114</v>
      </c>
      <c r="I40" s="106"/>
      <c r="J40" s="108">
        <v>0</v>
      </c>
      <c r="K40" s="107"/>
      <c r="L40" s="108">
        <v>-10022941</v>
      </c>
    </row>
    <row r="41" spans="1:12" ht="16.5" customHeight="1">
      <c r="A41" s="95"/>
      <c r="D41" s="102"/>
      <c r="E41" s="91"/>
      <c r="F41" s="118"/>
      <c r="G41" s="107"/>
      <c r="H41" s="118"/>
      <c r="I41" s="106"/>
      <c r="J41" s="118"/>
      <c r="K41" s="107"/>
      <c r="L41" s="118"/>
    </row>
    <row r="42" spans="2:12" ht="16.5" customHeight="1">
      <c r="B42" s="91" t="s">
        <v>186</v>
      </c>
      <c r="C42" s="95"/>
      <c r="D42" s="102"/>
      <c r="E42" s="91"/>
      <c r="F42" s="108">
        <f>SUM(F39:F40)</f>
        <v>6221383171.54</v>
      </c>
      <c r="G42" s="107"/>
      <c r="H42" s="108">
        <f>SUM(H39:H40)</f>
        <v>4951451577</v>
      </c>
      <c r="I42" s="106"/>
      <c r="J42" s="108">
        <f>SUM(J39:J40)</f>
        <v>-90925357</v>
      </c>
      <c r="K42" s="107"/>
      <c r="L42" s="108">
        <f>SUM(L39:L40)</f>
        <v>118652179</v>
      </c>
    </row>
    <row r="43" spans="2:12" ht="16.5" customHeight="1">
      <c r="B43" s="95"/>
      <c r="C43" s="91"/>
      <c r="D43" s="102"/>
      <c r="E43" s="91"/>
      <c r="F43" s="118"/>
      <c r="G43" s="107"/>
      <c r="H43" s="118"/>
      <c r="I43" s="106"/>
      <c r="J43" s="118"/>
      <c r="K43" s="107"/>
      <c r="L43" s="118"/>
    </row>
    <row r="44" spans="2:12" ht="16.5" customHeight="1">
      <c r="B44" s="95"/>
      <c r="C44" s="91"/>
      <c r="D44" s="102"/>
      <c r="E44" s="91"/>
      <c r="F44" s="118"/>
      <c r="G44" s="107"/>
      <c r="H44" s="118"/>
      <c r="I44" s="106"/>
      <c r="J44" s="118"/>
      <c r="K44" s="107"/>
      <c r="L44" s="118"/>
    </row>
    <row r="45" spans="2:12" ht="16.5" customHeight="1">
      <c r="B45" s="95"/>
      <c r="C45" s="91"/>
      <c r="D45" s="102"/>
      <c r="E45" s="91"/>
      <c r="F45" s="118"/>
      <c r="G45" s="107"/>
      <c r="H45" s="118"/>
      <c r="I45" s="106"/>
      <c r="J45" s="118"/>
      <c r="K45" s="107"/>
      <c r="L45" s="118"/>
    </row>
    <row r="46" spans="2:12" ht="16.5" customHeight="1">
      <c r="B46" s="95"/>
      <c r="C46" s="91"/>
      <c r="D46" s="102"/>
      <c r="E46" s="91"/>
      <c r="F46" s="118"/>
      <c r="G46" s="107"/>
      <c r="H46" s="118"/>
      <c r="I46" s="106"/>
      <c r="J46" s="118"/>
      <c r="K46" s="107"/>
      <c r="L46" s="118"/>
    </row>
    <row r="47" spans="2:12" ht="16.5" customHeight="1">
      <c r="B47" s="95"/>
      <c r="C47" s="91"/>
      <c r="D47" s="102"/>
      <c r="E47" s="91"/>
      <c r="F47" s="118"/>
      <c r="G47" s="107"/>
      <c r="H47" s="118"/>
      <c r="I47" s="106"/>
      <c r="J47" s="118"/>
      <c r="K47" s="107"/>
      <c r="L47" s="118"/>
    </row>
    <row r="48" spans="2:12" ht="16.5" customHeight="1">
      <c r="B48" s="95"/>
      <c r="C48" s="91"/>
      <c r="D48" s="102"/>
      <c r="E48" s="91"/>
      <c r="F48" s="118"/>
      <c r="G48" s="107"/>
      <c r="H48" s="118"/>
      <c r="I48" s="106"/>
      <c r="J48" s="118"/>
      <c r="K48" s="107"/>
      <c r="L48" s="118"/>
    </row>
    <row r="49" spans="2:12" ht="16.5" customHeight="1">
      <c r="B49" s="95"/>
      <c r="C49" s="91"/>
      <c r="D49" s="102"/>
      <c r="E49" s="91"/>
      <c r="F49" s="118"/>
      <c r="G49" s="107"/>
      <c r="H49" s="118"/>
      <c r="I49" s="106"/>
      <c r="J49" s="118"/>
      <c r="K49" s="107"/>
      <c r="L49" s="118"/>
    </row>
    <row r="50" spans="2:12" ht="16.5" customHeight="1">
      <c r="B50" s="95"/>
      <c r="C50" s="91"/>
      <c r="D50" s="102"/>
      <c r="E50" s="91"/>
      <c r="F50" s="118"/>
      <c r="G50" s="107"/>
      <c r="H50" s="118"/>
      <c r="I50" s="106"/>
      <c r="J50" s="118"/>
      <c r="K50" s="107"/>
      <c r="L50" s="118"/>
    </row>
    <row r="51" spans="2:12" ht="16.5" customHeight="1">
      <c r="B51" s="95"/>
      <c r="C51" s="91"/>
      <c r="D51" s="102"/>
      <c r="E51" s="91"/>
      <c r="F51" s="118"/>
      <c r="G51" s="107"/>
      <c r="H51" s="118"/>
      <c r="I51" s="106"/>
      <c r="J51" s="118"/>
      <c r="K51" s="107"/>
      <c r="L51" s="118"/>
    </row>
    <row r="52" spans="2:12" ht="16.5" customHeight="1">
      <c r="B52" s="95"/>
      <c r="C52" s="91"/>
      <c r="D52" s="102"/>
      <c r="E52" s="91"/>
      <c r="F52" s="118"/>
      <c r="G52" s="107"/>
      <c r="H52" s="118"/>
      <c r="I52" s="106"/>
      <c r="J52" s="118"/>
      <c r="K52" s="107"/>
      <c r="L52" s="118"/>
    </row>
    <row r="53" spans="2:12" ht="3" customHeight="1">
      <c r="B53" s="95"/>
      <c r="C53" s="91"/>
      <c r="D53" s="102"/>
      <c r="E53" s="91"/>
      <c r="F53" s="118"/>
      <c r="G53" s="107"/>
      <c r="H53" s="118"/>
      <c r="I53" s="106"/>
      <c r="J53" s="118"/>
      <c r="K53" s="107"/>
      <c r="L53" s="118"/>
    </row>
    <row r="54" spans="1:12" ht="21.75" customHeight="1">
      <c r="A54" s="160" t="str">
        <f>'5-7'!A51:L51</f>
        <v>The notes to the consolidated and separate financial statements on pages 14 to 68 are an integral part of these financial statements.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</row>
    <row r="55" spans="1:12" ht="16.5" customHeight="1">
      <c r="A55" s="84" t="str">
        <f>+A1</f>
        <v>Energy Absolute Public Company Limited</v>
      </c>
      <c r="B55" s="84"/>
      <c r="C55" s="84"/>
      <c r="D55" s="1"/>
      <c r="E55" s="83"/>
      <c r="F55" s="2"/>
      <c r="G55" s="85"/>
      <c r="H55" s="2"/>
      <c r="I55" s="86"/>
      <c r="J55" s="2"/>
      <c r="K55" s="85"/>
      <c r="L55" s="2"/>
    </row>
    <row r="56" spans="1:12" ht="16.5" customHeight="1">
      <c r="A56" s="84" t="str">
        <f>A2</f>
        <v>Statement of Cash Flows </v>
      </c>
      <c r="B56" s="84"/>
      <c r="C56" s="84"/>
      <c r="D56" s="1"/>
      <c r="E56" s="83"/>
      <c r="F56" s="2"/>
      <c r="G56" s="85"/>
      <c r="H56" s="2"/>
      <c r="I56" s="86"/>
      <c r="J56" s="2"/>
      <c r="K56" s="85"/>
      <c r="L56" s="2"/>
    </row>
    <row r="57" spans="1:12" ht="16.5" customHeight="1">
      <c r="A57" s="4" t="str">
        <f>+A3</f>
        <v>For the year ended 31 December 2017</v>
      </c>
      <c r="B57" s="4"/>
      <c r="C57" s="4"/>
      <c r="D57" s="87"/>
      <c r="E57" s="88"/>
      <c r="F57" s="3"/>
      <c r="G57" s="89"/>
      <c r="H57" s="3"/>
      <c r="I57" s="90"/>
      <c r="J57" s="3"/>
      <c r="K57" s="89"/>
      <c r="L57" s="3"/>
    </row>
    <row r="58" spans="1:11" ht="15.75" customHeight="1">
      <c r="A58" s="91"/>
      <c r="B58" s="91"/>
      <c r="C58" s="91"/>
      <c r="G58" s="93"/>
      <c r="I58" s="94"/>
      <c r="K58" s="93"/>
    </row>
    <row r="59" spans="7:11" ht="15.75" customHeight="1">
      <c r="G59" s="93"/>
      <c r="I59" s="94"/>
      <c r="K59" s="93"/>
    </row>
    <row r="60" spans="1:12" ht="15" customHeight="1">
      <c r="A60" s="95"/>
      <c r="D60" s="101"/>
      <c r="E60" s="91"/>
      <c r="F60" s="161" t="s">
        <v>47</v>
      </c>
      <c r="G60" s="161"/>
      <c r="H60" s="161"/>
      <c r="I60" s="109"/>
      <c r="J60" s="161" t="s">
        <v>153</v>
      </c>
      <c r="K60" s="161"/>
      <c r="L60" s="161"/>
    </row>
    <row r="61" spans="4:12" ht="15" customHeight="1">
      <c r="D61" s="102"/>
      <c r="E61" s="91"/>
      <c r="F61" s="110">
        <v>2017</v>
      </c>
      <c r="G61" s="110"/>
      <c r="H61" s="110">
        <v>2016</v>
      </c>
      <c r="I61" s="110"/>
      <c r="J61" s="110">
        <v>2017</v>
      </c>
      <c r="K61" s="110"/>
      <c r="L61" s="110">
        <v>2016</v>
      </c>
    </row>
    <row r="62" spans="4:12" ht="15" customHeight="1">
      <c r="D62" s="78" t="s">
        <v>1</v>
      </c>
      <c r="E62" s="91"/>
      <c r="F62" s="5" t="s">
        <v>142</v>
      </c>
      <c r="G62" s="110"/>
      <c r="H62" s="5" t="s">
        <v>142</v>
      </c>
      <c r="I62" s="110"/>
      <c r="J62" s="5" t="s">
        <v>142</v>
      </c>
      <c r="K62" s="110"/>
      <c r="L62" s="5" t="s">
        <v>142</v>
      </c>
    </row>
    <row r="63" spans="1:12" ht="15" customHeight="1">
      <c r="A63" s="91" t="s">
        <v>35</v>
      </c>
      <c r="D63" s="102"/>
      <c r="E63" s="91"/>
      <c r="F63" s="118"/>
      <c r="G63" s="107"/>
      <c r="H63" s="118"/>
      <c r="I63" s="106"/>
      <c r="J63" s="118"/>
      <c r="K63" s="107"/>
      <c r="L63" s="118"/>
    </row>
    <row r="64" spans="1:12" ht="15" customHeight="1">
      <c r="A64" s="92" t="s">
        <v>134</v>
      </c>
      <c r="D64" s="102"/>
      <c r="E64" s="91"/>
      <c r="F64" s="119">
        <v>1689097298</v>
      </c>
      <c r="G64" s="107"/>
      <c r="H64" s="119">
        <v>1039450901</v>
      </c>
      <c r="I64" s="106"/>
      <c r="J64" s="119">
        <v>-110035</v>
      </c>
      <c r="K64" s="107"/>
      <c r="L64" s="119">
        <v>-110316</v>
      </c>
    </row>
    <row r="65" spans="1:12" ht="15" customHeight="1">
      <c r="A65" s="92" t="s">
        <v>178</v>
      </c>
      <c r="D65" s="8">
        <v>35.4</v>
      </c>
      <c r="E65" s="91"/>
      <c r="F65" s="119">
        <v>0</v>
      </c>
      <c r="G65" s="107"/>
      <c r="H65" s="119">
        <v>0</v>
      </c>
      <c r="I65" s="106"/>
      <c r="J65" s="119">
        <v>361500000</v>
      </c>
      <c r="K65" s="107"/>
      <c r="L65" s="119">
        <v>312300000</v>
      </c>
    </row>
    <row r="66" spans="1:12" ht="15" customHeight="1">
      <c r="A66" s="92" t="s">
        <v>94</v>
      </c>
      <c r="D66" s="8">
        <v>35.4</v>
      </c>
      <c r="E66" s="91"/>
      <c r="F66" s="119">
        <v>0</v>
      </c>
      <c r="G66" s="107"/>
      <c r="H66" s="119">
        <v>-500000</v>
      </c>
      <c r="I66" s="106"/>
      <c r="J66" s="119">
        <v>-1080150000</v>
      </c>
      <c r="K66" s="107"/>
      <c r="L66" s="119">
        <v>-770500000</v>
      </c>
    </row>
    <row r="67" spans="1:12" ht="15" customHeight="1">
      <c r="A67" s="92" t="s">
        <v>179</v>
      </c>
      <c r="D67" s="8">
        <v>35.4</v>
      </c>
      <c r="E67" s="91"/>
      <c r="F67" s="11">
        <v>0</v>
      </c>
      <c r="H67" s="119">
        <v>0</v>
      </c>
      <c r="I67" s="106"/>
      <c r="J67" s="119">
        <v>4500000</v>
      </c>
      <c r="K67" s="107"/>
      <c r="L67" s="119">
        <v>0</v>
      </c>
    </row>
    <row r="68" spans="1:12" ht="15" customHeight="1">
      <c r="A68" s="92" t="s">
        <v>206</v>
      </c>
      <c r="D68" s="7">
        <v>12</v>
      </c>
      <c r="E68" s="91"/>
      <c r="F68" s="119">
        <v>0</v>
      </c>
      <c r="G68" s="107"/>
      <c r="H68" s="119">
        <v>-685908739</v>
      </c>
      <c r="I68" s="106"/>
      <c r="J68" s="119">
        <v>0</v>
      </c>
      <c r="K68" s="107"/>
      <c r="L68" s="119">
        <v>-685908739</v>
      </c>
    </row>
    <row r="69" spans="1:12" ht="15" customHeight="1">
      <c r="A69" s="92" t="s">
        <v>163</v>
      </c>
      <c r="D69" s="8">
        <v>13.2</v>
      </c>
      <c r="E69" s="91"/>
      <c r="F69" s="119">
        <v>0</v>
      </c>
      <c r="G69" s="107"/>
      <c r="H69" s="119">
        <v>0</v>
      </c>
      <c r="I69" s="106"/>
      <c r="J69" s="119">
        <v>-1664136650</v>
      </c>
      <c r="K69" s="107"/>
      <c r="L69" s="119">
        <v>-7691600000</v>
      </c>
    </row>
    <row r="70" spans="1:12" ht="15" customHeight="1">
      <c r="A70" s="92" t="s">
        <v>207</v>
      </c>
      <c r="D70" s="8">
        <v>13.3</v>
      </c>
      <c r="E70" s="91"/>
      <c r="F70" s="119">
        <v>-301271509</v>
      </c>
      <c r="G70" s="107"/>
      <c r="H70" s="119">
        <v>0</v>
      </c>
      <c r="I70" s="106"/>
      <c r="J70" s="119">
        <v>-301271509</v>
      </c>
      <c r="K70" s="107"/>
      <c r="L70" s="119">
        <v>0</v>
      </c>
    </row>
    <row r="71" spans="1:12" ht="15" customHeight="1">
      <c r="A71" s="92" t="s">
        <v>208</v>
      </c>
      <c r="D71" s="8">
        <v>13.4</v>
      </c>
      <c r="E71" s="91"/>
      <c r="F71" s="119">
        <v>-8754240</v>
      </c>
      <c r="G71" s="107"/>
      <c r="H71" s="119">
        <v>0</v>
      </c>
      <c r="I71" s="106"/>
      <c r="J71" s="119">
        <v>-8754240</v>
      </c>
      <c r="K71" s="107"/>
      <c r="L71" s="119">
        <v>0</v>
      </c>
    </row>
    <row r="72" spans="1:12" ht="15" customHeight="1">
      <c r="A72" s="92" t="s">
        <v>133</v>
      </c>
      <c r="D72" s="102"/>
      <c r="E72" s="91"/>
      <c r="F72" s="119">
        <v>-241072</v>
      </c>
      <c r="G72" s="107"/>
      <c r="H72" s="119">
        <v>0</v>
      </c>
      <c r="I72" s="106"/>
      <c r="J72" s="119">
        <v>-76152457</v>
      </c>
      <c r="K72" s="107"/>
      <c r="L72" s="119">
        <v>-17936644</v>
      </c>
    </row>
    <row r="73" spans="1:12" ht="15" customHeight="1">
      <c r="A73" s="92" t="s">
        <v>180</v>
      </c>
      <c r="D73" s="102"/>
      <c r="E73" s="91"/>
      <c r="F73" s="119">
        <v>0</v>
      </c>
      <c r="G73" s="107"/>
      <c r="H73" s="119">
        <v>0</v>
      </c>
      <c r="I73" s="106"/>
      <c r="J73" s="119">
        <v>0</v>
      </c>
      <c r="K73" s="107"/>
      <c r="L73" s="119">
        <v>28311319</v>
      </c>
    </row>
    <row r="74" spans="1:12" ht="15" customHeight="1">
      <c r="A74" s="92" t="s">
        <v>136</v>
      </c>
      <c r="D74" s="102"/>
      <c r="E74" s="91"/>
      <c r="F74" s="95"/>
      <c r="G74" s="95"/>
      <c r="H74" s="95"/>
      <c r="I74" s="95"/>
      <c r="J74" s="95"/>
      <c r="K74" s="95"/>
      <c r="L74" s="95"/>
    </row>
    <row r="75" spans="2:12" ht="15" customHeight="1">
      <c r="B75" s="92" t="s">
        <v>135</v>
      </c>
      <c r="D75" s="102"/>
      <c r="E75" s="91"/>
      <c r="F75" s="95">
        <v>-3378788874</v>
      </c>
      <c r="G75" s="95"/>
      <c r="H75" s="95">
        <v>-7894548038</v>
      </c>
      <c r="I75" s="95"/>
      <c r="J75" s="95">
        <v>-38861940</v>
      </c>
      <c r="K75" s="95"/>
      <c r="L75" s="95">
        <v>-16746626</v>
      </c>
    </row>
    <row r="76" spans="1:12" ht="15" customHeight="1">
      <c r="A76" s="92" t="s">
        <v>188</v>
      </c>
      <c r="D76" s="102"/>
      <c r="E76" s="91"/>
      <c r="F76" s="95"/>
      <c r="G76" s="95"/>
      <c r="H76" s="95"/>
      <c r="I76" s="95"/>
      <c r="J76" s="95"/>
      <c r="K76" s="95"/>
      <c r="L76" s="95"/>
    </row>
    <row r="77" spans="2:12" ht="15" customHeight="1">
      <c r="B77" s="92" t="s">
        <v>135</v>
      </c>
      <c r="D77" s="102"/>
      <c r="E77" s="91"/>
      <c r="F77" s="95">
        <v>-140818834</v>
      </c>
      <c r="G77" s="95"/>
      <c r="H77" s="95">
        <v>-313241629</v>
      </c>
      <c r="I77" s="95"/>
      <c r="J77" s="119">
        <v>0</v>
      </c>
      <c r="K77" s="157"/>
      <c r="L77" s="119">
        <v>0</v>
      </c>
    </row>
    <row r="78" spans="1:12" ht="15" customHeight="1">
      <c r="A78" s="92" t="s">
        <v>181</v>
      </c>
      <c r="D78" s="102"/>
      <c r="E78" s="91"/>
      <c r="F78" s="119"/>
      <c r="G78" s="107"/>
      <c r="H78" s="119"/>
      <c r="I78" s="106"/>
      <c r="J78" s="119"/>
      <c r="K78" s="107"/>
      <c r="L78" s="119"/>
    </row>
    <row r="79" spans="2:12" ht="15" customHeight="1">
      <c r="B79" s="92" t="s">
        <v>135</v>
      </c>
      <c r="D79" s="102"/>
      <c r="E79" s="91"/>
      <c r="F79" s="119">
        <v>3289627</v>
      </c>
      <c r="G79" s="107"/>
      <c r="H79" s="119">
        <v>0</v>
      </c>
      <c r="I79" s="106"/>
      <c r="J79" s="119">
        <v>3952728</v>
      </c>
      <c r="K79" s="107"/>
      <c r="L79" s="119">
        <v>0</v>
      </c>
    </row>
    <row r="80" spans="1:12" ht="15" customHeight="1">
      <c r="A80" s="92" t="s">
        <v>137</v>
      </c>
      <c r="D80" s="102"/>
      <c r="E80" s="91"/>
      <c r="F80" s="119">
        <v>-4358430</v>
      </c>
      <c r="G80" s="107"/>
      <c r="H80" s="119">
        <v>-4157989</v>
      </c>
      <c r="I80" s="106"/>
      <c r="J80" s="119">
        <v>-1744058</v>
      </c>
      <c r="K80" s="107"/>
      <c r="L80" s="119">
        <v>-4053109</v>
      </c>
    </row>
    <row r="81" spans="1:12" ht="15" customHeight="1">
      <c r="A81" s="24" t="s">
        <v>138</v>
      </c>
      <c r="D81" s="102"/>
      <c r="E81" s="91"/>
      <c r="F81" s="119">
        <v>0</v>
      </c>
      <c r="G81" s="107"/>
      <c r="H81" s="119">
        <v>0</v>
      </c>
      <c r="I81" s="106"/>
      <c r="J81" s="119">
        <v>4386628505</v>
      </c>
      <c r="K81" s="107"/>
      <c r="L81" s="119">
        <v>2078860211</v>
      </c>
    </row>
    <row r="82" spans="1:12" ht="15" customHeight="1">
      <c r="A82" s="92" t="s">
        <v>139</v>
      </c>
      <c r="D82" s="102"/>
      <c r="E82" s="91"/>
      <c r="F82" s="108">
        <v>19046492</v>
      </c>
      <c r="G82" s="107"/>
      <c r="H82" s="108">
        <v>23960642</v>
      </c>
      <c r="I82" s="106"/>
      <c r="J82" s="108">
        <v>11354782</v>
      </c>
      <c r="K82" s="107"/>
      <c r="L82" s="108">
        <v>26620578</v>
      </c>
    </row>
    <row r="83" spans="4:12" ht="6" customHeight="1">
      <c r="D83" s="102"/>
      <c r="E83" s="91"/>
      <c r="F83" s="118"/>
      <c r="G83" s="107"/>
      <c r="H83" s="118"/>
      <c r="I83" s="106"/>
      <c r="J83" s="118"/>
      <c r="K83" s="107"/>
      <c r="L83" s="118"/>
    </row>
    <row r="84" spans="1:12" ht="15" customHeight="1">
      <c r="A84" s="91" t="s">
        <v>183</v>
      </c>
      <c r="B84" s="91"/>
      <c r="C84" s="95"/>
      <c r="D84" s="102"/>
      <c r="E84" s="91"/>
      <c r="F84" s="108">
        <f>SUM(F64:F82)</f>
        <v>-2122799542</v>
      </c>
      <c r="G84" s="107"/>
      <c r="H84" s="108">
        <f>SUM(H64:H82)</f>
        <v>-7834944852</v>
      </c>
      <c r="I84" s="106"/>
      <c r="J84" s="108">
        <f>SUM(J64:J82)</f>
        <v>1596755126</v>
      </c>
      <c r="K84" s="107"/>
      <c r="L84" s="108">
        <f>SUM(L64:L82)</f>
        <v>-6740763326</v>
      </c>
    </row>
    <row r="85" spans="4:12" ht="7.5" customHeight="1">
      <c r="D85" s="102"/>
      <c r="E85" s="91"/>
      <c r="F85" s="118"/>
      <c r="G85" s="107"/>
      <c r="H85" s="118"/>
      <c r="I85" s="106"/>
      <c r="J85" s="118"/>
      <c r="K85" s="107"/>
      <c r="L85" s="118"/>
    </row>
    <row r="86" spans="1:12" ht="15" customHeight="1">
      <c r="A86" s="91" t="s">
        <v>36</v>
      </c>
      <c r="D86" s="102"/>
      <c r="E86" s="91"/>
      <c r="F86" s="118"/>
      <c r="G86" s="107"/>
      <c r="H86" s="118"/>
      <c r="I86" s="106"/>
      <c r="J86" s="118"/>
      <c r="K86" s="107"/>
      <c r="L86" s="118"/>
    </row>
    <row r="87" spans="1:12" ht="15" customHeight="1">
      <c r="A87" s="105" t="s">
        <v>127</v>
      </c>
      <c r="E87" s="91"/>
      <c r="F87" s="95"/>
      <c r="G87" s="107"/>
      <c r="H87" s="95"/>
      <c r="I87" s="107"/>
      <c r="J87" s="119"/>
      <c r="K87" s="107"/>
      <c r="L87" s="119"/>
    </row>
    <row r="88" spans="1:12" ht="15" customHeight="1">
      <c r="A88" s="105"/>
      <c r="B88" s="92" t="s">
        <v>128</v>
      </c>
      <c r="E88" s="91"/>
      <c r="F88" s="95">
        <v>3138460872</v>
      </c>
      <c r="G88" s="107"/>
      <c r="H88" s="95">
        <v>4556765379</v>
      </c>
      <c r="I88" s="107"/>
      <c r="J88" s="119">
        <v>3138460872</v>
      </c>
      <c r="K88" s="107"/>
      <c r="L88" s="119">
        <v>4122530490</v>
      </c>
    </row>
    <row r="89" spans="1:12" ht="15" customHeight="1">
      <c r="A89" s="105" t="s">
        <v>129</v>
      </c>
      <c r="E89" s="91"/>
      <c r="F89" s="119"/>
      <c r="G89" s="107"/>
      <c r="H89" s="119"/>
      <c r="I89" s="107"/>
      <c r="J89" s="119"/>
      <c r="K89" s="107"/>
      <c r="L89" s="119"/>
    </row>
    <row r="90" spans="1:12" ht="15" customHeight="1">
      <c r="A90" s="105"/>
      <c r="B90" s="92" t="s">
        <v>128</v>
      </c>
      <c r="E90" s="91"/>
      <c r="F90" s="119">
        <v>-3202941864</v>
      </c>
      <c r="G90" s="107"/>
      <c r="H90" s="119">
        <v>-5300705083</v>
      </c>
      <c r="I90" s="107"/>
      <c r="J90" s="119">
        <v>-3202941864</v>
      </c>
      <c r="K90" s="107"/>
      <c r="L90" s="119">
        <v>-4718416054</v>
      </c>
    </row>
    <row r="91" spans="1:12" ht="15" customHeight="1">
      <c r="A91" s="105" t="s">
        <v>130</v>
      </c>
      <c r="E91" s="91"/>
      <c r="F91" s="95"/>
      <c r="G91" s="95"/>
      <c r="H91" s="95"/>
      <c r="I91" s="95"/>
      <c r="J91" s="95"/>
      <c r="K91" s="95"/>
      <c r="L91" s="95"/>
    </row>
    <row r="92" spans="1:12" ht="15" customHeight="1">
      <c r="A92" s="105"/>
      <c r="B92" s="92" t="s">
        <v>128</v>
      </c>
      <c r="E92" s="91"/>
      <c r="F92" s="119">
        <v>247088876</v>
      </c>
      <c r="G92" s="107"/>
      <c r="H92" s="119">
        <v>4630148600</v>
      </c>
      <c r="I92" s="107"/>
      <c r="J92" s="119">
        <v>0</v>
      </c>
      <c r="K92" s="107"/>
      <c r="L92" s="119">
        <v>0</v>
      </c>
    </row>
    <row r="93" spans="1:12" ht="15" customHeight="1">
      <c r="A93" s="105" t="s">
        <v>131</v>
      </c>
      <c r="E93" s="91"/>
      <c r="F93" s="95"/>
      <c r="G93" s="95"/>
      <c r="H93" s="95"/>
      <c r="I93" s="95"/>
      <c r="J93" s="95"/>
      <c r="K93" s="95"/>
      <c r="L93" s="95"/>
    </row>
    <row r="94" spans="1:12" ht="15" customHeight="1">
      <c r="A94" s="105"/>
      <c r="B94" s="92" t="s">
        <v>128</v>
      </c>
      <c r="E94" s="91"/>
      <c r="F94" s="119">
        <v>-916761646</v>
      </c>
      <c r="G94" s="107"/>
      <c r="H94" s="119">
        <v>-5695955477</v>
      </c>
      <c r="I94" s="107"/>
      <c r="J94" s="119">
        <v>0</v>
      </c>
      <c r="K94" s="107"/>
      <c r="L94" s="119">
        <v>-12348519</v>
      </c>
    </row>
    <row r="95" spans="1:12" ht="15" customHeight="1">
      <c r="A95" s="105" t="s">
        <v>152</v>
      </c>
      <c r="E95" s="91"/>
      <c r="F95" s="119">
        <v>0</v>
      </c>
      <c r="G95" s="107"/>
      <c r="H95" s="119">
        <v>7990400000</v>
      </c>
      <c r="I95" s="107"/>
      <c r="J95" s="119">
        <v>0</v>
      </c>
      <c r="K95" s="107"/>
      <c r="L95" s="119">
        <v>7990400000</v>
      </c>
    </row>
    <row r="96" spans="1:12" ht="15" customHeight="1">
      <c r="A96" s="105" t="s">
        <v>182</v>
      </c>
      <c r="D96" s="102"/>
      <c r="E96" s="91"/>
      <c r="F96" s="119">
        <v>-7196180</v>
      </c>
      <c r="G96" s="107"/>
      <c r="H96" s="119">
        <v>-5164999</v>
      </c>
      <c r="I96" s="107"/>
      <c r="J96" s="119">
        <v>-1723092</v>
      </c>
      <c r="K96" s="107"/>
      <c r="L96" s="119">
        <v>-2768446</v>
      </c>
    </row>
    <row r="97" spans="1:12" ht="15" customHeight="1">
      <c r="A97" s="105" t="s">
        <v>132</v>
      </c>
      <c r="D97" s="102"/>
      <c r="E97" s="91"/>
      <c r="F97" s="95"/>
      <c r="G97" s="95"/>
      <c r="H97" s="95"/>
      <c r="I97" s="95"/>
      <c r="J97" s="95"/>
      <c r="K97" s="95"/>
      <c r="L97" s="95"/>
    </row>
    <row r="98" spans="1:12" ht="15" customHeight="1">
      <c r="A98" s="105"/>
      <c r="B98" s="92" t="s">
        <v>196</v>
      </c>
      <c r="D98" s="102"/>
      <c r="E98" s="91"/>
      <c r="F98" s="119">
        <v>110000180</v>
      </c>
      <c r="G98" s="107"/>
      <c r="H98" s="119">
        <v>50000</v>
      </c>
      <c r="I98" s="107"/>
      <c r="J98" s="119">
        <v>0</v>
      </c>
      <c r="K98" s="107"/>
      <c r="L98" s="119">
        <v>0</v>
      </c>
    </row>
    <row r="99" spans="1:12" ht="15" customHeight="1">
      <c r="A99" s="105" t="s">
        <v>124</v>
      </c>
      <c r="D99" s="7">
        <v>32</v>
      </c>
      <c r="E99" s="91"/>
      <c r="F99" s="119">
        <v>-558907052</v>
      </c>
      <c r="G99" s="107"/>
      <c r="H99" s="119">
        <v>-373000000</v>
      </c>
      <c r="I99" s="107"/>
      <c r="J99" s="119">
        <v>-558907052</v>
      </c>
      <c r="K99" s="107"/>
      <c r="L99" s="119">
        <v>-373000000</v>
      </c>
    </row>
    <row r="100" spans="1:12" ht="15" customHeight="1">
      <c r="A100" s="105" t="s">
        <v>105</v>
      </c>
      <c r="D100" s="102"/>
      <c r="E100" s="91"/>
      <c r="F100" s="108">
        <v>-1075415063</v>
      </c>
      <c r="G100" s="107"/>
      <c r="H100" s="108">
        <v>-856117554</v>
      </c>
      <c r="I100" s="107"/>
      <c r="J100" s="108">
        <v>-292026949</v>
      </c>
      <c r="K100" s="107"/>
      <c r="L100" s="108">
        <v>-97465729</v>
      </c>
    </row>
    <row r="101" spans="4:12" ht="6" customHeight="1">
      <c r="D101" s="102"/>
      <c r="E101" s="91"/>
      <c r="F101" s="118"/>
      <c r="G101" s="107"/>
      <c r="H101" s="118"/>
      <c r="I101" s="106"/>
      <c r="J101" s="118"/>
      <c r="K101" s="107"/>
      <c r="L101" s="118"/>
    </row>
    <row r="102" spans="1:12" ht="15" customHeight="1">
      <c r="A102" s="91" t="s">
        <v>184</v>
      </c>
      <c r="D102" s="102"/>
      <c r="E102" s="91"/>
      <c r="F102" s="108">
        <f>SUM(F86:F101)</f>
        <v>-2265671877</v>
      </c>
      <c r="G102" s="107"/>
      <c r="H102" s="108">
        <f>SUM(H86:H101)</f>
        <v>4946420866</v>
      </c>
      <c r="I102" s="106"/>
      <c r="J102" s="108">
        <f>SUM(J86:J101)</f>
        <v>-917138085</v>
      </c>
      <c r="K102" s="107"/>
      <c r="L102" s="108">
        <f>SUM(L86:L101)</f>
        <v>6908931742</v>
      </c>
    </row>
    <row r="103" spans="1:12" ht="15.75" customHeight="1">
      <c r="A103" s="91"/>
      <c r="D103" s="102"/>
      <c r="E103" s="91"/>
      <c r="F103" s="119"/>
      <c r="G103" s="107"/>
      <c r="H103" s="119"/>
      <c r="I103" s="106"/>
      <c r="J103" s="119"/>
      <c r="K103" s="107"/>
      <c r="L103" s="119"/>
    </row>
    <row r="104" spans="1:12" ht="15.75" customHeight="1">
      <c r="A104" s="91"/>
      <c r="D104" s="102"/>
      <c r="E104" s="91"/>
      <c r="F104" s="119"/>
      <c r="G104" s="107"/>
      <c r="H104" s="119"/>
      <c r="I104" s="106"/>
      <c r="J104" s="119"/>
      <c r="K104" s="107"/>
      <c r="L104" s="119"/>
    </row>
    <row r="105" spans="1:12" ht="15.75" customHeight="1">
      <c r="A105" s="91"/>
      <c r="D105" s="102"/>
      <c r="E105" s="91"/>
      <c r="F105" s="119"/>
      <c r="G105" s="107"/>
      <c r="H105" s="119"/>
      <c r="I105" s="106"/>
      <c r="J105" s="119"/>
      <c r="K105" s="107"/>
      <c r="L105" s="119"/>
    </row>
    <row r="106" spans="1:12" ht="15.75" customHeight="1">
      <c r="A106" s="91"/>
      <c r="D106" s="102"/>
      <c r="E106" s="91"/>
      <c r="F106" s="119"/>
      <c r="G106" s="107"/>
      <c r="H106" s="119"/>
      <c r="I106" s="106"/>
      <c r="J106" s="119"/>
      <c r="K106" s="107"/>
      <c r="L106" s="119"/>
    </row>
    <row r="107" spans="1:12" ht="15.75" customHeight="1">
      <c r="A107" s="91"/>
      <c r="D107" s="102"/>
      <c r="E107" s="91"/>
      <c r="F107" s="119"/>
      <c r="G107" s="107"/>
      <c r="H107" s="119"/>
      <c r="I107" s="106"/>
      <c r="J107" s="119"/>
      <c r="K107" s="107"/>
      <c r="L107" s="119"/>
    </row>
    <row r="108" spans="1:12" ht="15.75" customHeight="1">
      <c r="A108" s="91"/>
      <c r="D108" s="102"/>
      <c r="E108" s="91"/>
      <c r="F108" s="119"/>
      <c r="G108" s="107"/>
      <c r="H108" s="119"/>
      <c r="I108" s="106"/>
      <c r="J108" s="119"/>
      <c r="K108" s="107"/>
      <c r="L108" s="119"/>
    </row>
    <row r="109" spans="1:12" ht="15.75" customHeight="1">
      <c r="A109" s="91"/>
      <c r="D109" s="102"/>
      <c r="E109" s="91"/>
      <c r="F109" s="119"/>
      <c r="G109" s="107"/>
      <c r="H109" s="119"/>
      <c r="I109" s="106"/>
      <c r="J109" s="119"/>
      <c r="K109" s="107"/>
      <c r="L109" s="119"/>
    </row>
    <row r="110" spans="1:12" ht="15.75" customHeight="1">
      <c r="A110" s="91"/>
      <c r="D110" s="102"/>
      <c r="E110" s="91"/>
      <c r="F110" s="119"/>
      <c r="G110" s="107"/>
      <c r="H110" s="119"/>
      <c r="I110" s="106"/>
      <c r="J110" s="119"/>
      <c r="K110" s="107"/>
      <c r="L110" s="119"/>
    </row>
    <row r="111" spans="1:12" ht="15.75" customHeight="1">
      <c r="A111" s="91"/>
      <c r="D111" s="102"/>
      <c r="E111" s="91"/>
      <c r="F111" s="119"/>
      <c r="G111" s="107"/>
      <c r="H111" s="119"/>
      <c r="I111" s="106"/>
      <c r="J111" s="119"/>
      <c r="K111" s="107"/>
      <c r="L111" s="119"/>
    </row>
    <row r="112" spans="1:12" ht="15.75" customHeight="1">
      <c r="A112" s="91"/>
      <c r="D112" s="102"/>
      <c r="E112" s="91"/>
      <c r="F112" s="119"/>
      <c r="G112" s="107"/>
      <c r="H112" s="119"/>
      <c r="I112" s="106"/>
      <c r="J112" s="119"/>
      <c r="K112" s="107"/>
      <c r="L112" s="119"/>
    </row>
    <row r="113" spans="1:12" ht="21.75" customHeight="1">
      <c r="A113" s="160" t="str">
        <f>+A54</f>
        <v>The notes to the consolidated and separate financial statements on pages 14 to 68 are an integral part of these financial statements.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</row>
    <row r="114" spans="1:12" ht="16.5" customHeight="1">
      <c r="A114" s="84" t="str">
        <f>+A1</f>
        <v>Energy Absolute Public Company Limited</v>
      </c>
      <c r="B114" s="84"/>
      <c r="C114" s="84"/>
      <c r="D114" s="1"/>
      <c r="E114" s="83"/>
      <c r="F114" s="2"/>
      <c r="G114" s="85"/>
      <c r="H114" s="2"/>
      <c r="I114" s="86"/>
      <c r="J114" s="2"/>
      <c r="K114" s="85"/>
      <c r="L114" s="2"/>
    </row>
    <row r="115" spans="1:12" ht="16.5" customHeight="1">
      <c r="A115" s="84" t="str">
        <f>+A2</f>
        <v>Statement of Cash Flows </v>
      </c>
      <c r="B115" s="84"/>
      <c r="C115" s="84"/>
      <c r="D115" s="1"/>
      <c r="E115" s="83"/>
      <c r="F115" s="2"/>
      <c r="G115" s="85"/>
      <c r="H115" s="2"/>
      <c r="I115" s="86"/>
      <c r="J115" s="2"/>
      <c r="K115" s="85"/>
      <c r="L115" s="2"/>
    </row>
    <row r="116" spans="1:12" ht="16.5" customHeight="1">
      <c r="A116" s="4" t="str">
        <f>+A3</f>
        <v>For the year ended 31 December 2017</v>
      </c>
      <c r="B116" s="4"/>
      <c r="C116" s="4"/>
      <c r="D116" s="87"/>
      <c r="E116" s="88"/>
      <c r="F116" s="3"/>
      <c r="G116" s="89"/>
      <c r="H116" s="3"/>
      <c r="I116" s="90"/>
      <c r="J116" s="3"/>
      <c r="K116" s="89"/>
      <c r="L116" s="3"/>
    </row>
    <row r="117" spans="7:11" ht="16.5" customHeight="1">
      <c r="G117" s="93"/>
      <c r="I117" s="94"/>
      <c r="K117" s="93"/>
    </row>
    <row r="118" spans="7:11" ht="16.5" customHeight="1">
      <c r="G118" s="93"/>
      <c r="I118" s="94"/>
      <c r="K118" s="93"/>
    </row>
    <row r="119" spans="1:12" ht="16.5" customHeight="1">
      <c r="A119" s="95"/>
      <c r="D119" s="101"/>
      <c r="E119" s="91"/>
      <c r="F119" s="161" t="s">
        <v>47</v>
      </c>
      <c r="G119" s="161"/>
      <c r="H119" s="161"/>
      <c r="I119" s="109"/>
      <c r="J119" s="161" t="s">
        <v>153</v>
      </c>
      <c r="K119" s="161"/>
      <c r="L119" s="161"/>
    </row>
    <row r="120" spans="4:12" ht="16.5" customHeight="1">
      <c r="D120" s="102"/>
      <c r="E120" s="91"/>
      <c r="F120" s="110">
        <v>2017</v>
      </c>
      <c r="G120" s="110"/>
      <c r="H120" s="110">
        <v>2016</v>
      </c>
      <c r="I120" s="110"/>
      <c r="J120" s="110">
        <v>2017</v>
      </c>
      <c r="K120" s="110"/>
      <c r="L120" s="110">
        <v>2016</v>
      </c>
    </row>
    <row r="121" spans="4:12" ht="16.5" customHeight="1">
      <c r="D121" s="78" t="s">
        <v>106</v>
      </c>
      <c r="E121" s="91"/>
      <c r="F121" s="5" t="s">
        <v>142</v>
      </c>
      <c r="G121" s="110"/>
      <c r="H121" s="5" t="s">
        <v>142</v>
      </c>
      <c r="I121" s="110"/>
      <c r="J121" s="5" t="s">
        <v>142</v>
      </c>
      <c r="K121" s="110"/>
      <c r="L121" s="5" t="s">
        <v>142</v>
      </c>
    </row>
    <row r="122" spans="4:12" ht="16.5" customHeight="1">
      <c r="D122" s="102"/>
      <c r="E122" s="91"/>
      <c r="F122" s="118"/>
      <c r="G122" s="107"/>
      <c r="H122" s="118"/>
      <c r="I122" s="106"/>
      <c r="J122" s="118"/>
      <c r="K122" s="107"/>
      <c r="L122" s="118"/>
    </row>
    <row r="123" spans="1:12" ht="16.5" customHeight="1">
      <c r="A123" s="91" t="s">
        <v>185</v>
      </c>
      <c r="D123" s="102"/>
      <c r="E123" s="91"/>
      <c r="F123" s="119">
        <f>SUM(F42,F84,F102)</f>
        <v>1832911752.54</v>
      </c>
      <c r="G123" s="107"/>
      <c r="H123" s="119">
        <f>SUM(H42,H84,H102)</f>
        <v>2062927591</v>
      </c>
      <c r="I123" s="106"/>
      <c r="J123" s="119">
        <f>SUM(J42,J84,J102)</f>
        <v>588691684</v>
      </c>
      <c r="K123" s="107"/>
      <c r="L123" s="119">
        <f>SUM(L42,L84,L102)</f>
        <v>286820595</v>
      </c>
    </row>
    <row r="124" spans="1:12" ht="16.5" customHeight="1">
      <c r="A124" s="92" t="s">
        <v>52</v>
      </c>
      <c r="D124" s="102"/>
      <c r="E124" s="91"/>
      <c r="F124" s="108">
        <v>2672742076</v>
      </c>
      <c r="G124" s="107"/>
      <c r="H124" s="108">
        <v>609814485</v>
      </c>
      <c r="I124" s="106"/>
      <c r="J124" s="108">
        <v>652562805</v>
      </c>
      <c r="K124" s="107"/>
      <c r="L124" s="108">
        <v>365742210</v>
      </c>
    </row>
    <row r="125" spans="4:12" ht="16.5" customHeight="1">
      <c r="D125" s="102"/>
      <c r="E125" s="91"/>
      <c r="F125" s="118"/>
      <c r="G125" s="107"/>
      <c r="H125" s="118"/>
      <c r="I125" s="106"/>
      <c r="J125" s="118"/>
      <c r="K125" s="107"/>
      <c r="L125" s="118"/>
    </row>
    <row r="126" spans="1:12" ht="16.5" customHeight="1" thickBot="1">
      <c r="A126" s="91" t="s">
        <v>53</v>
      </c>
      <c r="D126" s="102"/>
      <c r="E126" s="91"/>
      <c r="F126" s="121">
        <f>SUM(F123:F125)</f>
        <v>4505653828.54</v>
      </c>
      <c r="G126" s="107"/>
      <c r="H126" s="121">
        <f>SUM(H123:H125)</f>
        <v>2672742076</v>
      </c>
      <c r="I126" s="106"/>
      <c r="J126" s="121">
        <f>SUM(J123:J125)</f>
        <v>1241254489</v>
      </c>
      <c r="K126" s="107"/>
      <c r="L126" s="121">
        <f>SUM(L123:L125)</f>
        <v>652562805</v>
      </c>
    </row>
    <row r="127" spans="4:12" ht="16.5" customHeight="1" thickTop="1">
      <c r="D127" s="102"/>
      <c r="E127" s="91"/>
      <c r="F127" s="118"/>
      <c r="G127" s="107"/>
      <c r="H127" s="118"/>
      <c r="I127" s="106"/>
      <c r="J127" s="118"/>
      <c r="K127" s="107"/>
      <c r="L127" s="118"/>
    </row>
    <row r="128" spans="4:12" ht="16.5" customHeight="1">
      <c r="D128" s="102"/>
      <c r="E128" s="91"/>
      <c r="F128" s="118"/>
      <c r="G128" s="107"/>
      <c r="H128" s="118"/>
      <c r="I128" s="106"/>
      <c r="J128" s="118"/>
      <c r="K128" s="107"/>
      <c r="L128" s="118"/>
    </row>
    <row r="129" spans="1:12" ht="16.5" customHeight="1">
      <c r="A129" s="91" t="s">
        <v>95</v>
      </c>
      <c r="D129" s="102"/>
      <c r="E129" s="91"/>
      <c r="F129" s="119"/>
      <c r="G129" s="122"/>
      <c r="H129" s="119"/>
      <c r="I129" s="123"/>
      <c r="J129" s="119"/>
      <c r="K129" s="122"/>
      <c r="L129" s="119"/>
    </row>
    <row r="130" spans="1:12" ht="16.5" customHeight="1">
      <c r="A130" s="105" t="s">
        <v>96</v>
      </c>
      <c r="D130" s="102"/>
      <c r="E130" s="91"/>
      <c r="F130" s="119"/>
      <c r="G130" s="122"/>
      <c r="H130" s="119"/>
      <c r="I130" s="123"/>
      <c r="J130" s="119"/>
      <c r="K130" s="122"/>
      <c r="L130" s="119"/>
    </row>
    <row r="131" spans="1:12" ht="16.5" customHeight="1">
      <c r="A131" s="105"/>
      <c r="B131" s="92" t="s">
        <v>99</v>
      </c>
      <c r="D131" s="7">
        <v>7</v>
      </c>
      <c r="E131" s="91"/>
      <c r="F131" s="108">
        <f>'5-7'!F13</f>
        <v>4505653829</v>
      </c>
      <c r="G131" s="122"/>
      <c r="H131" s="108">
        <f>'5-7'!H13</f>
        <v>2672742076</v>
      </c>
      <c r="I131" s="123"/>
      <c r="J131" s="108">
        <f>'5-7'!J13</f>
        <v>1241254489</v>
      </c>
      <c r="K131" s="122"/>
      <c r="L131" s="108">
        <f>'5-7'!L13</f>
        <v>652562805</v>
      </c>
    </row>
    <row r="132" spans="1:12" ht="16.5" customHeight="1">
      <c r="A132" s="105"/>
      <c r="D132" s="102"/>
      <c r="E132" s="91"/>
      <c r="F132" s="119"/>
      <c r="G132" s="122"/>
      <c r="H132" s="119"/>
      <c r="I132" s="123"/>
      <c r="J132" s="119"/>
      <c r="K132" s="122"/>
      <c r="L132" s="119"/>
    </row>
    <row r="133" spans="1:12" ht="16.5" customHeight="1" thickBot="1">
      <c r="A133" s="105"/>
      <c r="D133" s="102"/>
      <c r="E133" s="91"/>
      <c r="F133" s="121">
        <f>SUM(F131:F132)</f>
        <v>4505653829</v>
      </c>
      <c r="G133" s="122"/>
      <c r="H133" s="121">
        <f>SUM(H131:H132)</f>
        <v>2672742076</v>
      </c>
      <c r="I133" s="123"/>
      <c r="J133" s="121">
        <f>SUM(J131:J132)</f>
        <v>1241254489</v>
      </c>
      <c r="K133" s="122"/>
      <c r="L133" s="121">
        <f>SUM(L131:L132)</f>
        <v>652562805</v>
      </c>
    </row>
    <row r="134" spans="3:12" ht="16.5" customHeight="1" thickTop="1">
      <c r="C134" s="95"/>
      <c r="D134" s="102"/>
      <c r="E134" s="91"/>
      <c r="F134" s="118"/>
      <c r="G134" s="107"/>
      <c r="H134" s="118"/>
      <c r="I134" s="106"/>
      <c r="J134" s="118"/>
      <c r="K134" s="107"/>
      <c r="L134" s="118"/>
    </row>
    <row r="135" spans="3:12" ht="16.5" customHeight="1">
      <c r="C135" s="95"/>
      <c r="D135" s="102"/>
      <c r="E135" s="91"/>
      <c r="F135" s="118"/>
      <c r="G135" s="107"/>
      <c r="H135" s="118"/>
      <c r="I135" s="106"/>
      <c r="J135" s="118"/>
      <c r="K135" s="107"/>
      <c r="L135" s="118"/>
    </row>
    <row r="136" spans="1:12" ht="16.5" customHeight="1">
      <c r="A136" s="91" t="s">
        <v>54</v>
      </c>
      <c r="D136" s="102"/>
      <c r="E136" s="91"/>
      <c r="F136" s="118"/>
      <c r="G136" s="107"/>
      <c r="H136" s="118"/>
      <c r="I136" s="106"/>
      <c r="J136" s="118"/>
      <c r="K136" s="107"/>
      <c r="L136" s="118"/>
    </row>
    <row r="137" spans="1:5" ht="16.5" customHeight="1">
      <c r="A137" s="105" t="s">
        <v>122</v>
      </c>
      <c r="B137" s="95"/>
      <c r="C137" s="95"/>
      <c r="D137" s="102"/>
      <c r="E137" s="91"/>
    </row>
    <row r="138" spans="1:5" ht="16.5" customHeight="1">
      <c r="A138" s="105"/>
      <c r="B138" s="95" t="s">
        <v>123</v>
      </c>
      <c r="C138" s="95"/>
      <c r="D138" s="102"/>
      <c r="E138" s="91"/>
    </row>
    <row r="139" spans="1:12" ht="16.5" customHeight="1">
      <c r="A139" s="105"/>
      <c r="B139" s="95" t="s">
        <v>209</v>
      </c>
      <c r="C139" s="95"/>
      <c r="D139" s="102"/>
      <c r="E139" s="91"/>
      <c r="F139" s="119"/>
      <c r="G139" s="107"/>
      <c r="H139" s="119"/>
      <c r="I139" s="95"/>
      <c r="J139" s="119"/>
      <c r="K139" s="122"/>
      <c r="L139" s="119"/>
    </row>
    <row r="140" spans="1:12" ht="16.5" customHeight="1">
      <c r="A140" s="105"/>
      <c r="B140" s="95" t="s">
        <v>227</v>
      </c>
      <c r="C140" s="95"/>
      <c r="D140" s="102"/>
      <c r="E140" s="91"/>
      <c r="F140" s="119">
        <v>-421677828</v>
      </c>
      <c r="G140" s="107"/>
      <c r="H140" s="119">
        <v>-807580233</v>
      </c>
      <c r="I140" s="95"/>
      <c r="J140" s="119">
        <v>5693285</v>
      </c>
      <c r="K140" s="122"/>
      <c r="L140" s="119">
        <v>0</v>
      </c>
    </row>
    <row r="141" spans="1:12" ht="16.5" customHeight="1">
      <c r="A141" s="105" t="s">
        <v>218</v>
      </c>
      <c r="B141" s="95"/>
      <c r="C141" s="95"/>
      <c r="D141" s="102"/>
      <c r="E141" s="91"/>
      <c r="F141" s="119">
        <v>480457180</v>
      </c>
      <c r="G141" s="107"/>
      <c r="H141" s="119">
        <v>90039043</v>
      </c>
      <c r="I141" s="95"/>
      <c r="J141" s="119">
        <v>0</v>
      </c>
      <c r="K141" s="122"/>
      <c r="L141" s="119">
        <v>0</v>
      </c>
    </row>
    <row r="142" spans="1:12" ht="16.5" customHeight="1">
      <c r="A142" s="105" t="s">
        <v>97</v>
      </c>
      <c r="B142" s="95"/>
      <c r="C142" s="95"/>
      <c r="D142" s="102"/>
      <c r="E142" s="91"/>
      <c r="F142" s="119"/>
      <c r="G142" s="107"/>
      <c r="H142" s="119"/>
      <c r="I142" s="95"/>
      <c r="J142" s="119"/>
      <c r="K142" s="122"/>
      <c r="L142" s="119"/>
    </row>
    <row r="143" spans="2:12" ht="16.5" customHeight="1">
      <c r="B143" s="95" t="s">
        <v>98</v>
      </c>
      <c r="C143" s="105"/>
      <c r="D143" s="124"/>
      <c r="E143" s="91"/>
      <c r="F143" s="119">
        <v>3734300</v>
      </c>
      <c r="G143" s="107"/>
      <c r="H143" s="119">
        <v>1364143</v>
      </c>
      <c r="I143" s="106"/>
      <c r="J143" s="119">
        <v>0</v>
      </c>
      <c r="K143" s="122"/>
      <c r="L143" s="119">
        <v>0</v>
      </c>
    </row>
    <row r="144" spans="1:12" ht="16.5" customHeight="1">
      <c r="A144" s="105" t="s">
        <v>141</v>
      </c>
      <c r="B144" s="95"/>
      <c r="C144" s="105"/>
      <c r="D144" s="124"/>
      <c r="E144" s="91"/>
      <c r="F144" s="119"/>
      <c r="G144" s="107"/>
      <c r="H144" s="119"/>
      <c r="I144" s="106"/>
      <c r="J144" s="118"/>
      <c r="K144" s="107"/>
      <c r="L144" s="118"/>
    </row>
    <row r="145" spans="1:12" ht="16.5" customHeight="1">
      <c r="A145" s="91"/>
      <c r="B145" s="105" t="s">
        <v>107</v>
      </c>
      <c r="D145" s="120"/>
      <c r="F145" s="119">
        <v>345594827</v>
      </c>
      <c r="G145" s="12"/>
      <c r="H145" s="119">
        <v>270599554</v>
      </c>
      <c r="I145" s="12"/>
      <c r="J145" s="11">
        <v>0</v>
      </c>
      <c r="K145" s="12"/>
      <c r="L145" s="11">
        <v>0</v>
      </c>
    </row>
    <row r="146" spans="1:11" ht="16.5" customHeight="1">
      <c r="A146" s="105" t="s">
        <v>226</v>
      </c>
      <c r="B146" s="105"/>
      <c r="D146" s="120"/>
      <c r="F146" s="119"/>
      <c r="G146" s="12"/>
      <c r="H146" s="119"/>
      <c r="I146" s="12"/>
      <c r="K146" s="12"/>
    </row>
    <row r="147" spans="1:12" ht="16.5" customHeight="1">
      <c r="A147" s="91"/>
      <c r="B147" s="105" t="s">
        <v>225</v>
      </c>
      <c r="D147" s="120"/>
      <c r="F147" s="119">
        <v>685908739</v>
      </c>
      <c r="G147" s="12"/>
      <c r="H147" s="119">
        <v>0</v>
      </c>
      <c r="I147" s="12"/>
      <c r="J147" s="11">
        <v>685908739</v>
      </c>
      <c r="K147" s="12"/>
      <c r="L147" s="11">
        <v>0</v>
      </c>
    </row>
    <row r="148" spans="1:11" ht="16.5" customHeight="1">
      <c r="A148" s="91"/>
      <c r="B148" s="105"/>
      <c r="D148" s="120"/>
      <c r="F148" s="119"/>
      <c r="G148" s="12"/>
      <c r="H148" s="119"/>
      <c r="I148" s="12"/>
      <c r="K148" s="12"/>
    </row>
    <row r="149" spans="1:11" ht="16.5" customHeight="1">
      <c r="A149" s="91"/>
      <c r="B149" s="105"/>
      <c r="D149" s="120"/>
      <c r="F149" s="119"/>
      <c r="G149" s="12"/>
      <c r="H149" s="119"/>
      <c r="I149" s="12"/>
      <c r="K149" s="12"/>
    </row>
    <row r="150" spans="1:11" ht="16.5" customHeight="1">
      <c r="A150" s="91"/>
      <c r="B150" s="105"/>
      <c r="D150" s="120"/>
      <c r="F150" s="119"/>
      <c r="G150" s="12"/>
      <c r="H150" s="119"/>
      <c r="I150" s="12"/>
      <c r="K150" s="12"/>
    </row>
    <row r="151" spans="1:11" ht="16.5" customHeight="1">
      <c r="A151" s="91"/>
      <c r="B151" s="105"/>
      <c r="D151" s="120"/>
      <c r="F151" s="119"/>
      <c r="G151" s="12"/>
      <c r="H151" s="119"/>
      <c r="I151" s="12"/>
      <c r="K151" s="12"/>
    </row>
    <row r="152" spans="1:11" ht="16.5" customHeight="1">
      <c r="A152" s="91"/>
      <c r="B152" s="105"/>
      <c r="D152" s="120"/>
      <c r="F152" s="119"/>
      <c r="G152" s="12"/>
      <c r="H152" s="119"/>
      <c r="I152" s="12"/>
      <c r="K152" s="12"/>
    </row>
    <row r="153" spans="1:11" ht="16.5" customHeight="1">
      <c r="A153" s="91"/>
      <c r="B153" s="105"/>
      <c r="D153" s="120"/>
      <c r="F153" s="119"/>
      <c r="G153" s="12"/>
      <c r="H153" s="119"/>
      <c r="I153" s="12"/>
      <c r="K153" s="12"/>
    </row>
    <row r="154" spans="1:11" ht="16.5" customHeight="1">
      <c r="A154" s="91"/>
      <c r="B154" s="105"/>
      <c r="D154" s="120"/>
      <c r="F154" s="119"/>
      <c r="G154" s="12"/>
      <c r="H154" s="119"/>
      <c r="I154" s="12"/>
      <c r="K154" s="12"/>
    </row>
    <row r="155" spans="1:11" ht="16.5" customHeight="1">
      <c r="A155" s="91"/>
      <c r="B155" s="105"/>
      <c r="D155" s="120"/>
      <c r="F155" s="119"/>
      <c r="G155" s="12"/>
      <c r="H155" s="119"/>
      <c r="I155" s="12"/>
      <c r="K155" s="12"/>
    </row>
    <row r="156" spans="1:11" ht="16.5" customHeight="1">
      <c r="A156" s="91"/>
      <c r="B156" s="105"/>
      <c r="D156" s="120"/>
      <c r="F156" s="119"/>
      <c r="G156" s="12"/>
      <c r="H156" s="119"/>
      <c r="I156" s="12"/>
      <c r="K156" s="12"/>
    </row>
    <row r="157" spans="1:11" ht="16.5" customHeight="1">
      <c r="A157" s="91"/>
      <c r="B157" s="105"/>
      <c r="D157" s="120"/>
      <c r="F157" s="119"/>
      <c r="G157" s="12"/>
      <c r="H157" s="119"/>
      <c r="I157" s="12"/>
      <c r="K157" s="12"/>
    </row>
    <row r="158" spans="1:11" ht="16.5" customHeight="1">
      <c r="A158" s="91"/>
      <c r="B158" s="105"/>
      <c r="D158" s="120"/>
      <c r="F158" s="119"/>
      <c r="G158" s="12"/>
      <c r="H158" s="119"/>
      <c r="I158" s="12"/>
      <c r="K158" s="12"/>
    </row>
    <row r="159" spans="1:11" ht="16.5" customHeight="1">
      <c r="A159" s="91"/>
      <c r="B159" s="105"/>
      <c r="D159" s="120"/>
      <c r="F159" s="119"/>
      <c r="G159" s="12"/>
      <c r="H159" s="119"/>
      <c r="I159" s="12"/>
      <c r="K159" s="12"/>
    </row>
    <row r="160" spans="1:11" ht="16.5" customHeight="1">
      <c r="A160" s="91"/>
      <c r="B160" s="105"/>
      <c r="D160" s="120"/>
      <c r="F160" s="119"/>
      <c r="G160" s="12"/>
      <c r="H160" s="119"/>
      <c r="I160" s="12"/>
      <c r="K160" s="12"/>
    </row>
    <row r="161" spans="1:11" ht="16.5" customHeight="1">
      <c r="A161" s="91"/>
      <c r="B161" s="105"/>
      <c r="D161" s="120"/>
      <c r="F161" s="119"/>
      <c r="G161" s="12"/>
      <c r="H161" s="119"/>
      <c r="I161" s="12"/>
      <c r="K161" s="12"/>
    </row>
    <row r="162" spans="1:11" ht="16.5" customHeight="1">
      <c r="A162" s="91"/>
      <c r="B162" s="105"/>
      <c r="D162" s="120"/>
      <c r="F162" s="119"/>
      <c r="G162" s="12"/>
      <c r="H162" s="119"/>
      <c r="I162" s="12"/>
      <c r="K162" s="12"/>
    </row>
    <row r="163" spans="1:11" ht="16.5" customHeight="1">
      <c r="A163" s="91"/>
      <c r="B163" s="105"/>
      <c r="D163" s="120"/>
      <c r="F163" s="119"/>
      <c r="G163" s="12"/>
      <c r="H163" s="119"/>
      <c r="I163" s="12"/>
      <c r="K163" s="12"/>
    </row>
    <row r="164" spans="1:11" ht="16.5" customHeight="1">
      <c r="A164" s="91"/>
      <c r="B164" s="105"/>
      <c r="D164" s="120"/>
      <c r="F164" s="119"/>
      <c r="G164" s="12"/>
      <c r="H164" s="119"/>
      <c r="I164" s="12"/>
      <c r="K164" s="12"/>
    </row>
    <row r="165" spans="1:11" ht="18.75" customHeight="1">
      <c r="A165" s="91"/>
      <c r="B165" s="105"/>
      <c r="D165" s="120"/>
      <c r="F165" s="119"/>
      <c r="G165" s="12"/>
      <c r="H165" s="119"/>
      <c r="I165" s="12"/>
      <c r="K165" s="12"/>
    </row>
    <row r="166" spans="1:12" ht="21.75" customHeight="1">
      <c r="A166" s="160" t="str">
        <f>'5-7'!A51:L51</f>
        <v>The notes to the consolidated and separate financial statements on pages 14 to 68 are an integral part of these financial statements.</v>
      </c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</row>
  </sheetData>
  <sheetProtection/>
  <mergeCells count="9">
    <mergeCell ref="A54:L54"/>
    <mergeCell ref="A166:L166"/>
    <mergeCell ref="A113:L113"/>
    <mergeCell ref="F6:H6"/>
    <mergeCell ref="J6:L6"/>
    <mergeCell ref="F60:H60"/>
    <mergeCell ref="J60:L60"/>
    <mergeCell ref="F119:H119"/>
    <mergeCell ref="J119:L119"/>
  </mergeCells>
  <printOptions/>
  <pageMargins left="0.8" right="0.5" top="0.5" bottom="0.6" header="0.49" footer="0.4"/>
  <pageSetup firstPageNumber="11" useFirstPageNumber="1" horizontalDpi="1200" verticalDpi="1200" orientation="portrait" paperSize="9" scale="90" r:id="rId1"/>
  <headerFooter>
    <oddFooter>&amp;R&amp;"Arial,Regular"&amp;9&amp;P</oddFooter>
  </headerFooter>
  <rowBreaks count="2" manualBreakCount="2">
    <brk id="5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2018-02-28T14:11:07Z</cp:lastPrinted>
  <dcterms:created xsi:type="dcterms:W3CDTF">2014-03-04T07:14:12Z</dcterms:created>
  <dcterms:modified xsi:type="dcterms:W3CDTF">2018-02-28T14:11:10Z</dcterms:modified>
  <cp:category/>
  <cp:version/>
  <cp:contentType/>
  <cp:contentStatus/>
</cp:coreProperties>
</file>