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2"/>
  </bookViews>
  <sheets>
    <sheet name="2-4" sheetId="1" r:id="rId1"/>
    <sheet name="5-6" sheetId="2" r:id="rId2"/>
    <sheet name="7" sheetId="3" r:id="rId3"/>
    <sheet name="8" sheetId="4" r:id="rId4"/>
    <sheet name="9-11" sheetId="5" r:id="rId5"/>
  </sheets>
  <definedNames>
    <definedName name="_xlnm.Print_Area" localSheetId="0">'2-4'!$A$1:$L$144</definedName>
    <definedName name="_xlnm.Print_Area" localSheetId="2">'7'!$A$1:$Z$38</definedName>
    <definedName name="_xlnm.Print_Area" localSheetId="3">'8'!$A$1:$N$34</definedName>
    <definedName name="_xlnm.Print_Area" localSheetId="4">'9-11'!$A$1:$L$147</definedName>
  </definedNames>
  <calcPr fullCalcOnLoad="1"/>
</workbook>
</file>

<file path=xl/sharedStrings.xml><?xml version="1.0" encoding="utf-8"?>
<sst xmlns="http://schemas.openxmlformats.org/spreadsheetml/2006/main" count="442" uniqueCount="252">
  <si>
    <t xml:space="preserve">   </t>
  </si>
  <si>
    <t xml:space="preserve">  จ่ายภาษีเงินได้นิติบุคคล</t>
  </si>
  <si>
    <t>31 March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</si>
  <si>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</si>
  <si>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</si>
  <si>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</si>
  <si>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</si>
  <si>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</si>
  <si>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</si>
  <si>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</si>
  <si>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</si>
  <si>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</si>
  <si>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</si>
  <si>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</si>
  <si>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</si>
  <si>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</si>
  <si>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</si>
  <si>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</si>
  <si>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</si>
  <si>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</si>
  <si>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</si>
  <si>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</si>
  <si>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</si>
  <si>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</si>
  <si>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</si>
  <si>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</si>
  <si>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</si>
  <si>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</si>
  <si>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</si>
  <si>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</si>
  <si>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</si>
  <si>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</si>
  <si>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</si>
  <si>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</si>
  <si>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</si>
  <si>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</si>
  <si>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</si>
  <si>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</si>
  <si>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</si>
  <si>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</si>
  <si>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</si>
  <si>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</si>
  <si>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</si>
  <si>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</si>
  <si>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</si>
  <si>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</si>
  <si>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</si>
  <si>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</si>
  <si>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</si>
  <si>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</si>
  <si>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</si>
  <si>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</si>
  <si>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</si>
  <si>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</si>
  <si>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</si>
  <si>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</si>
  <si>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</si>
  <si>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</si>
  <si>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</si>
  <si>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</si>
  <si>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</si>
  <si>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</si>
  <si>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</si>
  <si>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Total expense</t>
  </si>
  <si>
    <t>equity</t>
  </si>
  <si>
    <t>financial institutions</t>
  </si>
  <si>
    <t xml:space="preserve"> </t>
  </si>
  <si>
    <t>Energy Absolute Public Company Limited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</si>
  <si>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</si>
  <si>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</si>
  <si>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</si>
  <si>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</si>
  <si>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</si>
  <si>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</si>
  <si>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</si>
  <si>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</si>
  <si>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</si>
  <si>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</si>
  <si>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</si>
  <si>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</si>
  <si>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</si>
  <si>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</si>
  <si>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</si>
  <si>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</si>
  <si>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>Income tax payable</t>
  </si>
  <si>
    <t xml:space="preserve">Long-term loans from 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</si>
  <si>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</si>
  <si>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</si>
  <si>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</si>
  <si>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</si>
  <si>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</si>
  <si>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</si>
  <si>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</si>
  <si>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</si>
  <si>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</si>
  <si>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</si>
  <si>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</si>
  <si>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- Retirement benefit expenses</t>
  </si>
  <si>
    <t>- Other non-current assets</t>
  </si>
  <si>
    <t>Cash generated from operations</t>
  </si>
  <si>
    <t>Net cash receipts from operating activities</t>
  </si>
  <si>
    <t xml:space="preserve">Payments for short-term loans to related parties </t>
  </si>
  <si>
    <t>Payments for purchases of investment property</t>
  </si>
  <si>
    <t xml:space="preserve">Proceeds from short-term loans from </t>
  </si>
  <si>
    <t xml:space="preserve">Payments for short-term loans from </t>
  </si>
  <si>
    <t xml:space="preserve">Payments for long-term loans from </t>
  </si>
  <si>
    <t>Net increase (decrease) in cash and cash equivalents</t>
  </si>
  <si>
    <t>- Cash on hand and deposits at financial</t>
  </si>
  <si>
    <t xml:space="preserve">Payments for purchases of property, plant </t>
  </si>
  <si>
    <t>and equipment</t>
  </si>
  <si>
    <t>Baht’000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</si>
  <si>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</si>
  <si>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</si>
  <si>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</si>
  <si>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</si>
  <si>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</si>
  <si>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</si>
  <si>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Interest paid</t>
  </si>
  <si>
    <t>to right to use transmission line</t>
  </si>
  <si>
    <t>used as collateral</t>
  </si>
  <si>
    <t>Short-term loans to other parties</t>
  </si>
  <si>
    <t>and related parties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</si>
  <si>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</si>
  <si>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</si>
  <si>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</si>
  <si>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</si>
  <si>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</si>
  <si>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</si>
  <si>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</si>
  <si>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</si>
  <si>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Other comprehensive income</t>
  </si>
  <si>
    <t>- Other accounts receivable</t>
  </si>
  <si>
    <t>- Other accounts payable</t>
  </si>
  <si>
    <t>Payments for purchase of intangible assets</t>
  </si>
  <si>
    <t xml:space="preserve">- Changes in construction payables and </t>
  </si>
  <si>
    <t>payables for purchase of assets</t>
  </si>
  <si>
    <t>Opening balance as at 1 January 2017</t>
  </si>
  <si>
    <t>Closing balance as at 31 March 2017</t>
  </si>
  <si>
    <t>Deferred tax assets, net</t>
  </si>
  <si>
    <t>Currency exchange gains (losses), net</t>
  </si>
  <si>
    <t xml:space="preserve">Items that will be reclassified </t>
  </si>
  <si>
    <t>subsequently to profit or loss</t>
  </si>
  <si>
    <t>for the period, net of tax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</si>
  <si>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</si>
  <si>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</si>
  <si>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</si>
  <si>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</si>
  <si>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</si>
  <si>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</si>
  <si>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</si>
  <si>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 xml:space="preserve">Proceeds from disposals of property, plant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</si>
  <si>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</si>
  <si>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</si>
  <si>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</si>
  <si>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</si>
  <si>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</si>
  <si>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</si>
  <si>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</si>
  <si>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</si>
  <si>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</si>
  <si>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Investment property, net</t>
  </si>
  <si>
    <t>2017</t>
  </si>
  <si>
    <r>
      <t xml:space="preserve">Liabilities and equity </t>
    </r>
    <r>
      <rPr>
        <sz val="9"/>
        <color indexed="8"/>
        <rFont val="Arial"/>
        <family val="2"/>
      </rPr>
      <t>(continued)</t>
    </r>
  </si>
  <si>
    <t>Net cash receipts from (payments in) investing activities</t>
  </si>
  <si>
    <t>As at 31 March 2018</t>
  </si>
  <si>
    <t>Opening balance as at 1 January 2018</t>
  </si>
  <si>
    <t>Closing balance as at 31 March 2018</t>
  </si>
  <si>
    <t>2018</t>
  </si>
  <si>
    <t>For the three-month period ended 31 March 2018</t>
  </si>
  <si>
    <t>-</t>
  </si>
  <si>
    <t xml:space="preserve">Investment in a joint venture </t>
  </si>
  <si>
    <t>Short-term loans from related parties</t>
  </si>
  <si>
    <t>Goodwill</t>
  </si>
  <si>
    <t>Accounting gain on a business combination</t>
  </si>
  <si>
    <t>for using the equity method</t>
  </si>
  <si>
    <t xml:space="preserve">- Accounting gains on a business combination </t>
  </si>
  <si>
    <t xml:space="preserve">Proceeds from short-term loans from related parties </t>
  </si>
  <si>
    <t>Exchange difference on translation</t>
  </si>
  <si>
    <t>Income tax on items that will be reclassified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</si>
  <si>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</si>
  <si>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</si>
  <si>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</si>
  <si>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</si>
  <si>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</si>
  <si>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</si>
  <si>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associate and</t>
  </si>
  <si>
    <t>- Unrealised losses (gains) on exchange rates</t>
  </si>
  <si>
    <t>Net cash payments in financing activities</t>
  </si>
  <si>
    <t>10, 23.3</t>
  </si>
  <si>
    <t>19, 23.3</t>
  </si>
  <si>
    <t>Other comprehensive
income (expense)</t>
  </si>
  <si>
    <t>Currency</t>
  </si>
  <si>
    <t>translation</t>
  </si>
  <si>
    <t>income</t>
  </si>
  <si>
    <t>(expense) of an</t>
  </si>
  <si>
    <t>Revenue from sales and services</t>
  </si>
  <si>
    <t xml:space="preserve">Cost of sales and services </t>
  </si>
  <si>
    <t>Investment in an associate</t>
  </si>
  <si>
    <t>Other non-current liabilities</t>
  </si>
  <si>
    <t xml:space="preserve">Equity attributable to owners </t>
  </si>
  <si>
    <t>achieved in stages, net</t>
  </si>
  <si>
    <t>Currency translation differences</t>
  </si>
  <si>
    <t>Earnings per share</t>
  </si>
  <si>
    <t>Discount</t>
  </si>
  <si>
    <t>differences</t>
  </si>
  <si>
    <t xml:space="preserve">   achieved in stages, net</t>
  </si>
  <si>
    <t xml:space="preserve">   in an associate and a joint venture</t>
  </si>
  <si>
    <t>Proceeds from a business combination achieved in stages</t>
  </si>
  <si>
    <t>Payments for short-term loans from related parties</t>
  </si>
  <si>
    <t>- Provision for decommissioning costs</t>
  </si>
  <si>
    <t>an associate and a joint venture accounted</t>
  </si>
  <si>
    <t>Deposits at financial institutions</t>
  </si>
  <si>
    <t>- Gains on disposal of equipment</t>
  </si>
  <si>
    <t>- Losses on write-off of equipment</t>
  </si>
  <si>
    <t xml:space="preserve">Proceeds from exercising share option of </t>
  </si>
  <si>
    <t>Debentures, net</t>
  </si>
  <si>
    <t>Profit before income tax</t>
  </si>
  <si>
    <t>Income tax</t>
  </si>
  <si>
    <t>Share of other comprehensive income of</t>
  </si>
  <si>
    <t>Note</t>
  </si>
  <si>
    <t>- Share of loss from investments</t>
  </si>
  <si>
    <t>Deposits at financial institutions used as collateral</t>
  </si>
  <si>
    <t>non-controlling interest of a subsidiary</t>
  </si>
  <si>
    <t>- Transfer construction cost of high voltage station</t>
  </si>
  <si>
    <t>financial information</t>
  </si>
  <si>
    <t>Consolidated financial information</t>
  </si>
  <si>
    <t>Separate financial information</t>
  </si>
  <si>
    <t xml:space="preserve">(including retention for constructions and </t>
  </si>
  <si>
    <t>advance payment for purchase of equipment)</t>
  </si>
  <si>
    <t xml:space="preserve">Advance receipts for land rental </t>
  </si>
  <si>
    <t>from related parties</t>
  </si>
  <si>
    <t>Basic earnings per share (Baht per share)</t>
  </si>
  <si>
    <t xml:space="preserve">Capital contributions by non-controllling </t>
  </si>
  <si>
    <t>interests of subsidiaries</t>
  </si>
  <si>
    <t xml:space="preserve">on a business combination achieved </t>
  </si>
  <si>
    <t>in stages</t>
  </si>
  <si>
    <t xml:space="preserve">- Amortisation of advance receipts for land rental </t>
  </si>
  <si>
    <t xml:space="preserve">   from related parties</t>
  </si>
  <si>
    <t xml:space="preserve">Cash flows before changes in operating </t>
  </si>
  <si>
    <t>assets and liabilities</t>
  </si>
  <si>
    <t>The notes to the interim financial information on pages 12 to 37 are an integral part of this interim financial information.</t>
  </si>
  <si>
    <t>Short-term investment</t>
  </si>
  <si>
    <t>Deferred tax liabilities, net</t>
  </si>
  <si>
    <t xml:space="preserve">Share of loss from investment in an associate </t>
  </si>
  <si>
    <t>and a joint venture</t>
  </si>
  <si>
    <t>Reclassification of currency translation</t>
  </si>
  <si>
    <t>differences to profit and loss</t>
  </si>
  <si>
    <t xml:space="preserve">Reclassification of investment </t>
  </si>
  <si>
    <t>- Gain on fair value measurement of</t>
  </si>
  <si>
    <t xml:space="preserve">   short-term investment</t>
  </si>
  <si>
    <t>Cash and cash equivalents are made up as follow:</t>
  </si>
  <si>
    <t xml:space="preserve">interests in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</si>
</sst>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  <numFmt numFmtId="186" formatCode="#,##0.0000;\(#,##0.0000\);\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</cellStyleXfs>
  <cellXfs count="248">
    <xf numFmtId="0" fontId="0" fillId="0" borderId="0" xfId="0" applyFont="1" applyAlignment="1">
      <alignment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171" fontId="5" fillId="0" borderId="0" xfId="64" applyNumberFormat="1" applyFont="1" applyFill="1" applyAlignment="1">
      <alignment horizontal="right" vertical="center"/>
      <protection/>
    </xf>
    <xf numFmtId="0" fontId="5" fillId="0" borderId="0" xfId="64" applyFont="1" applyFill="1" applyBorder="1" applyAlignment="1">
      <alignment vertical="center"/>
      <protection/>
    </xf>
    <xf numFmtId="176" fontId="6" fillId="0" borderId="0" xfId="44" applyFont="1" applyFill="1" applyAlignment="1">
      <alignment horizontal="right" vertical="center"/>
    </xf>
    <xf numFmtId="170" fontId="6" fillId="0" borderId="0" xfId="59" applyNumberFormat="1" applyFont="1" applyFill="1" applyBorder="1" applyAlignment="1">
      <alignment horizontal="center" vertical="center"/>
      <protection/>
    </xf>
    <xf numFmtId="176" fontId="6" fillId="0" borderId="0" xfId="44" applyFont="1" applyFill="1" applyBorder="1" applyAlignment="1">
      <alignment horizontal="right" vertical="center" wrapText="1"/>
    </xf>
    <xf numFmtId="170" fontId="6" fillId="0" borderId="0" xfId="59" applyNumberFormat="1" applyFont="1" applyFill="1" applyBorder="1" applyAlignment="1">
      <alignment horizontal="left" vertical="center"/>
      <protection/>
    </xf>
    <xf numFmtId="172" fontId="5" fillId="0" borderId="0" xfId="64" applyNumberFormat="1" applyFont="1" applyFill="1" applyAlignment="1">
      <alignment horizontal="right" vertical="center"/>
      <protection/>
    </xf>
    <xf numFmtId="171" fontId="5" fillId="0" borderId="10" xfId="64" applyNumberFormat="1" applyFont="1" applyFill="1" applyBorder="1" applyAlignment="1">
      <alignment horizontal="right" vertical="center"/>
      <protection/>
    </xf>
    <xf numFmtId="171" fontId="5" fillId="0" borderId="0" xfId="64" applyNumberFormat="1" applyFont="1" applyFill="1" applyBorder="1" applyAlignment="1">
      <alignment horizontal="right" vertical="center"/>
      <protection/>
    </xf>
    <xf numFmtId="170" fontId="5" fillId="0" borderId="0" xfId="59" applyNumberFormat="1" applyFont="1" applyFill="1" applyBorder="1" applyAlignment="1">
      <alignment horizontal="left" vertical="center"/>
      <protection/>
    </xf>
    <xf numFmtId="172" fontId="5" fillId="0" borderId="0" xfId="64" applyNumberFormat="1" applyFont="1" applyFill="1" applyBorder="1" applyAlignment="1">
      <alignment horizontal="right" vertical="center"/>
      <protection/>
    </xf>
    <xf numFmtId="0" fontId="52" fillId="0" borderId="0" xfId="64" applyFont="1" applyFill="1" applyAlignment="1">
      <alignment vertical="center"/>
      <protection/>
    </xf>
    <xf numFmtId="172" fontId="52" fillId="0" borderId="0" xfId="64" applyNumberFormat="1" applyFont="1" applyFill="1" applyAlignment="1">
      <alignment horizontal="right" vertical="center"/>
      <protection/>
    </xf>
    <xf numFmtId="171" fontId="52" fillId="0" borderId="0" xfId="64" applyNumberFormat="1" applyFont="1" applyFill="1" applyAlignment="1">
      <alignment horizontal="right" vertical="center"/>
      <protection/>
    </xf>
    <xf numFmtId="171" fontId="52" fillId="0" borderId="0" xfId="42" applyNumberFormat="1" applyFont="1" applyFill="1" applyAlignment="1">
      <alignment horizontal="right" vertical="center"/>
    </xf>
    <xf numFmtId="170" fontId="53" fillId="0" borderId="0" xfId="0" applyNumberFormat="1" applyFont="1" applyFill="1" applyBorder="1" applyAlignment="1">
      <alignment horizontal="left" vertical="center"/>
    </xf>
    <xf numFmtId="170" fontId="54" fillId="0" borderId="0" xfId="0" applyNumberFormat="1" applyFont="1" applyFill="1" applyBorder="1" applyAlignment="1">
      <alignment horizontal="center" vertical="center"/>
    </xf>
    <xf numFmtId="170" fontId="54" fillId="0" borderId="0" xfId="0" applyNumberFormat="1" applyFont="1" applyFill="1" applyBorder="1" applyAlignment="1">
      <alignment horizontal="left" vertical="center"/>
    </xf>
    <xf numFmtId="171" fontId="54" fillId="0" borderId="0" xfId="0" applyNumberFormat="1" applyFont="1" applyFill="1" applyBorder="1" applyAlignment="1">
      <alignment horizontal="right" vertical="center"/>
    </xf>
    <xf numFmtId="170" fontId="54" fillId="0" borderId="0" xfId="0" applyNumberFormat="1" applyFont="1" applyFill="1" applyBorder="1" applyAlignment="1">
      <alignment vertical="center"/>
    </xf>
    <xf numFmtId="170" fontId="53" fillId="0" borderId="10" xfId="0" applyNumberFormat="1" applyFont="1" applyFill="1" applyBorder="1" applyAlignment="1">
      <alignment horizontal="left" vertical="center"/>
    </xf>
    <xf numFmtId="170" fontId="54" fillId="0" borderId="10" xfId="0" applyNumberFormat="1" applyFont="1" applyFill="1" applyBorder="1" applyAlignment="1">
      <alignment horizontal="center" vertical="center"/>
    </xf>
    <xf numFmtId="170" fontId="54" fillId="0" borderId="10" xfId="0" applyNumberFormat="1" applyFont="1" applyFill="1" applyBorder="1" applyAlignment="1">
      <alignment horizontal="left" vertical="center"/>
    </xf>
    <xf numFmtId="171" fontId="54" fillId="0" borderId="10" xfId="0" applyNumberFormat="1" applyFont="1" applyFill="1" applyBorder="1" applyAlignment="1">
      <alignment horizontal="right" vertical="center"/>
    </xf>
    <xf numFmtId="170" fontId="53" fillId="0" borderId="0" xfId="0" applyNumberFormat="1" applyFont="1" applyFill="1" applyBorder="1" applyAlignment="1">
      <alignment vertical="center"/>
    </xf>
    <xf numFmtId="170" fontId="53" fillId="0" borderId="10" xfId="0" applyNumberFormat="1" applyFont="1" applyFill="1" applyBorder="1" applyAlignment="1">
      <alignment horizontal="right" vertical="center"/>
    </xf>
    <xf numFmtId="171" fontId="53" fillId="0" borderId="10" xfId="0" applyNumberFormat="1" applyFont="1" applyFill="1" applyBorder="1" applyAlignment="1">
      <alignment horizontal="right" vertical="center"/>
    </xf>
    <xf numFmtId="170" fontId="53" fillId="0" borderId="0" xfId="0" applyNumberFormat="1" applyFont="1" applyFill="1" applyBorder="1" applyAlignment="1">
      <alignment horizontal="right" vertical="center"/>
    </xf>
    <xf numFmtId="171" fontId="53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 quotePrefix="1">
      <alignment horizontal="right" vertical="center"/>
    </xf>
    <xf numFmtId="170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left" vertical="center"/>
    </xf>
    <xf numFmtId="170" fontId="53" fillId="0" borderId="10" xfId="0" applyNumberFormat="1" applyFont="1" applyFill="1" applyBorder="1" applyAlignment="1">
      <alignment horizontal="center" vertical="center"/>
    </xf>
    <xf numFmtId="171" fontId="6" fillId="0" borderId="10" xfId="61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54" fillId="0" borderId="0" xfId="0" applyNumberFormat="1" applyFont="1" applyFill="1" applyBorder="1" applyAlignment="1">
      <alignment horizontal="left" vertical="center"/>
    </xf>
    <xf numFmtId="172" fontId="54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172" fontId="54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6" fillId="0" borderId="0" xfId="63" applyFont="1" applyFill="1" applyAlignment="1">
      <alignment vertical="center"/>
      <protection/>
    </xf>
    <xf numFmtId="0" fontId="54" fillId="0" borderId="0" xfId="0" applyFont="1" applyFill="1" applyAlignment="1">
      <alignment/>
    </xf>
    <xf numFmtId="171" fontId="54" fillId="0" borderId="11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54" fillId="0" borderId="10" xfId="0" applyNumberFormat="1" applyFont="1" applyFill="1" applyBorder="1" applyAlignment="1">
      <alignment horizontal="left" vertical="center"/>
    </xf>
    <xf numFmtId="172" fontId="54" fillId="0" borderId="1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left" vertical="center"/>
    </xf>
    <xf numFmtId="172" fontId="53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1" fontId="5" fillId="0" borderId="0" xfId="59" applyNumberFormat="1" applyFont="1" applyFill="1" applyAlignment="1">
      <alignment horizontal="right" vertical="center"/>
      <protection/>
    </xf>
    <xf numFmtId="0" fontId="54" fillId="0" borderId="0" xfId="0" applyFont="1" applyFill="1" applyAlignment="1">
      <alignment/>
    </xf>
    <xf numFmtId="171" fontId="5" fillId="0" borderId="10" xfId="59" applyNumberFormat="1" applyFont="1" applyFill="1" applyBorder="1" applyAlignment="1">
      <alignment horizontal="right" vertical="center"/>
      <protection/>
    </xf>
    <xf numFmtId="170" fontId="54" fillId="0" borderId="0" xfId="0" applyNumberFormat="1" applyFont="1" applyFill="1" applyBorder="1" applyAlignment="1" quotePrefix="1">
      <alignment horizontal="left" vertical="center"/>
    </xf>
    <xf numFmtId="170" fontId="54" fillId="0" borderId="0" xfId="0" applyNumberFormat="1" applyFont="1" applyFill="1" applyBorder="1" applyAlignment="1" quotePrefix="1">
      <alignment horizontal="center" vertical="center"/>
    </xf>
    <xf numFmtId="173" fontId="54" fillId="0" borderId="0" xfId="0" applyNumberFormat="1" applyFont="1" applyFill="1" applyBorder="1" applyAlignment="1" quotePrefix="1">
      <alignment horizontal="center" vertical="center"/>
    </xf>
    <xf numFmtId="171" fontId="5" fillId="0" borderId="0" xfId="59" applyNumberFormat="1" applyFont="1" applyFill="1" applyBorder="1" applyAlignment="1">
      <alignment horizontal="right" vertical="center"/>
      <protection/>
    </xf>
    <xf numFmtId="171" fontId="5" fillId="0" borderId="10" xfId="0" applyNumberFormat="1" applyFont="1" applyFill="1" applyBorder="1" applyAlignment="1">
      <alignment horizontal="right" vertical="center"/>
    </xf>
    <xf numFmtId="171" fontId="55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0" fontId="6" fillId="0" borderId="0" xfId="58" applyNumberFormat="1" applyFont="1" applyFill="1" applyBorder="1" applyAlignment="1">
      <alignment horizontal="right" vertical="center"/>
      <protection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quotePrefix="1">
      <alignment horizontal="right" vertical="center"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Border="1" applyAlignment="1" quotePrefix="1">
      <alignment horizontal="left" vertical="center"/>
    </xf>
    <xf numFmtId="171" fontId="53" fillId="0" borderId="0" xfId="60" applyNumberFormat="1" applyFont="1" applyFill="1" applyBorder="1" applyAlignment="1">
      <alignment horizontal="right" vertical="center"/>
      <protection/>
    </xf>
    <xf numFmtId="170" fontId="53" fillId="0" borderId="0" xfId="60" applyNumberFormat="1" applyFont="1" applyFill="1" applyBorder="1" applyAlignment="1">
      <alignment horizontal="left" vertical="center"/>
      <protection/>
    </xf>
    <xf numFmtId="170" fontId="53" fillId="0" borderId="0" xfId="60" applyNumberFormat="1" applyFont="1" applyFill="1" applyBorder="1" applyAlignment="1">
      <alignment horizontal="center" vertical="center"/>
      <protection/>
    </xf>
    <xf numFmtId="171" fontId="54" fillId="0" borderId="0" xfId="60" applyNumberFormat="1" applyFont="1" applyFill="1" applyBorder="1" applyAlignment="1">
      <alignment horizontal="right" vertical="center"/>
      <protection/>
    </xf>
    <xf numFmtId="170" fontId="6" fillId="0" borderId="0" xfId="60" applyNumberFormat="1" applyFont="1" applyFill="1" applyBorder="1" applyAlignment="1">
      <alignment horizontal="center" vertical="center"/>
      <protection/>
    </xf>
    <xf numFmtId="170" fontId="6" fillId="0" borderId="0" xfId="60" applyNumberFormat="1" applyFont="1" applyFill="1" applyBorder="1" applyAlignment="1">
      <alignment horizontal="left" vertical="center"/>
      <protection/>
    </xf>
    <xf numFmtId="171" fontId="54" fillId="0" borderId="10" xfId="60" applyNumberFormat="1" applyFont="1" applyFill="1" applyBorder="1" applyAlignment="1">
      <alignment horizontal="right" vertical="center"/>
      <protection/>
    </xf>
    <xf numFmtId="171" fontId="5" fillId="0" borderId="10" xfId="60" applyNumberFormat="1" applyFont="1" applyFill="1" applyBorder="1" applyAlignment="1">
      <alignment horizontal="right" vertical="center"/>
      <protection/>
    </xf>
    <xf numFmtId="170" fontId="54" fillId="0" borderId="0" xfId="0" applyNumberFormat="1" applyFont="1" applyFill="1" applyBorder="1" applyAlignment="1">
      <alignment horizontal="right" vertical="center"/>
    </xf>
    <xf numFmtId="171" fontId="54" fillId="0" borderId="0" xfId="60" applyNumberFormat="1" applyFont="1" applyFill="1" applyBorder="1" applyAlignment="1">
      <alignment horizontal="right" vertical="center" wrapText="1"/>
      <protection/>
    </xf>
    <xf numFmtId="171" fontId="54" fillId="0" borderId="11" xfId="60" applyNumberFormat="1" applyFont="1" applyFill="1" applyBorder="1" applyAlignment="1">
      <alignment horizontal="right" vertical="center"/>
      <protection/>
    </xf>
    <xf numFmtId="170" fontId="54" fillId="0" borderId="0" xfId="60" applyNumberFormat="1" applyFont="1" applyFill="1" applyBorder="1" applyAlignment="1">
      <alignment horizontal="left" vertical="center"/>
      <protection/>
    </xf>
    <xf numFmtId="170" fontId="54" fillId="0" borderId="0" xfId="60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/>
    </xf>
    <xf numFmtId="170" fontId="55" fillId="0" borderId="0" xfId="0" applyNumberFormat="1" applyFont="1" applyFill="1" applyBorder="1" applyAlignment="1">
      <alignment horizontal="left" vertical="center"/>
    </xf>
    <xf numFmtId="172" fontId="55" fillId="0" borderId="0" xfId="0" applyNumberFormat="1" applyFont="1" applyFill="1" applyBorder="1" applyAlignment="1">
      <alignment horizontal="right" vertical="center"/>
    </xf>
    <xf numFmtId="170" fontId="5" fillId="0" borderId="0" xfId="59" applyNumberFormat="1" applyFont="1" applyFill="1" applyBorder="1" applyAlignment="1">
      <alignment horizontal="center" vertical="center"/>
      <protection/>
    </xf>
    <xf numFmtId="170" fontId="8" fillId="0" borderId="0" xfId="59" applyNumberFormat="1" applyFont="1" applyFill="1" applyBorder="1" applyAlignment="1">
      <alignment horizontal="right" vertical="center"/>
      <protection/>
    </xf>
    <xf numFmtId="170" fontId="7" fillId="0" borderId="0" xfId="59" applyNumberFormat="1" applyFont="1" applyFill="1" applyBorder="1" applyAlignment="1">
      <alignment horizontal="right" vertical="center"/>
      <protection/>
    </xf>
    <xf numFmtId="170" fontId="5" fillId="0" borderId="0" xfId="59" applyNumberFormat="1" applyFont="1" applyFill="1" applyBorder="1" applyAlignment="1">
      <alignment horizontal="right" vertical="center"/>
      <protection/>
    </xf>
    <xf numFmtId="170" fontId="5" fillId="0" borderId="0" xfId="59" applyNumberFormat="1" applyFont="1" applyFill="1" applyBorder="1" applyAlignment="1">
      <alignment vertical="center"/>
      <protection/>
    </xf>
    <xf numFmtId="171" fontId="6" fillId="0" borderId="0" xfId="64" applyNumberFormat="1" applyFont="1" applyFill="1" applyAlignment="1">
      <alignment horizontal="right" vertical="center"/>
      <protection/>
    </xf>
    <xf numFmtId="170" fontId="6" fillId="0" borderId="10" xfId="66" applyNumberFormat="1" applyFont="1" applyFill="1" applyBorder="1" applyAlignment="1">
      <alignment horizontal="left" vertical="center"/>
      <protection/>
    </xf>
    <xf numFmtId="170" fontId="6" fillId="0" borderId="10" xfId="59" applyNumberFormat="1" applyFont="1" applyFill="1" applyBorder="1" applyAlignment="1">
      <alignment horizontal="left" vertical="center"/>
      <protection/>
    </xf>
    <xf numFmtId="170" fontId="5" fillId="0" borderId="10" xfId="59" applyNumberFormat="1" applyFont="1" applyFill="1" applyBorder="1" applyAlignment="1">
      <alignment horizontal="center" vertical="center"/>
      <protection/>
    </xf>
    <xf numFmtId="170" fontId="8" fillId="0" borderId="10" xfId="59" applyNumberFormat="1" applyFont="1" applyFill="1" applyBorder="1" applyAlignment="1">
      <alignment horizontal="right" vertical="center"/>
      <protection/>
    </xf>
    <xf numFmtId="170" fontId="7" fillId="0" borderId="10" xfId="59" applyNumberFormat="1" applyFont="1" applyFill="1" applyBorder="1" applyAlignment="1">
      <alignment horizontal="right" vertical="center"/>
      <protection/>
    </xf>
    <xf numFmtId="170" fontId="5" fillId="0" borderId="10" xfId="59" applyNumberFormat="1" applyFont="1" applyFill="1" applyBorder="1" applyAlignment="1">
      <alignment horizontal="left" vertical="center"/>
      <protection/>
    </xf>
    <xf numFmtId="170" fontId="5" fillId="0" borderId="10" xfId="59" applyNumberFormat="1" applyFont="1" applyFill="1" applyBorder="1" applyAlignment="1">
      <alignment horizontal="right" vertical="center"/>
      <protection/>
    </xf>
    <xf numFmtId="171" fontId="7" fillId="0" borderId="0" xfId="59" applyNumberFormat="1" applyFont="1" applyFill="1" applyBorder="1" applyAlignment="1">
      <alignment horizontal="center" vertical="center"/>
      <protection/>
    </xf>
    <xf numFmtId="170" fontId="9" fillId="0" borderId="0" xfId="59" applyNumberFormat="1" applyFont="1" applyFill="1" applyBorder="1" applyAlignment="1">
      <alignment horizontal="right" vertical="center"/>
      <protection/>
    </xf>
    <xf numFmtId="171" fontId="7" fillId="0" borderId="0" xfId="59" applyNumberFormat="1" applyFont="1" applyFill="1" applyBorder="1" applyAlignment="1">
      <alignment horizontal="right" vertical="center"/>
      <protection/>
    </xf>
    <xf numFmtId="170" fontId="6" fillId="0" borderId="0" xfId="59" applyNumberFormat="1" applyFont="1" applyFill="1" applyBorder="1" applyAlignment="1">
      <alignment horizontal="right" vertical="center"/>
      <protection/>
    </xf>
    <xf numFmtId="171" fontId="6" fillId="0" borderId="0" xfId="59" applyNumberFormat="1" applyFont="1" applyFill="1" applyBorder="1" applyAlignment="1">
      <alignment horizontal="right" vertical="center"/>
      <protection/>
    </xf>
    <xf numFmtId="171" fontId="6" fillId="0" borderId="0" xfId="44" applyNumberFormat="1" applyFont="1" applyFill="1" applyAlignment="1">
      <alignment horizontal="right" vertical="center"/>
    </xf>
    <xf numFmtId="170" fontId="9" fillId="0" borderId="0" xfId="59" applyNumberFormat="1" applyFont="1" applyFill="1" applyBorder="1" applyAlignment="1" quotePrefix="1">
      <alignment horizontal="right" vertical="center"/>
      <protection/>
    </xf>
    <xf numFmtId="170" fontId="7" fillId="0" borderId="0" xfId="59" applyNumberFormat="1" applyFont="1" applyFill="1" applyBorder="1" applyAlignment="1">
      <alignment horizontal="left" vertical="center"/>
      <protection/>
    </xf>
    <xf numFmtId="170" fontId="7" fillId="0" borderId="0" xfId="59" applyNumberFormat="1" applyFont="1" applyFill="1" applyBorder="1" applyAlignment="1">
      <alignment horizontal="center" vertical="center"/>
      <protection/>
    </xf>
    <xf numFmtId="0" fontId="5" fillId="0" borderId="0" xfId="64" applyFont="1" applyFill="1" applyAlignment="1" quotePrefix="1">
      <alignment vertical="center"/>
      <protection/>
    </xf>
    <xf numFmtId="3" fontId="5" fillId="0" borderId="0" xfId="59" applyNumberFormat="1" applyFont="1" applyFill="1" applyBorder="1" applyAlignment="1">
      <alignment horizontal="right" vertical="center"/>
      <protection/>
    </xf>
    <xf numFmtId="171" fontId="5" fillId="0" borderId="11" xfId="59" applyNumberFormat="1" applyFont="1" applyFill="1" applyBorder="1" applyAlignment="1">
      <alignment horizontal="right" vertical="center"/>
      <protection/>
    </xf>
    <xf numFmtId="171" fontId="55" fillId="0" borderId="0" xfId="59" applyNumberFormat="1" applyFont="1" applyFill="1" applyBorder="1" applyAlignment="1">
      <alignment horizontal="right" vertical="center"/>
      <protection/>
    </xf>
    <xf numFmtId="3" fontId="55" fillId="0" borderId="0" xfId="59" applyNumberFormat="1" applyFont="1" applyFill="1" applyBorder="1" applyAlignment="1">
      <alignment horizontal="right" vertical="center"/>
      <protection/>
    </xf>
    <xf numFmtId="170" fontId="55" fillId="0" borderId="0" xfId="59" applyNumberFormat="1" applyFont="1" applyFill="1" applyBorder="1" applyAlignment="1">
      <alignment vertical="center"/>
      <protection/>
    </xf>
    <xf numFmtId="170" fontId="54" fillId="0" borderId="10" xfId="59" applyNumberFormat="1" applyFont="1" applyFill="1" applyBorder="1" applyAlignment="1">
      <alignment horizontal="left" vertical="center"/>
      <protection/>
    </xf>
    <xf numFmtId="170" fontId="7" fillId="0" borderId="10" xfId="59" applyNumberFormat="1" applyFont="1" applyFill="1" applyBorder="1" applyAlignment="1">
      <alignment horizontal="center" vertical="center"/>
      <protection/>
    </xf>
    <xf numFmtId="170" fontId="7" fillId="0" borderId="10" xfId="59" applyNumberFormat="1" applyFont="1" applyFill="1" applyBorder="1" applyAlignment="1">
      <alignment vertical="center"/>
      <protection/>
    </xf>
    <xf numFmtId="170" fontId="5" fillId="0" borderId="10" xfId="59" applyNumberFormat="1" applyFont="1" applyFill="1" applyBorder="1" applyAlignment="1">
      <alignment vertical="center"/>
      <protection/>
    </xf>
    <xf numFmtId="170" fontId="5" fillId="0" borderId="0" xfId="59" applyNumberFormat="1" applyFont="1" applyFill="1" applyBorder="1" applyAlignment="1" quotePrefix="1">
      <alignment horizontal="left" vertical="center"/>
      <protection/>
    </xf>
    <xf numFmtId="170" fontId="7" fillId="0" borderId="0" xfId="59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5" fillId="0" borderId="10" xfId="64" applyFont="1" applyFill="1" applyBorder="1" applyAlignment="1">
      <alignment horizontal="right" vertical="center"/>
      <protection/>
    </xf>
    <xf numFmtId="0" fontId="56" fillId="0" borderId="0" xfId="64" applyFont="1" applyFill="1" applyAlignment="1">
      <alignment vertical="center"/>
      <protection/>
    </xf>
    <xf numFmtId="171" fontId="52" fillId="0" borderId="0" xfId="59" applyNumberFormat="1" applyFont="1" applyFill="1" applyBorder="1" applyAlignment="1">
      <alignment horizontal="right" vertical="center"/>
      <protection/>
    </xf>
    <xf numFmtId="0" fontId="5" fillId="0" borderId="10" xfId="64" applyFont="1" applyFill="1" applyBorder="1" applyAlignment="1">
      <alignment horizontal="left" vertical="center" shrinkToFit="1"/>
      <protection/>
    </xf>
    <xf numFmtId="0" fontId="5" fillId="0" borderId="10" xfId="64" applyFont="1" applyFill="1" applyBorder="1" applyAlignment="1">
      <alignment vertical="center"/>
      <protection/>
    </xf>
    <xf numFmtId="171" fontId="5" fillId="0" borderId="10" xfId="44" applyNumberFormat="1" applyFont="1" applyFill="1" applyBorder="1" applyAlignment="1">
      <alignment horizontal="right" vertical="center"/>
    </xf>
    <xf numFmtId="0" fontId="6" fillId="0" borderId="0" xfId="64" applyFont="1" applyFill="1" applyBorder="1" applyAlignment="1">
      <alignment vertical="center"/>
      <protection/>
    </xf>
    <xf numFmtId="170" fontId="53" fillId="0" borderId="0" xfId="62" applyNumberFormat="1" applyFont="1" applyFill="1" applyBorder="1" applyAlignment="1">
      <alignment horizontal="left" vertical="center"/>
      <protection/>
    </xf>
    <xf numFmtId="170" fontId="54" fillId="0" borderId="0" xfId="62" applyNumberFormat="1" applyFont="1" applyFill="1" applyBorder="1" applyAlignment="1">
      <alignment horizontal="center" vertical="center"/>
      <protection/>
    </xf>
    <xf numFmtId="170" fontId="54" fillId="0" borderId="0" xfId="62" applyNumberFormat="1" applyFont="1" applyFill="1" applyBorder="1" applyAlignment="1">
      <alignment horizontal="left" vertical="center"/>
      <protection/>
    </xf>
    <xf numFmtId="171" fontId="54" fillId="0" borderId="0" xfId="62" applyNumberFormat="1" applyFont="1" applyFill="1" applyBorder="1" applyAlignment="1">
      <alignment horizontal="right" vertical="center"/>
      <protection/>
    </xf>
    <xf numFmtId="172" fontId="54" fillId="0" borderId="0" xfId="62" applyNumberFormat="1" applyFont="1" applyFill="1" applyBorder="1" applyAlignment="1">
      <alignment horizontal="left" vertical="center"/>
      <protection/>
    </xf>
    <xf numFmtId="172" fontId="54" fillId="0" borderId="0" xfId="62" applyNumberFormat="1" applyFont="1" applyFill="1" applyBorder="1" applyAlignment="1">
      <alignment horizontal="center" vertical="center"/>
      <protection/>
    </xf>
    <xf numFmtId="170" fontId="7" fillId="0" borderId="0" xfId="62" applyNumberFormat="1" applyFont="1" applyFill="1" applyBorder="1" applyAlignment="1">
      <alignment vertical="center"/>
      <protection/>
    </xf>
    <xf numFmtId="170" fontId="53" fillId="0" borderId="0" xfId="62" applyNumberFormat="1" applyFont="1" applyFill="1" applyBorder="1" applyAlignment="1">
      <alignment horizontal="right" vertical="center"/>
      <protection/>
    </xf>
    <xf numFmtId="170" fontId="53" fillId="0" borderId="10" xfId="65" applyNumberFormat="1" applyFont="1" applyFill="1" applyBorder="1" applyAlignment="1">
      <alignment horizontal="left" vertical="center"/>
      <protection/>
    </xf>
    <xf numFmtId="170" fontId="53" fillId="0" borderId="10" xfId="62" applyNumberFormat="1" applyFont="1" applyFill="1" applyBorder="1" applyAlignment="1">
      <alignment horizontal="left" vertical="center"/>
      <protection/>
    </xf>
    <xf numFmtId="170" fontId="54" fillId="0" borderId="10" xfId="62" applyNumberFormat="1" applyFont="1" applyFill="1" applyBorder="1" applyAlignment="1">
      <alignment horizontal="center" vertical="center"/>
      <protection/>
    </xf>
    <xf numFmtId="170" fontId="54" fillId="0" borderId="10" xfId="62" applyNumberFormat="1" applyFont="1" applyFill="1" applyBorder="1" applyAlignment="1">
      <alignment horizontal="left" vertical="center"/>
      <protection/>
    </xf>
    <xf numFmtId="171" fontId="54" fillId="0" borderId="10" xfId="62" applyNumberFormat="1" applyFont="1" applyFill="1" applyBorder="1" applyAlignment="1">
      <alignment horizontal="right" vertical="center"/>
      <protection/>
    </xf>
    <xf numFmtId="172" fontId="54" fillId="0" borderId="10" xfId="62" applyNumberFormat="1" applyFont="1" applyFill="1" applyBorder="1" applyAlignment="1">
      <alignment horizontal="left" vertical="center"/>
      <protection/>
    </xf>
    <xf numFmtId="172" fontId="54" fillId="0" borderId="10" xfId="62" applyNumberFormat="1" applyFont="1" applyFill="1" applyBorder="1" applyAlignment="1">
      <alignment horizontal="center" vertical="center"/>
      <protection/>
    </xf>
    <xf numFmtId="170" fontId="53" fillId="0" borderId="0" xfId="65" applyNumberFormat="1" applyFont="1" applyFill="1" applyBorder="1" applyAlignment="1">
      <alignment horizontal="left" vertical="center"/>
      <protection/>
    </xf>
    <xf numFmtId="172" fontId="54" fillId="0" borderId="0" xfId="62" applyNumberFormat="1" applyFont="1" applyFill="1" applyBorder="1" applyAlignment="1">
      <alignment horizontal="right" vertical="center"/>
      <protection/>
    </xf>
    <xf numFmtId="172" fontId="5" fillId="0" borderId="0" xfId="62" applyNumberFormat="1" applyFont="1" applyFill="1" applyBorder="1" applyAlignment="1">
      <alignment horizontal="right" vertical="center"/>
      <protection/>
    </xf>
    <xf numFmtId="171" fontId="5" fillId="0" borderId="0" xfId="62" applyNumberFormat="1" applyFont="1" applyFill="1" applyBorder="1" applyAlignment="1">
      <alignment horizontal="right" vertical="center"/>
      <protection/>
    </xf>
    <xf numFmtId="170" fontId="5" fillId="0" borderId="0" xfId="62" applyNumberFormat="1" applyFont="1" applyFill="1" applyBorder="1" applyAlignment="1">
      <alignment vertical="center"/>
      <protection/>
    </xf>
    <xf numFmtId="171" fontId="5" fillId="0" borderId="10" xfId="62" applyNumberFormat="1" applyFont="1" applyFill="1" applyBorder="1" applyAlignment="1">
      <alignment horizontal="right" vertical="center"/>
      <protection/>
    </xf>
    <xf numFmtId="173" fontId="54" fillId="0" borderId="0" xfId="62" applyNumberFormat="1" applyFont="1" applyFill="1" applyBorder="1" applyAlignment="1">
      <alignment horizontal="center" vertical="center"/>
      <protection/>
    </xf>
    <xf numFmtId="172" fontId="5" fillId="0" borderId="0" xfId="62" applyNumberFormat="1" applyFont="1" applyFill="1" applyBorder="1" applyAlignment="1">
      <alignment horizontal="center" vertical="center"/>
      <protection/>
    </xf>
    <xf numFmtId="172" fontId="5" fillId="0" borderId="0" xfId="62" applyNumberFormat="1" applyFont="1" applyFill="1" applyBorder="1" applyAlignment="1">
      <alignment horizontal="left"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1" fontId="54" fillId="0" borderId="11" xfId="62" applyNumberFormat="1" applyFont="1" applyFill="1" applyBorder="1" applyAlignment="1">
      <alignment horizontal="right" vertical="center"/>
      <protection/>
    </xf>
    <xf numFmtId="170" fontId="54" fillId="0" borderId="0" xfId="62" applyNumberFormat="1" applyFont="1" applyFill="1" applyBorder="1" applyAlignment="1" quotePrefix="1">
      <alignment horizontal="left" vertical="center"/>
      <protection/>
    </xf>
    <xf numFmtId="174" fontId="54" fillId="0" borderId="0" xfId="62" applyNumberFormat="1" applyFont="1" applyFill="1" applyBorder="1" applyAlignment="1">
      <alignment horizontal="right" vertical="center"/>
      <protection/>
    </xf>
    <xf numFmtId="174" fontId="5" fillId="0" borderId="0" xfId="62" applyNumberFormat="1" applyFont="1" applyFill="1" applyBorder="1" applyAlignment="1">
      <alignment horizontal="right" vertical="center"/>
      <protection/>
    </xf>
    <xf numFmtId="170" fontId="54" fillId="0" borderId="0" xfId="60" applyNumberFormat="1" applyFont="1" applyFill="1" applyBorder="1" applyAlignment="1" quotePrefix="1">
      <alignment horizontal="left" vertical="center"/>
      <protection/>
    </xf>
    <xf numFmtId="174" fontId="5" fillId="0" borderId="10" xfId="62" applyNumberFormat="1" applyFont="1" applyFill="1" applyBorder="1" applyAlignment="1">
      <alignment horizontal="right" vertical="center"/>
      <protection/>
    </xf>
    <xf numFmtId="174" fontId="54" fillId="0" borderId="0" xfId="60" applyNumberFormat="1" applyFont="1" applyFill="1" applyBorder="1" applyAlignment="1">
      <alignment horizontal="right" vertical="center"/>
      <protection/>
    </xf>
    <xf numFmtId="172" fontId="5" fillId="0" borderId="0" xfId="60" applyNumberFormat="1" applyFont="1" applyFill="1" applyBorder="1" applyAlignment="1">
      <alignment horizontal="center" vertical="center"/>
      <protection/>
    </xf>
    <xf numFmtId="172" fontId="5" fillId="0" borderId="0" xfId="60" applyNumberFormat="1" applyFont="1" applyFill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171" fontId="11" fillId="0" borderId="10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171" fontId="11" fillId="0" borderId="0" xfId="64" applyNumberFormat="1" applyFont="1" applyFill="1" applyBorder="1" applyAlignment="1">
      <alignment horizontal="right" vertical="center"/>
      <protection/>
    </xf>
    <xf numFmtId="171" fontId="11" fillId="0" borderId="0" xfId="64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/>
    </xf>
    <xf numFmtId="176" fontId="11" fillId="0" borderId="0" xfId="44" applyFont="1" applyFill="1" applyAlignment="1">
      <alignment horizontal="right" vertical="center"/>
    </xf>
    <xf numFmtId="0" fontId="10" fillId="0" borderId="0" xfId="64" applyNumberFormat="1" applyFont="1" applyFill="1" applyAlignment="1">
      <alignment vertical="center"/>
      <protection/>
    </xf>
    <xf numFmtId="0" fontId="11" fillId="0" borderId="0" xfId="44" applyNumberFormat="1" applyFont="1" applyFill="1" applyAlignment="1">
      <alignment horizontal="right" vertical="center"/>
    </xf>
    <xf numFmtId="0" fontId="11" fillId="0" borderId="0" xfId="59" applyNumberFormat="1" applyFont="1" applyFill="1" applyBorder="1" applyAlignment="1">
      <alignment horizontal="right" vertical="center"/>
      <protection/>
    </xf>
    <xf numFmtId="176" fontId="10" fillId="0" borderId="0" xfId="44" applyFont="1" applyFill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10" fillId="0" borderId="0" xfId="64" applyNumberFormat="1" applyFont="1" applyFill="1" applyAlignment="1">
      <alignment horizontal="right" vertical="center"/>
      <protection/>
    </xf>
    <xf numFmtId="0" fontId="11" fillId="0" borderId="0" xfId="64" applyNumberFormat="1" applyFont="1" applyFill="1" applyAlignment="1">
      <alignment horizontal="right" vertical="center"/>
      <protection/>
    </xf>
    <xf numFmtId="0" fontId="11" fillId="0" borderId="10" xfId="61" applyNumberFormat="1" applyFont="1" applyFill="1" applyBorder="1" applyAlignment="1">
      <alignment horizontal="right" vertical="center"/>
      <protection/>
    </xf>
    <xf numFmtId="0" fontId="11" fillId="0" borderId="0" xfId="44" applyNumberFormat="1" applyFont="1" applyFill="1" applyBorder="1" applyAlignment="1">
      <alignment horizontal="right" vertical="center"/>
    </xf>
    <xf numFmtId="171" fontId="11" fillId="0" borderId="0" xfId="44" applyNumberFormat="1" applyFont="1" applyFill="1" applyBorder="1" applyAlignment="1">
      <alignment horizontal="right" vertical="center" wrapText="1"/>
    </xf>
    <xf numFmtId="176" fontId="11" fillId="0" borderId="0" xfId="44" applyFont="1" applyFill="1" applyBorder="1" applyAlignment="1">
      <alignment horizontal="right" vertical="center" wrapText="1"/>
    </xf>
    <xf numFmtId="176" fontId="10" fillId="0" borderId="0" xfId="44" applyFont="1" applyFill="1" applyBorder="1" applyAlignment="1">
      <alignment vertical="center"/>
    </xf>
    <xf numFmtId="170" fontId="11" fillId="0" borderId="0" xfId="59" applyNumberFormat="1" applyFont="1" applyFill="1" applyBorder="1" applyAlignment="1">
      <alignment horizontal="left" vertical="center"/>
      <protection/>
    </xf>
    <xf numFmtId="171" fontId="10" fillId="0" borderId="0" xfId="64" applyNumberFormat="1" applyFont="1" applyFill="1" applyAlignment="1">
      <alignment horizontal="right" vertical="center"/>
      <protection/>
    </xf>
    <xf numFmtId="171" fontId="10" fillId="0" borderId="0" xfId="42" applyNumberFormat="1" applyFont="1" applyFill="1" applyAlignment="1">
      <alignment vertical="center"/>
    </xf>
    <xf numFmtId="171" fontId="10" fillId="0" borderId="0" xfId="64" applyNumberFormat="1" applyFont="1" applyFill="1" applyAlignment="1">
      <alignment vertical="center"/>
      <protection/>
    </xf>
    <xf numFmtId="171" fontId="10" fillId="0" borderId="0" xfId="59" applyNumberFormat="1" applyFont="1" applyFill="1" applyBorder="1" applyAlignment="1">
      <alignment horizontal="right" vertical="center"/>
      <protection/>
    </xf>
    <xf numFmtId="172" fontId="10" fillId="0" borderId="0" xfId="64" applyNumberFormat="1" applyFont="1" applyFill="1" applyAlignment="1">
      <alignment horizontal="right" vertical="center"/>
      <protection/>
    </xf>
    <xf numFmtId="171" fontId="10" fillId="0" borderId="10" xfId="64" applyNumberFormat="1" applyFont="1" applyFill="1" applyBorder="1" applyAlignment="1">
      <alignment horizontal="right" vertical="center"/>
      <protection/>
    </xf>
    <xf numFmtId="171" fontId="10" fillId="0" borderId="0" xfId="64" applyNumberFormat="1" applyFont="1" applyFill="1" applyBorder="1" applyAlignment="1">
      <alignment horizontal="right" vertical="center"/>
      <protection/>
    </xf>
    <xf numFmtId="171" fontId="10" fillId="0" borderId="10" xfId="64" applyNumberFormat="1" applyFont="1" applyFill="1" applyBorder="1" applyAlignment="1">
      <alignment vertical="center"/>
      <protection/>
    </xf>
    <xf numFmtId="172" fontId="10" fillId="0" borderId="0" xfId="64" applyNumberFormat="1" applyFont="1" applyFill="1" applyBorder="1" applyAlignment="1">
      <alignment horizontal="right" vertical="center"/>
      <protection/>
    </xf>
    <xf numFmtId="171" fontId="10" fillId="0" borderId="11" xfId="64" applyNumberFormat="1" applyFont="1" applyFill="1" applyBorder="1" applyAlignment="1">
      <alignment horizontal="right" vertical="center"/>
      <protection/>
    </xf>
    <xf numFmtId="171" fontId="10" fillId="0" borderId="10" xfId="42" applyNumberFormat="1" applyFont="1" applyFill="1" applyBorder="1" applyAlignment="1">
      <alignment horizontal="right" vertical="center"/>
    </xf>
    <xf numFmtId="171" fontId="10" fillId="0" borderId="0" xfId="42" applyNumberFormat="1" applyFont="1" applyFill="1" applyBorder="1" applyAlignment="1">
      <alignment horizontal="right" vertical="center"/>
    </xf>
    <xf numFmtId="171" fontId="10" fillId="0" borderId="10" xfId="42" applyNumberFormat="1" applyFont="1" applyFill="1" applyBorder="1" applyAlignment="1">
      <alignment vertical="center"/>
    </xf>
    <xf numFmtId="170" fontId="10" fillId="0" borderId="0" xfId="59" applyNumberFormat="1" applyFont="1" applyFill="1" applyAlignment="1">
      <alignment vertical="center"/>
      <protection/>
    </xf>
    <xf numFmtId="171" fontId="10" fillId="0" borderId="0" xfId="42" applyNumberFormat="1" applyFont="1" applyFill="1" applyAlignment="1">
      <alignment horizontal="right" vertical="center"/>
    </xf>
    <xf numFmtId="170" fontId="7" fillId="0" borderId="0" xfId="62" applyNumberFormat="1" applyFont="1" applyFill="1" applyBorder="1" applyAlignment="1" quotePrefix="1">
      <alignment vertical="center"/>
      <protection/>
    </xf>
    <xf numFmtId="170" fontId="54" fillId="0" borderId="10" xfId="0" applyNumberFormat="1" applyFont="1" applyFill="1" applyBorder="1" applyAlignment="1">
      <alignment vertical="center"/>
    </xf>
    <xf numFmtId="172" fontId="54" fillId="0" borderId="10" xfId="0" applyNumberFormat="1" applyFont="1" applyFill="1" applyBorder="1" applyAlignment="1">
      <alignment horizontal="right" vertical="center"/>
    </xf>
    <xf numFmtId="171" fontId="5" fillId="0" borderId="11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10" xfId="64" applyNumberFormat="1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Alignment="1">
      <alignment horizontal="center" vertical="center"/>
      <protection/>
    </xf>
    <xf numFmtId="0" fontId="11" fillId="0" borderId="0" xfId="44" applyNumberFormat="1" applyFont="1" applyFill="1" applyAlignment="1">
      <alignment horizontal="center" vertical="center"/>
    </xf>
    <xf numFmtId="0" fontId="11" fillId="0" borderId="10" xfId="44" applyNumberFormat="1" applyFont="1" applyFill="1" applyBorder="1" applyAlignment="1">
      <alignment horizontal="center" vertical="center"/>
    </xf>
    <xf numFmtId="0" fontId="10" fillId="0" borderId="0" xfId="64" applyNumberFormat="1" applyFont="1" applyFill="1" applyAlignment="1">
      <alignment horizontal="center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52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171" fontId="5" fillId="0" borderId="0" xfId="42" applyNumberFormat="1" applyFont="1" applyFill="1" applyAlignment="1">
      <alignment horizontal="right" vertical="center"/>
    </xf>
    <xf numFmtId="0" fontId="11" fillId="0" borderId="10" xfId="64" applyFont="1" applyFill="1" applyBorder="1" applyAlignment="1">
      <alignment horizontal="center" vertical="center"/>
      <protection/>
    </xf>
    <xf numFmtId="172" fontId="7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71" fontId="7" fillId="0" borderId="10" xfId="0" applyNumberFormat="1" applyFont="1" applyFill="1" applyBorder="1" applyAlignment="1">
      <alignment horizontal="right" vertical="center"/>
    </xf>
    <xf numFmtId="0" fontId="11" fillId="0" borderId="12" xfId="64" applyFont="1" applyFill="1" applyBorder="1" applyAlignment="1">
      <alignment vertical="center"/>
      <protection/>
    </xf>
    <xf numFmtId="173" fontId="54" fillId="0" borderId="0" xfId="0" applyNumberFormat="1" applyFont="1" applyFill="1" applyBorder="1" applyAlignment="1">
      <alignment horizontal="center" vertical="center"/>
    </xf>
    <xf numFmtId="0" fontId="56" fillId="0" borderId="0" xfId="64" applyNumberFormat="1" applyFont="1" applyFill="1" applyAlignment="1">
      <alignment horizontal="center" vertical="center"/>
      <protection/>
    </xf>
    <xf numFmtId="172" fontId="56" fillId="0" borderId="0" xfId="64" applyNumberFormat="1" applyFont="1" applyFill="1" applyAlignment="1">
      <alignment horizontal="right" vertical="center"/>
      <protection/>
    </xf>
    <xf numFmtId="171" fontId="56" fillId="0" borderId="0" xfId="64" applyNumberFormat="1" applyFont="1" applyFill="1" applyAlignment="1">
      <alignment horizontal="right" vertical="center"/>
      <protection/>
    </xf>
    <xf numFmtId="171" fontId="56" fillId="0" borderId="0" xfId="42" applyNumberFormat="1" applyFont="1" applyFill="1" applyAlignment="1">
      <alignment horizontal="right" vertical="center"/>
    </xf>
    <xf numFmtId="171" fontId="56" fillId="0" borderId="0" xfId="59" applyNumberFormat="1" applyFont="1" applyFill="1" applyBorder="1" applyAlignment="1">
      <alignment horizontal="right" vertical="center"/>
      <protection/>
    </xf>
    <xf numFmtId="170" fontId="6" fillId="0" borderId="10" xfId="0" applyNumberFormat="1" applyFont="1" applyFill="1" applyBorder="1" applyAlignment="1">
      <alignment horizontal="center" vertical="center"/>
    </xf>
    <xf numFmtId="171" fontId="11" fillId="0" borderId="0" xfId="64" applyNumberFormat="1" applyFont="1" applyFill="1" applyBorder="1" applyAlignment="1">
      <alignment vertical="center"/>
      <protection/>
    </xf>
    <xf numFmtId="171" fontId="6" fillId="0" borderId="0" xfId="61" applyNumberFormat="1" applyFont="1" applyFill="1" applyBorder="1" applyAlignment="1">
      <alignment horizontal="right" vertical="center"/>
      <protection/>
    </xf>
    <xf numFmtId="0" fontId="5" fillId="0" borderId="10" xfId="64" applyFont="1" applyFill="1" applyBorder="1" applyAlignment="1">
      <alignment horizontal="justify" vertical="center"/>
      <protection/>
    </xf>
    <xf numFmtId="171" fontId="11" fillId="0" borderId="10" xfId="44" applyNumberFormat="1" applyFont="1" applyFill="1" applyBorder="1" applyAlignment="1">
      <alignment horizontal="center"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 wrapText="1"/>
      <protection/>
    </xf>
    <xf numFmtId="171" fontId="11" fillId="0" borderId="13" xfId="64" applyNumberFormat="1" applyFont="1" applyFill="1" applyBorder="1" applyAlignment="1">
      <alignment horizontal="center" vertical="center"/>
      <protection/>
    </xf>
    <xf numFmtId="170" fontId="6" fillId="0" borderId="10" xfId="59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4" xfId="58"/>
    <cellStyle name="Normal 2 13" xfId="59"/>
    <cellStyle name="Normal 3" xfId="60"/>
    <cellStyle name="Normal 3 2" xfId="61"/>
    <cellStyle name="Normal_EGCO_June10 TE" xfId="62"/>
    <cellStyle name="Normal_Interlink Communication_EQ2_10_Interlink Communication_EQ2_12" xfId="63"/>
    <cellStyle name="Normal_KEGCO_2002" xfId="64"/>
    <cellStyle name="Normal_Sheet5" xfId="65"/>
    <cellStyle name="Normal_Sheet7 2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_USCT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P150"/>
  <sheetViews>
    <sheetView zoomScale="110" zoomScaleNormal="110" zoomScaleSheetLayoutView="100" workbookViewId="0" topLeftCell="A77">
      <selection activeCell="C81" sqref="C81"/>
    </sheetView>
  </sheetViews>
  <sheetFormatPr defaultColWidth="9.140625" defaultRowHeight="16.5" customHeight="1"/>
  <cols>
    <col min="1" max="2" width="1.1484375" style="20" customWidth="1"/>
    <col min="3" max="3" width="29.28125" style="20" customWidth="1"/>
    <col min="4" max="4" width="7.28125" style="19" customWidth="1"/>
    <col min="5" max="5" width="0.71875" style="20" customWidth="1"/>
    <col min="6" max="6" width="12.00390625" style="21" customWidth="1"/>
    <col min="7" max="7" width="0.71875" style="20" customWidth="1"/>
    <col min="8" max="8" width="12.00390625" style="21" customWidth="1"/>
    <col min="9" max="9" width="0.71875" style="19" customWidth="1"/>
    <col min="10" max="10" width="12.00390625" style="21" customWidth="1"/>
    <col min="11" max="11" width="0.71875" style="20" customWidth="1"/>
    <col min="12" max="12" width="12.00390625" style="21" customWidth="1"/>
    <col min="13" max="14" width="9.140625" style="22" customWidth="1"/>
    <col min="15" max="15" width="10.140625" style="22" bestFit="1" customWidth="1"/>
    <col min="16" max="16384" width="9.140625" style="22" customWidth="1"/>
  </cols>
  <sheetData>
    <row r="1" spans="1:3" ht="16.5" customHeight="1">
      <c r="A1" s="18" t="s">
        <v>67</v>
      </c>
      <c r="B1" s="18"/>
      <c r="C1" s="18"/>
    </row>
    <row r="2" spans="1:3" ht="16.5" customHeight="1">
      <c r="A2" s="18" t="s">
        <v>58</v>
      </c>
      <c r="B2" s="18"/>
      <c r="C2" s="18"/>
    </row>
    <row r="3" spans="1:12" ht="16.5" customHeight="1">
      <c r="A3" s="23" t="s">
        <v>164</v>
      </c>
      <c r="B3" s="23"/>
      <c r="C3" s="23"/>
      <c r="D3" s="24"/>
      <c r="E3" s="25"/>
      <c r="F3" s="26"/>
      <c r="G3" s="25"/>
      <c r="H3" s="26"/>
      <c r="I3" s="24"/>
      <c r="J3" s="26"/>
      <c r="K3" s="25"/>
      <c r="L3" s="26"/>
    </row>
    <row r="5" spans="8:12" ht="16.5" customHeight="1">
      <c r="H5" s="31" t="s">
        <v>50</v>
      </c>
      <c r="L5" s="31" t="s">
        <v>146</v>
      </c>
    </row>
    <row r="6" spans="1:12" ht="16.5" customHeight="1">
      <c r="A6" s="22"/>
      <c r="D6" s="27"/>
      <c r="E6" s="18"/>
      <c r="F6" s="26"/>
      <c r="G6" s="28"/>
      <c r="H6" s="29" t="s">
        <v>224</v>
      </c>
      <c r="I6" s="30"/>
      <c r="J6" s="26"/>
      <c r="K6" s="28"/>
      <c r="L6" s="29" t="s">
        <v>224</v>
      </c>
    </row>
    <row r="7" spans="5:12" ht="16.5" customHeight="1">
      <c r="E7" s="18"/>
      <c r="F7" s="31" t="s">
        <v>60</v>
      </c>
      <c r="G7" s="30"/>
      <c r="H7" s="31" t="s">
        <v>49</v>
      </c>
      <c r="I7" s="30"/>
      <c r="J7" s="31" t="s">
        <v>60</v>
      </c>
      <c r="K7" s="30"/>
      <c r="L7" s="31" t="s">
        <v>49</v>
      </c>
    </row>
    <row r="8" spans="5:12" ht="16.5" customHeight="1">
      <c r="E8" s="18"/>
      <c r="F8" s="32" t="s">
        <v>2</v>
      </c>
      <c r="G8" s="31"/>
      <c r="H8" s="32" t="s">
        <v>3</v>
      </c>
      <c r="I8" s="33"/>
      <c r="J8" s="32" t="s">
        <v>2</v>
      </c>
      <c r="K8" s="31"/>
      <c r="L8" s="32" t="s">
        <v>3</v>
      </c>
    </row>
    <row r="9" spans="5:12" ht="16.5" customHeight="1">
      <c r="E9" s="18"/>
      <c r="F9" s="34">
        <v>2018</v>
      </c>
      <c r="G9" s="35"/>
      <c r="H9" s="34">
        <v>2017</v>
      </c>
      <c r="I9" s="33"/>
      <c r="J9" s="34">
        <v>2018</v>
      </c>
      <c r="K9" s="35"/>
      <c r="L9" s="34">
        <v>2017</v>
      </c>
    </row>
    <row r="10" spans="4:12" ht="16.5" customHeight="1">
      <c r="D10" s="36" t="s">
        <v>4</v>
      </c>
      <c r="E10" s="18"/>
      <c r="F10" s="37" t="s">
        <v>110</v>
      </c>
      <c r="G10" s="18"/>
      <c r="H10" s="37" t="s">
        <v>110</v>
      </c>
      <c r="I10" s="33"/>
      <c r="J10" s="37" t="s">
        <v>110</v>
      </c>
      <c r="K10" s="18"/>
      <c r="L10" s="37" t="s">
        <v>110</v>
      </c>
    </row>
    <row r="11" spans="4:12" ht="16.5" customHeight="1">
      <c r="D11" s="33"/>
      <c r="E11" s="18"/>
      <c r="F11" s="241"/>
      <c r="G11" s="18"/>
      <c r="H11" s="241"/>
      <c r="I11" s="33"/>
      <c r="J11" s="241"/>
      <c r="K11" s="18"/>
      <c r="L11" s="241"/>
    </row>
    <row r="12" ht="16.5" customHeight="1">
      <c r="A12" s="18" t="s">
        <v>5</v>
      </c>
    </row>
    <row r="13" ht="16.5" customHeight="1">
      <c r="A13" s="18"/>
    </row>
    <row r="14" spans="1:11" ht="16.5" customHeight="1">
      <c r="A14" s="38" t="s">
        <v>6</v>
      </c>
      <c r="G14" s="39"/>
      <c r="I14" s="40"/>
      <c r="K14" s="39"/>
    </row>
    <row r="15" spans="1:11" ht="16.5" customHeight="1">
      <c r="A15" s="18"/>
      <c r="G15" s="39"/>
      <c r="I15" s="40"/>
      <c r="K15" s="39"/>
    </row>
    <row r="16" spans="1:12" ht="16.5" customHeight="1">
      <c r="A16" s="20" t="s">
        <v>68</v>
      </c>
      <c r="D16" s="41"/>
      <c r="F16" s="21">
        <v>4007892</v>
      </c>
      <c r="G16" s="42"/>
      <c r="H16" s="21">
        <v>4505654</v>
      </c>
      <c r="I16" s="21"/>
      <c r="J16" s="21">
        <v>877767</v>
      </c>
      <c r="K16" s="21"/>
      <c r="L16" s="21">
        <v>1241254</v>
      </c>
    </row>
    <row r="17" spans="1:12" ht="16.5" customHeight="1">
      <c r="A17" s="20" t="s">
        <v>241</v>
      </c>
      <c r="D17" s="41">
        <v>8</v>
      </c>
      <c r="F17" s="21">
        <v>21468</v>
      </c>
      <c r="G17" s="42"/>
      <c r="H17" s="21" t="s">
        <v>169</v>
      </c>
      <c r="I17" s="21"/>
      <c r="J17" s="21">
        <v>0</v>
      </c>
      <c r="K17" s="21"/>
      <c r="L17" s="21" t="s">
        <v>169</v>
      </c>
    </row>
    <row r="18" spans="1:12" ht="16.5" customHeight="1">
      <c r="A18" s="20" t="s">
        <v>69</v>
      </c>
      <c r="D18" s="41">
        <v>9</v>
      </c>
      <c r="F18" s="21">
        <v>1711863</v>
      </c>
      <c r="G18" s="39"/>
      <c r="H18" s="21">
        <v>1706908</v>
      </c>
      <c r="I18" s="21"/>
      <c r="J18" s="21">
        <v>236114</v>
      </c>
      <c r="K18" s="21"/>
      <c r="L18" s="21">
        <v>312092</v>
      </c>
    </row>
    <row r="19" spans="1:12" ht="16.5" customHeight="1">
      <c r="A19" s="20" t="s">
        <v>125</v>
      </c>
      <c r="D19" s="41" t="s">
        <v>188</v>
      </c>
      <c r="E19" s="22"/>
      <c r="F19" s="21">
        <v>986946</v>
      </c>
      <c r="G19" s="39"/>
      <c r="H19" s="21">
        <v>679584</v>
      </c>
      <c r="I19" s="21"/>
      <c r="J19" s="21">
        <v>383750</v>
      </c>
      <c r="L19" s="21">
        <v>358471</v>
      </c>
    </row>
    <row r="20" spans="1:5" ht="16.5" customHeight="1">
      <c r="A20" s="20" t="s">
        <v>120</v>
      </c>
      <c r="E20" s="22"/>
    </row>
    <row r="21" spans="2:12" ht="16.5" customHeight="1">
      <c r="B21" s="20" t="s">
        <v>121</v>
      </c>
      <c r="D21" s="43">
        <v>23.4</v>
      </c>
      <c r="E21" s="22"/>
      <c r="F21" s="21">
        <v>2193</v>
      </c>
      <c r="G21" s="39"/>
      <c r="H21" s="21">
        <v>2193</v>
      </c>
      <c r="I21" s="21"/>
      <c r="J21" s="21">
        <v>2104843</v>
      </c>
      <c r="K21" s="21"/>
      <c r="L21" s="21">
        <v>1319843</v>
      </c>
    </row>
    <row r="22" spans="1:12" ht="16.5" customHeight="1">
      <c r="A22" s="20" t="s">
        <v>76</v>
      </c>
      <c r="D22" s="41">
        <v>11</v>
      </c>
      <c r="F22" s="26">
        <v>243108</v>
      </c>
      <c r="G22" s="39"/>
      <c r="H22" s="26">
        <v>127943</v>
      </c>
      <c r="I22" s="21"/>
      <c r="J22" s="26">
        <v>124480</v>
      </c>
      <c r="K22" s="21"/>
      <c r="L22" s="26">
        <v>125030</v>
      </c>
    </row>
    <row r="23" spans="4:11" ht="16.5" customHeight="1">
      <c r="D23" s="41"/>
      <c r="G23" s="39"/>
      <c r="I23" s="40"/>
      <c r="K23" s="39"/>
    </row>
    <row r="24" spans="1:12" ht="16.5" customHeight="1">
      <c r="A24" s="44" t="s">
        <v>7</v>
      </c>
      <c r="D24" s="41"/>
      <c r="F24" s="26">
        <f>SUM(F16:F22)</f>
        <v>6973470</v>
      </c>
      <c r="G24" s="39"/>
      <c r="H24" s="26">
        <f>SUM(H16:H23)</f>
        <v>7022282</v>
      </c>
      <c r="I24" s="40"/>
      <c r="J24" s="26">
        <f>SUM(J16:J22)</f>
        <v>3726954</v>
      </c>
      <c r="K24" s="39"/>
      <c r="L24" s="26">
        <f>SUM(L16:L23)</f>
        <v>3356690</v>
      </c>
    </row>
    <row r="25" spans="4:11" ht="16.5" customHeight="1">
      <c r="D25" s="41"/>
      <c r="G25" s="39"/>
      <c r="I25" s="40"/>
      <c r="K25" s="39"/>
    </row>
    <row r="26" spans="1:11" ht="16.5" customHeight="1">
      <c r="A26" s="18" t="s">
        <v>8</v>
      </c>
      <c r="D26" s="41"/>
      <c r="G26" s="39"/>
      <c r="I26" s="40"/>
      <c r="K26" s="39"/>
    </row>
    <row r="27" spans="4:11" ht="16.5" customHeight="1">
      <c r="D27" s="41"/>
      <c r="G27" s="39"/>
      <c r="I27" s="40"/>
      <c r="K27" s="39"/>
    </row>
    <row r="28" spans="1:16" ht="16.5" customHeight="1">
      <c r="A28" s="20" t="s">
        <v>211</v>
      </c>
      <c r="G28" s="39"/>
      <c r="I28" s="21"/>
      <c r="K28" s="21"/>
      <c r="P28" s="45"/>
    </row>
    <row r="29" spans="2:16" ht="16.5" customHeight="1">
      <c r="B29" s="20" t="s">
        <v>119</v>
      </c>
      <c r="D29" s="41">
        <v>12</v>
      </c>
      <c r="F29" s="21">
        <v>100974</v>
      </c>
      <c r="G29" s="39"/>
      <c r="H29" s="21">
        <v>100969</v>
      </c>
      <c r="I29" s="21"/>
      <c r="J29" s="21">
        <v>100974</v>
      </c>
      <c r="K29" s="21"/>
      <c r="L29" s="21">
        <v>100969</v>
      </c>
      <c r="P29" s="45"/>
    </row>
    <row r="30" spans="1:16" ht="16.5" customHeight="1">
      <c r="A30" s="20" t="s">
        <v>77</v>
      </c>
      <c r="D30" s="41">
        <v>13</v>
      </c>
      <c r="F30" s="21">
        <v>0</v>
      </c>
      <c r="G30" s="22"/>
      <c r="H30" s="21" t="s">
        <v>169</v>
      </c>
      <c r="I30" s="22"/>
      <c r="J30" s="22">
        <v>18199801</v>
      </c>
      <c r="K30" s="22"/>
      <c r="L30" s="22">
        <v>16647816</v>
      </c>
      <c r="P30" s="45"/>
    </row>
    <row r="31" spans="1:16" ht="16.5" customHeight="1">
      <c r="A31" s="20" t="s">
        <v>197</v>
      </c>
      <c r="D31" s="41">
        <v>13</v>
      </c>
      <c r="F31" s="21">
        <v>0</v>
      </c>
      <c r="G31" s="39"/>
      <c r="H31" s="22">
        <v>916481</v>
      </c>
      <c r="I31" s="45"/>
      <c r="J31" s="21" t="s">
        <v>169</v>
      </c>
      <c r="K31" s="22"/>
      <c r="L31" s="22">
        <v>987180</v>
      </c>
      <c r="P31" s="45"/>
    </row>
    <row r="32" spans="1:16" ht="16.5" customHeight="1">
      <c r="A32" s="20" t="s">
        <v>170</v>
      </c>
      <c r="D32" s="41">
        <v>13</v>
      </c>
      <c r="F32" s="21">
        <v>745</v>
      </c>
      <c r="G32" s="22"/>
      <c r="H32" s="21">
        <v>3380</v>
      </c>
      <c r="I32" s="22"/>
      <c r="J32" s="22">
        <v>8754</v>
      </c>
      <c r="K32" s="22"/>
      <c r="L32" s="22">
        <v>8754</v>
      </c>
      <c r="P32" s="45"/>
    </row>
    <row r="33" spans="1:12" ht="16.5" customHeight="1">
      <c r="A33" s="20" t="s">
        <v>70</v>
      </c>
      <c r="D33" s="43">
        <v>23.4</v>
      </c>
      <c r="F33" s="21">
        <v>0</v>
      </c>
      <c r="G33" s="39"/>
      <c r="H33" s="21" t="s">
        <v>169</v>
      </c>
      <c r="I33" s="21"/>
      <c r="J33" s="21">
        <v>31900</v>
      </c>
      <c r="K33" s="21"/>
      <c r="L33" s="21">
        <v>66900</v>
      </c>
    </row>
    <row r="34" spans="1:12" ht="16.5" customHeight="1">
      <c r="A34" s="20" t="s">
        <v>160</v>
      </c>
      <c r="D34" s="41">
        <v>14</v>
      </c>
      <c r="F34" s="21">
        <v>34188</v>
      </c>
      <c r="G34" s="39"/>
      <c r="H34" s="21">
        <v>34706</v>
      </c>
      <c r="I34" s="21"/>
      <c r="J34" s="21">
        <v>1039483</v>
      </c>
      <c r="K34" s="21"/>
      <c r="L34" s="21">
        <v>1034526</v>
      </c>
    </row>
    <row r="35" spans="1:12" ht="16.5" customHeight="1">
      <c r="A35" s="20" t="s">
        <v>78</v>
      </c>
      <c r="D35" s="41">
        <v>15</v>
      </c>
      <c r="F35" s="21">
        <v>37040479</v>
      </c>
      <c r="G35" s="39"/>
      <c r="H35" s="21">
        <v>35219563</v>
      </c>
      <c r="I35" s="21"/>
      <c r="J35" s="21">
        <v>481464</v>
      </c>
      <c r="K35" s="21"/>
      <c r="L35" s="21">
        <v>504338</v>
      </c>
    </row>
    <row r="36" spans="1:12" ht="16.5" customHeight="1">
      <c r="A36" s="20" t="s">
        <v>172</v>
      </c>
      <c r="D36" s="41">
        <v>13</v>
      </c>
      <c r="F36" s="21">
        <v>962546</v>
      </c>
      <c r="G36" s="39"/>
      <c r="H36" s="21" t="s">
        <v>169</v>
      </c>
      <c r="I36" s="21"/>
      <c r="J36" s="21" t="s">
        <v>169</v>
      </c>
      <c r="K36" s="21"/>
      <c r="L36" s="21" t="s">
        <v>169</v>
      </c>
    </row>
    <row r="37" spans="1:12" ht="16.5" customHeight="1">
      <c r="A37" s="20" t="s">
        <v>79</v>
      </c>
      <c r="D37" s="41">
        <v>16</v>
      </c>
      <c r="F37" s="21">
        <v>2041325</v>
      </c>
      <c r="G37" s="39"/>
      <c r="H37" s="21">
        <v>977162</v>
      </c>
      <c r="I37" s="21"/>
      <c r="J37" s="21">
        <v>10333</v>
      </c>
      <c r="K37" s="21"/>
      <c r="L37" s="21">
        <v>10180</v>
      </c>
    </row>
    <row r="38" spans="1:12" ht="16.5" customHeight="1">
      <c r="A38" s="20" t="s">
        <v>138</v>
      </c>
      <c r="D38" s="41"/>
      <c r="F38" s="21">
        <v>77656</v>
      </c>
      <c r="G38" s="39"/>
      <c r="H38" s="21">
        <v>68776</v>
      </c>
      <c r="I38" s="21"/>
      <c r="J38" s="21">
        <v>4010</v>
      </c>
      <c r="K38" s="21"/>
      <c r="L38" s="21">
        <v>3963</v>
      </c>
    </row>
    <row r="39" spans="1:12" ht="16.5" customHeight="1">
      <c r="A39" s="20" t="s">
        <v>9</v>
      </c>
      <c r="D39" s="41">
        <v>17</v>
      </c>
      <c r="F39" s="26">
        <v>348264</v>
      </c>
      <c r="G39" s="39"/>
      <c r="H39" s="26">
        <v>187100</v>
      </c>
      <c r="I39" s="40"/>
      <c r="J39" s="26">
        <v>15707</v>
      </c>
      <c r="K39" s="39"/>
      <c r="L39" s="26">
        <v>16248</v>
      </c>
    </row>
    <row r="40" spans="7:11" ht="16.5" customHeight="1">
      <c r="G40" s="39"/>
      <c r="I40" s="40"/>
      <c r="K40" s="39"/>
    </row>
    <row r="41" spans="1:12" ht="16.5" customHeight="1">
      <c r="A41" s="18" t="s">
        <v>11</v>
      </c>
      <c r="B41" s="22"/>
      <c r="F41" s="26">
        <f>SUM(F28:F39)</f>
        <v>40606177</v>
      </c>
      <c r="G41" s="39"/>
      <c r="H41" s="26">
        <f>SUM(H28:H40)</f>
        <v>37508137</v>
      </c>
      <c r="I41" s="40"/>
      <c r="J41" s="26">
        <f>SUM(J28:J39)</f>
        <v>19892426</v>
      </c>
      <c r="K41" s="39"/>
      <c r="L41" s="26">
        <f>SUM(L28:L39)</f>
        <v>19380874</v>
      </c>
    </row>
    <row r="42" spans="7:11" ht="16.5" customHeight="1">
      <c r="G42" s="39"/>
      <c r="I42" s="40"/>
      <c r="K42" s="39"/>
    </row>
    <row r="43" spans="1:12" ht="16.5" customHeight="1" thickBot="1">
      <c r="A43" s="18" t="s">
        <v>17</v>
      </c>
      <c r="F43" s="46">
        <f>F24+F41</f>
        <v>47579647</v>
      </c>
      <c r="G43" s="39"/>
      <c r="H43" s="46">
        <f>H24+H41</f>
        <v>44530419</v>
      </c>
      <c r="I43" s="40"/>
      <c r="J43" s="46">
        <f>J24+J41</f>
        <v>23619380</v>
      </c>
      <c r="K43" s="39"/>
      <c r="L43" s="46">
        <f>L24+L41</f>
        <v>22737564</v>
      </c>
    </row>
    <row r="44" spans="1:11" ht="16.5" customHeight="1" thickTop="1">
      <c r="A44" s="18"/>
      <c r="G44" s="39"/>
      <c r="I44" s="40"/>
      <c r="K44" s="39"/>
    </row>
    <row r="45" spans="1:11" ht="16.5" customHeight="1">
      <c r="A45" s="18"/>
      <c r="G45" s="39"/>
      <c r="I45" s="40"/>
      <c r="K45" s="39"/>
    </row>
    <row r="46" spans="1:11" ht="16.5" customHeight="1">
      <c r="A46" s="20" t="s">
        <v>10</v>
      </c>
      <c r="G46" s="39"/>
      <c r="I46" s="40"/>
      <c r="K46" s="39"/>
    </row>
    <row r="47" spans="1:11" ht="10.5" customHeight="1">
      <c r="A47" s="18"/>
      <c r="G47" s="39"/>
      <c r="I47" s="40"/>
      <c r="K47" s="39"/>
    </row>
    <row r="48" spans="1:12" ht="24.75" customHeight="1">
      <c r="A48" s="242" t="s">
        <v>240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1:11" ht="16.5" customHeight="1">
      <c r="A49" s="18" t="str">
        <f>+A1</f>
        <v>Energy Absolute Public Company Limited</v>
      </c>
      <c r="B49" s="18"/>
      <c r="C49" s="18"/>
      <c r="G49" s="39"/>
      <c r="I49" s="40"/>
      <c r="K49" s="39"/>
    </row>
    <row r="50" spans="1:11" ht="16.5" customHeight="1">
      <c r="A50" s="18" t="str">
        <f>+A2</f>
        <v>Statement of Financial Position </v>
      </c>
      <c r="B50" s="18"/>
      <c r="C50" s="18"/>
      <c r="G50" s="39"/>
      <c r="I50" s="40"/>
      <c r="K50" s="39"/>
    </row>
    <row r="51" spans="1:12" ht="16.5" customHeight="1">
      <c r="A51" s="47" t="str">
        <f>+A3</f>
        <v>As at 31 March 2018</v>
      </c>
      <c r="B51" s="23"/>
      <c r="C51" s="23"/>
      <c r="D51" s="24"/>
      <c r="E51" s="25"/>
      <c r="F51" s="26"/>
      <c r="G51" s="48"/>
      <c r="H51" s="26"/>
      <c r="I51" s="49"/>
      <c r="J51" s="26"/>
      <c r="K51" s="48"/>
      <c r="L51" s="26"/>
    </row>
    <row r="52" spans="7:11" ht="16.5" customHeight="1">
      <c r="G52" s="39"/>
      <c r="I52" s="40"/>
      <c r="K52" s="39"/>
    </row>
    <row r="53" spans="7:12" ht="16.5" customHeight="1">
      <c r="G53" s="39"/>
      <c r="H53" s="31" t="s">
        <v>50</v>
      </c>
      <c r="L53" s="31" t="s">
        <v>146</v>
      </c>
    </row>
    <row r="54" spans="1:12" ht="16.5" customHeight="1">
      <c r="A54" s="22"/>
      <c r="D54" s="27"/>
      <c r="E54" s="18"/>
      <c r="F54" s="26"/>
      <c r="G54" s="28"/>
      <c r="H54" s="29" t="s">
        <v>224</v>
      </c>
      <c r="I54" s="30"/>
      <c r="J54" s="26"/>
      <c r="K54" s="28"/>
      <c r="L54" s="29" t="s">
        <v>224</v>
      </c>
    </row>
    <row r="55" spans="5:12" ht="16.5" customHeight="1">
      <c r="E55" s="18"/>
      <c r="F55" s="31" t="s">
        <v>60</v>
      </c>
      <c r="G55" s="30"/>
      <c r="H55" s="31" t="s">
        <v>49</v>
      </c>
      <c r="I55" s="30"/>
      <c r="J55" s="31" t="s">
        <v>60</v>
      </c>
      <c r="K55" s="30"/>
      <c r="L55" s="31" t="s">
        <v>49</v>
      </c>
    </row>
    <row r="56" spans="5:12" ht="16.5" customHeight="1">
      <c r="E56" s="18"/>
      <c r="F56" s="32" t="s">
        <v>2</v>
      </c>
      <c r="G56" s="31"/>
      <c r="H56" s="32" t="s">
        <v>3</v>
      </c>
      <c r="I56" s="33"/>
      <c r="J56" s="32" t="s">
        <v>2</v>
      </c>
      <c r="K56" s="31"/>
      <c r="L56" s="32" t="s">
        <v>3</v>
      </c>
    </row>
    <row r="57" spans="5:12" ht="16.5" customHeight="1">
      <c r="E57" s="18"/>
      <c r="F57" s="34">
        <v>2018</v>
      </c>
      <c r="G57" s="35"/>
      <c r="H57" s="34">
        <v>2017</v>
      </c>
      <c r="I57" s="33"/>
      <c r="J57" s="34">
        <v>2018</v>
      </c>
      <c r="K57" s="35"/>
      <c r="L57" s="34">
        <v>2017</v>
      </c>
    </row>
    <row r="58" spans="4:12" ht="16.5" customHeight="1">
      <c r="D58" s="36" t="s">
        <v>4</v>
      </c>
      <c r="E58" s="18"/>
      <c r="F58" s="37" t="s">
        <v>110</v>
      </c>
      <c r="G58" s="18"/>
      <c r="H58" s="37" t="s">
        <v>110</v>
      </c>
      <c r="I58" s="33"/>
      <c r="J58" s="37" t="s">
        <v>110</v>
      </c>
      <c r="K58" s="18"/>
      <c r="L58" s="37" t="s">
        <v>110</v>
      </c>
    </row>
    <row r="59" spans="4:12" ht="16.5" customHeight="1">
      <c r="D59" s="33"/>
      <c r="E59" s="18"/>
      <c r="F59" s="31"/>
      <c r="G59" s="50"/>
      <c r="H59" s="31"/>
      <c r="I59" s="51"/>
      <c r="J59" s="31"/>
      <c r="K59" s="50"/>
      <c r="L59" s="31"/>
    </row>
    <row r="60" spans="1:11" ht="16.5" customHeight="1">
      <c r="A60" s="18" t="s">
        <v>153</v>
      </c>
      <c r="G60" s="39"/>
      <c r="I60" s="40"/>
      <c r="K60" s="39"/>
    </row>
    <row r="61" spans="1:11" ht="16.5" customHeight="1">
      <c r="A61" s="18"/>
      <c r="G61" s="39"/>
      <c r="I61" s="40"/>
      <c r="K61" s="39"/>
    </row>
    <row r="62" spans="1:11" ht="16.5" customHeight="1">
      <c r="A62" s="18" t="s">
        <v>12</v>
      </c>
      <c r="G62" s="39"/>
      <c r="I62" s="40"/>
      <c r="K62" s="39"/>
    </row>
    <row r="63" spans="1:11" ht="16.5" customHeight="1">
      <c r="A63" s="18"/>
      <c r="G63" s="39"/>
      <c r="I63" s="40"/>
      <c r="K63" s="39"/>
    </row>
    <row r="64" spans="1:14" ht="16.5" customHeight="1">
      <c r="A64" s="20" t="s">
        <v>80</v>
      </c>
      <c r="D64" s="41">
        <v>18</v>
      </c>
      <c r="F64" s="52">
        <v>813588</v>
      </c>
      <c r="G64" s="53"/>
      <c r="H64" s="52">
        <v>882010</v>
      </c>
      <c r="I64" s="54"/>
      <c r="J64" s="54">
        <v>803036</v>
      </c>
      <c r="K64" s="54"/>
      <c r="L64" s="54">
        <v>882010</v>
      </c>
      <c r="N64" s="45"/>
    </row>
    <row r="65" spans="1:12" ht="16.5" customHeight="1">
      <c r="A65" s="20" t="s">
        <v>71</v>
      </c>
      <c r="D65" s="22"/>
      <c r="F65" s="52">
        <v>119724</v>
      </c>
      <c r="G65" s="53"/>
      <c r="H65" s="52">
        <v>91432</v>
      </c>
      <c r="I65" s="54"/>
      <c r="J65" s="54">
        <v>77851</v>
      </c>
      <c r="K65" s="54"/>
      <c r="L65" s="54">
        <v>91419</v>
      </c>
    </row>
    <row r="66" spans="1:12" ht="16.5" customHeight="1">
      <c r="A66" s="20" t="s">
        <v>126</v>
      </c>
      <c r="D66" s="41" t="s">
        <v>189</v>
      </c>
      <c r="F66" s="52">
        <v>538442</v>
      </c>
      <c r="G66" s="53"/>
      <c r="H66" s="52">
        <v>491684</v>
      </c>
      <c r="I66" s="54"/>
      <c r="J66" s="54">
        <v>120305</v>
      </c>
      <c r="K66" s="54"/>
      <c r="L66" s="54">
        <v>151703</v>
      </c>
    </row>
    <row r="67" spans="1:14" ht="16.5" customHeight="1">
      <c r="A67" s="20" t="s">
        <v>128</v>
      </c>
      <c r="D67" s="41"/>
      <c r="G67" s="42"/>
      <c r="H67" s="54"/>
      <c r="I67" s="54"/>
      <c r="J67" s="54"/>
      <c r="K67" s="54"/>
      <c r="L67" s="54"/>
      <c r="N67" s="55"/>
    </row>
    <row r="68" spans="2:14" ht="16.5" customHeight="1">
      <c r="B68" s="20" t="s">
        <v>129</v>
      </c>
      <c r="D68" s="41"/>
      <c r="F68" s="21">
        <v>200381</v>
      </c>
      <c r="G68" s="42"/>
      <c r="H68" s="54">
        <v>172784</v>
      </c>
      <c r="I68" s="54"/>
      <c r="J68" s="54" t="s">
        <v>169</v>
      </c>
      <c r="K68" s="54"/>
      <c r="L68" s="54">
        <v>8464</v>
      </c>
      <c r="N68" s="55"/>
    </row>
    <row r="69" spans="1:14" ht="16.5" customHeight="1">
      <c r="A69" s="20" t="s">
        <v>171</v>
      </c>
      <c r="D69" s="233">
        <v>23.5</v>
      </c>
      <c r="F69" s="52">
        <v>0</v>
      </c>
      <c r="G69" s="53"/>
      <c r="H69" s="52">
        <v>0</v>
      </c>
      <c r="I69" s="54"/>
      <c r="J69" s="54">
        <v>304000</v>
      </c>
      <c r="K69" s="54"/>
      <c r="L69" s="54">
        <v>54000</v>
      </c>
      <c r="N69" s="45"/>
    </row>
    <row r="70" spans="1:12" ht="16.5" customHeight="1">
      <c r="A70" s="20" t="s">
        <v>81</v>
      </c>
      <c r="G70" s="42"/>
      <c r="H70" s="54"/>
      <c r="I70" s="54"/>
      <c r="J70" s="54"/>
      <c r="K70" s="54"/>
      <c r="L70" s="54"/>
    </row>
    <row r="71" spans="2:12" ht="16.5" customHeight="1">
      <c r="B71" s="20" t="s">
        <v>82</v>
      </c>
      <c r="D71" s="41">
        <v>20</v>
      </c>
      <c r="F71" s="21">
        <v>437650</v>
      </c>
      <c r="G71" s="42"/>
      <c r="H71" s="21">
        <v>429750</v>
      </c>
      <c r="I71" s="54"/>
      <c r="J71" s="54" t="s">
        <v>169</v>
      </c>
      <c r="K71" s="54"/>
      <c r="L71" s="54" t="s">
        <v>169</v>
      </c>
    </row>
    <row r="72" spans="1:14" ht="16.5" customHeight="1">
      <c r="A72" s="20" t="s">
        <v>83</v>
      </c>
      <c r="D72" s="41"/>
      <c r="F72" s="21">
        <v>12659</v>
      </c>
      <c r="G72" s="42"/>
      <c r="H72" s="54">
        <v>836</v>
      </c>
      <c r="I72" s="54"/>
      <c r="J72" s="54" t="s">
        <v>169</v>
      </c>
      <c r="K72" s="54"/>
      <c r="L72" s="54" t="s">
        <v>169</v>
      </c>
      <c r="N72" s="55"/>
    </row>
    <row r="73" spans="1:12" ht="16.5" customHeight="1">
      <c r="A73" s="20" t="s">
        <v>84</v>
      </c>
      <c r="F73" s="21">
        <v>114</v>
      </c>
      <c r="G73" s="42"/>
      <c r="H73" s="21">
        <v>71</v>
      </c>
      <c r="I73" s="54"/>
      <c r="J73" s="54" t="s">
        <v>169</v>
      </c>
      <c r="K73" s="54"/>
      <c r="L73" s="54" t="s">
        <v>169</v>
      </c>
    </row>
    <row r="74" spans="1:14" ht="16.5" customHeight="1">
      <c r="A74" s="20" t="s">
        <v>127</v>
      </c>
      <c r="D74" s="43"/>
      <c r="F74" s="26">
        <v>505152</v>
      </c>
      <c r="G74" s="42"/>
      <c r="H74" s="26">
        <v>518439</v>
      </c>
      <c r="I74" s="54"/>
      <c r="J74" s="56" t="s">
        <v>169</v>
      </c>
      <c r="K74" s="54"/>
      <c r="L74" s="56" t="s">
        <v>169</v>
      </c>
      <c r="N74" s="55"/>
    </row>
    <row r="75" spans="1:11" ht="16.5" customHeight="1">
      <c r="A75" s="22"/>
      <c r="B75" s="57"/>
      <c r="G75" s="42"/>
      <c r="I75" s="40"/>
      <c r="K75" s="39"/>
    </row>
    <row r="76" spans="1:12" ht="16.5" customHeight="1">
      <c r="A76" s="18" t="s">
        <v>13</v>
      </c>
      <c r="B76" s="22"/>
      <c r="F76" s="26">
        <f>SUM(F64:F74)</f>
        <v>2627710</v>
      </c>
      <c r="G76" s="39"/>
      <c r="H76" s="26">
        <f>SUM(H64:H74)</f>
        <v>2587006</v>
      </c>
      <c r="I76" s="40"/>
      <c r="J76" s="26">
        <f>SUM(J64:J74)</f>
        <v>1305192</v>
      </c>
      <c r="K76" s="39"/>
      <c r="L76" s="26">
        <f>SUM(L64:L74)</f>
        <v>1187596</v>
      </c>
    </row>
    <row r="77" spans="7:11" ht="16.5" customHeight="1">
      <c r="G77" s="39"/>
      <c r="I77" s="40"/>
      <c r="K77" s="39"/>
    </row>
    <row r="78" spans="1:11" ht="16.5" customHeight="1">
      <c r="A78" s="18" t="s">
        <v>14</v>
      </c>
      <c r="G78" s="39"/>
      <c r="I78" s="40"/>
      <c r="K78" s="39"/>
    </row>
    <row r="79" spans="1:11" ht="16.5" customHeight="1">
      <c r="A79" s="18"/>
      <c r="G79" s="39"/>
      <c r="I79" s="40"/>
      <c r="K79" s="39"/>
    </row>
    <row r="80" spans="1:13" ht="16.5" customHeight="1">
      <c r="A80" s="20" t="s">
        <v>85</v>
      </c>
      <c r="D80" s="22"/>
      <c r="F80" s="22"/>
      <c r="G80" s="22"/>
      <c r="H80" s="22"/>
      <c r="I80" s="22"/>
      <c r="J80" s="22"/>
      <c r="K80" s="22"/>
      <c r="L80" s="22"/>
      <c r="M80" s="45"/>
    </row>
    <row r="81" spans="2:12" ht="16.5" customHeight="1">
      <c r="B81" s="20" t="s">
        <v>82</v>
      </c>
      <c r="D81" s="58">
        <v>20</v>
      </c>
      <c r="F81" s="21">
        <v>18378914</v>
      </c>
      <c r="G81" s="39"/>
      <c r="H81" s="21">
        <v>18388840</v>
      </c>
      <c r="I81" s="54"/>
      <c r="J81" s="54">
        <v>0</v>
      </c>
      <c r="K81" s="54"/>
      <c r="L81" s="54" t="s">
        <v>169</v>
      </c>
    </row>
    <row r="82" spans="1:12" ht="16.5" customHeight="1">
      <c r="A82" s="20" t="s">
        <v>215</v>
      </c>
      <c r="D82" s="58">
        <v>21</v>
      </c>
      <c r="F82" s="21">
        <v>7994221</v>
      </c>
      <c r="G82" s="39"/>
      <c r="H82" s="21">
        <v>7993664</v>
      </c>
      <c r="I82" s="54"/>
      <c r="J82" s="54">
        <v>7994221</v>
      </c>
      <c r="K82" s="54"/>
      <c r="L82" s="54">
        <v>7993664</v>
      </c>
    </row>
    <row r="83" spans="1:12" ht="16.5" customHeight="1">
      <c r="A83" s="20" t="s">
        <v>127</v>
      </c>
      <c r="D83" s="58"/>
      <c r="F83" s="21">
        <v>5370</v>
      </c>
      <c r="G83" s="39"/>
      <c r="H83" s="21">
        <v>3868</v>
      </c>
      <c r="I83" s="54"/>
      <c r="J83" s="54">
        <v>0</v>
      </c>
      <c r="K83" s="54"/>
      <c r="L83" s="54" t="s">
        <v>169</v>
      </c>
    </row>
    <row r="84" spans="1:12" ht="16.5" customHeight="1">
      <c r="A84" s="20" t="s">
        <v>86</v>
      </c>
      <c r="D84" s="58"/>
      <c r="F84" s="22">
        <v>3948</v>
      </c>
      <c r="G84" s="22"/>
      <c r="H84" s="22">
        <v>3811</v>
      </c>
      <c r="I84" s="54"/>
      <c r="J84" s="54">
        <v>0</v>
      </c>
      <c r="K84" s="54"/>
      <c r="L84" s="54" t="s">
        <v>169</v>
      </c>
    </row>
    <row r="85" spans="1:12" ht="16.5" customHeight="1">
      <c r="A85" s="20" t="s">
        <v>242</v>
      </c>
      <c r="D85" s="58"/>
      <c r="F85" s="22">
        <v>216912</v>
      </c>
      <c r="G85" s="22"/>
      <c r="H85" s="54">
        <v>0</v>
      </c>
      <c r="I85" s="54"/>
      <c r="J85" s="54">
        <v>0</v>
      </c>
      <c r="K85" s="54"/>
      <c r="L85" s="54">
        <v>0</v>
      </c>
    </row>
    <row r="86" spans="1:12" ht="16.5" customHeight="1">
      <c r="A86" s="20" t="s">
        <v>87</v>
      </c>
      <c r="D86" s="58"/>
      <c r="F86" s="21">
        <v>8028</v>
      </c>
      <c r="G86" s="39"/>
      <c r="H86" s="21">
        <v>7712</v>
      </c>
      <c r="I86" s="54"/>
      <c r="J86" s="54">
        <v>5288</v>
      </c>
      <c r="K86" s="54"/>
      <c r="L86" s="54">
        <v>5055</v>
      </c>
    </row>
    <row r="87" spans="1:13" ht="16.5" customHeight="1">
      <c r="A87" s="20" t="s">
        <v>229</v>
      </c>
      <c r="D87" s="22"/>
      <c r="E87" s="22"/>
      <c r="F87" s="22"/>
      <c r="G87" s="22"/>
      <c r="H87" s="22"/>
      <c r="I87" s="22"/>
      <c r="J87" s="22"/>
      <c r="K87" s="22"/>
      <c r="L87" s="22"/>
      <c r="M87" s="55"/>
    </row>
    <row r="88" spans="2:13" ht="16.5" customHeight="1">
      <c r="B88" s="20" t="s">
        <v>230</v>
      </c>
      <c r="D88" s="59">
        <v>23.6</v>
      </c>
      <c r="F88" s="21">
        <v>0</v>
      </c>
      <c r="G88" s="39"/>
      <c r="H88" s="21" t="s">
        <v>169</v>
      </c>
      <c r="I88" s="54"/>
      <c r="J88" s="54">
        <v>566249</v>
      </c>
      <c r="K88" s="54"/>
      <c r="L88" s="54">
        <v>573012</v>
      </c>
      <c r="M88" s="55"/>
    </row>
    <row r="89" spans="1:13" ht="16.5" customHeight="1">
      <c r="A89" s="20" t="s">
        <v>116</v>
      </c>
      <c r="D89" s="59"/>
      <c r="F89" s="21">
        <v>807967</v>
      </c>
      <c r="G89" s="39"/>
      <c r="H89" s="21">
        <v>801897</v>
      </c>
      <c r="I89" s="54"/>
      <c r="J89" s="54">
        <v>1593</v>
      </c>
      <c r="K89" s="54"/>
      <c r="L89" s="54">
        <v>1593</v>
      </c>
      <c r="M89" s="55"/>
    </row>
    <row r="90" spans="1:12" ht="16.5" customHeight="1">
      <c r="A90" s="20" t="s">
        <v>198</v>
      </c>
      <c r="F90" s="26">
        <v>1797</v>
      </c>
      <c r="G90" s="39"/>
      <c r="H90" s="26">
        <v>0</v>
      </c>
      <c r="I90" s="40"/>
      <c r="J90" s="26">
        <v>0</v>
      </c>
      <c r="K90" s="39"/>
      <c r="L90" s="26">
        <v>0</v>
      </c>
    </row>
    <row r="91" spans="7:11" ht="16.5" customHeight="1">
      <c r="G91" s="39"/>
      <c r="I91" s="42"/>
      <c r="K91" s="42"/>
    </row>
    <row r="92" spans="1:12" ht="16.5" customHeight="1">
      <c r="A92" s="18" t="s">
        <v>15</v>
      </c>
      <c r="B92" s="22"/>
      <c r="F92" s="26">
        <f>SUM(F81:F90)</f>
        <v>27417157</v>
      </c>
      <c r="G92" s="39"/>
      <c r="H92" s="26">
        <f>SUM(H81:H91)</f>
        <v>27199792</v>
      </c>
      <c r="I92" s="40"/>
      <c r="J92" s="26">
        <f>SUM(J81:J90)</f>
        <v>8567351</v>
      </c>
      <c r="K92" s="39"/>
      <c r="L92" s="26">
        <f>SUM(L81:L91)</f>
        <v>8573324</v>
      </c>
    </row>
    <row r="93" spans="1:11" ht="16.5" customHeight="1">
      <c r="A93" s="18"/>
      <c r="G93" s="39"/>
      <c r="I93" s="40"/>
      <c r="K93" s="39"/>
    </row>
    <row r="94" spans="1:12" ht="16.5" customHeight="1">
      <c r="A94" s="18" t="s">
        <v>16</v>
      </c>
      <c r="B94" s="18"/>
      <c r="F94" s="26">
        <f>F76+F92</f>
        <v>30044867</v>
      </c>
      <c r="G94" s="39"/>
      <c r="H94" s="26">
        <f>H76+H92</f>
        <v>29786798</v>
      </c>
      <c r="I94" s="40"/>
      <c r="J94" s="26">
        <f>J76+J92</f>
        <v>9872543</v>
      </c>
      <c r="K94" s="39"/>
      <c r="L94" s="26">
        <f>L76+L92</f>
        <v>9760920</v>
      </c>
    </row>
    <row r="95" spans="1:11" ht="8.25" customHeight="1">
      <c r="A95" s="18"/>
      <c r="B95" s="18"/>
      <c r="G95" s="39"/>
      <c r="I95" s="40"/>
      <c r="K95" s="39"/>
    </row>
    <row r="96" spans="1:12" ht="27" customHeight="1">
      <c r="A96" s="242" t="str">
        <f>A48</f>
        <v>The notes to the interim financial information on pages 12 to 37 are an integral part of this interim financial information.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</row>
    <row r="97" spans="1:11" ht="16.5" customHeight="1">
      <c r="A97" s="18" t="str">
        <f>+A1</f>
        <v>Energy Absolute Public Company Limited</v>
      </c>
      <c r="B97" s="18"/>
      <c r="C97" s="18"/>
      <c r="G97" s="39"/>
      <c r="I97" s="40"/>
      <c r="K97" s="39"/>
    </row>
    <row r="98" spans="1:11" ht="16.5" customHeight="1">
      <c r="A98" s="18" t="str">
        <f>+A2</f>
        <v>Statement of Financial Position </v>
      </c>
      <c r="B98" s="18"/>
      <c r="C98" s="18"/>
      <c r="G98" s="39"/>
      <c r="I98" s="40"/>
      <c r="K98" s="39"/>
    </row>
    <row r="99" spans="1:12" ht="16.5" customHeight="1">
      <c r="A99" s="23" t="str">
        <f>+A3</f>
        <v>As at 31 March 2018</v>
      </c>
      <c r="B99" s="23"/>
      <c r="C99" s="23"/>
      <c r="D99" s="24"/>
      <c r="E99" s="25"/>
      <c r="F99" s="26"/>
      <c r="G99" s="48"/>
      <c r="H99" s="26"/>
      <c r="I99" s="49"/>
      <c r="J99" s="26"/>
      <c r="K99" s="48"/>
      <c r="L99" s="26"/>
    </row>
    <row r="100" spans="7:11" ht="16.5" customHeight="1">
      <c r="G100" s="39"/>
      <c r="I100" s="40"/>
      <c r="K100" s="39"/>
    </row>
    <row r="101" spans="7:12" ht="16.5" customHeight="1">
      <c r="G101" s="39"/>
      <c r="H101" s="31" t="s">
        <v>50</v>
      </c>
      <c r="L101" s="31" t="s">
        <v>146</v>
      </c>
    </row>
    <row r="102" spans="1:12" ht="16.5" customHeight="1">
      <c r="A102" s="22"/>
      <c r="D102" s="27"/>
      <c r="E102" s="18"/>
      <c r="F102" s="26"/>
      <c r="G102" s="28"/>
      <c r="H102" s="29" t="s">
        <v>224</v>
      </c>
      <c r="I102" s="30"/>
      <c r="J102" s="26"/>
      <c r="K102" s="28"/>
      <c r="L102" s="29" t="s">
        <v>224</v>
      </c>
    </row>
    <row r="103" spans="5:12" ht="16.5" customHeight="1">
      <c r="E103" s="18"/>
      <c r="F103" s="31" t="s">
        <v>60</v>
      </c>
      <c r="G103" s="30"/>
      <c r="H103" s="31" t="s">
        <v>49</v>
      </c>
      <c r="I103" s="30"/>
      <c r="J103" s="31" t="s">
        <v>60</v>
      </c>
      <c r="K103" s="30"/>
      <c r="L103" s="31" t="s">
        <v>49</v>
      </c>
    </row>
    <row r="104" spans="5:12" ht="16.5" customHeight="1">
      <c r="E104" s="18"/>
      <c r="F104" s="32" t="s">
        <v>2</v>
      </c>
      <c r="G104" s="31"/>
      <c r="H104" s="32" t="s">
        <v>3</v>
      </c>
      <c r="I104" s="33"/>
      <c r="J104" s="32" t="s">
        <v>2</v>
      </c>
      <c r="K104" s="31"/>
      <c r="L104" s="32" t="s">
        <v>3</v>
      </c>
    </row>
    <row r="105" spans="5:12" ht="16.5" customHeight="1">
      <c r="E105" s="18"/>
      <c r="F105" s="34">
        <v>2018</v>
      </c>
      <c r="G105" s="35"/>
      <c r="H105" s="34">
        <v>2017</v>
      </c>
      <c r="I105" s="33"/>
      <c r="J105" s="34">
        <v>2018</v>
      </c>
      <c r="K105" s="35"/>
      <c r="L105" s="34">
        <v>2017</v>
      </c>
    </row>
    <row r="106" spans="4:12" ht="16.5" customHeight="1">
      <c r="D106" s="33"/>
      <c r="E106" s="18"/>
      <c r="F106" s="37" t="s">
        <v>110</v>
      </c>
      <c r="G106" s="18"/>
      <c r="H106" s="37" t="s">
        <v>110</v>
      </c>
      <c r="I106" s="33"/>
      <c r="J106" s="37" t="s">
        <v>110</v>
      </c>
      <c r="K106" s="18"/>
      <c r="L106" s="37" t="s">
        <v>110</v>
      </c>
    </row>
    <row r="107" spans="4:12" ht="16.5" customHeight="1">
      <c r="D107" s="33"/>
      <c r="E107" s="18"/>
      <c r="F107" s="31"/>
      <c r="G107" s="50"/>
      <c r="H107" s="31"/>
      <c r="I107" s="51"/>
      <c r="J107" s="31"/>
      <c r="K107" s="50"/>
      <c r="L107" s="31"/>
    </row>
    <row r="108" spans="1:11" ht="16.5" customHeight="1">
      <c r="A108" s="18" t="s">
        <v>162</v>
      </c>
      <c r="G108" s="39"/>
      <c r="I108" s="40"/>
      <c r="K108" s="39"/>
    </row>
    <row r="109" spans="1:11" ht="16.5" customHeight="1">
      <c r="A109" s="18"/>
      <c r="G109" s="39"/>
      <c r="I109" s="40"/>
      <c r="K109" s="39"/>
    </row>
    <row r="110" spans="1:11" ht="16.5" customHeight="1">
      <c r="A110" s="18" t="s">
        <v>154</v>
      </c>
      <c r="G110" s="39"/>
      <c r="I110" s="40"/>
      <c r="K110" s="39"/>
    </row>
    <row r="111" spans="1:11" ht="16.5" customHeight="1">
      <c r="A111" s="18"/>
      <c r="G111" s="39"/>
      <c r="I111" s="40"/>
      <c r="K111" s="39"/>
    </row>
    <row r="112" spans="1:11" ht="16.5" customHeight="1">
      <c r="A112" s="20" t="s">
        <v>18</v>
      </c>
      <c r="G112" s="39"/>
      <c r="I112" s="40"/>
      <c r="K112" s="39"/>
    </row>
    <row r="113" spans="2:12" ht="16.5" customHeight="1">
      <c r="B113" s="20" t="s">
        <v>40</v>
      </c>
      <c r="F113" s="22"/>
      <c r="G113" s="22"/>
      <c r="H113" s="22"/>
      <c r="I113" s="22"/>
      <c r="J113" s="22"/>
      <c r="K113" s="22"/>
      <c r="L113" s="22"/>
    </row>
    <row r="114" spans="3:12" ht="16.5" customHeight="1">
      <c r="C114" s="57" t="s">
        <v>113</v>
      </c>
      <c r="F114" s="22"/>
      <c r="G114" s="22"/>
      <c r="H114" s="22"/>
      <c r="I114" s="22"/>
      <c r="J114" s="22"/>
      <c r="K114" s="22"/>
      <c r="L114" s="22"/>
    </row>
    <row r="115" spans="3:12" ht="16.5" customHeight="1" thickBot="1">
      <c r="C115" s="20" t="s">
        <v>88</v>
      </c>
      <c r="F115" s="46">
        <v>373000</v>
      </c>
      <c r="G115" s="39"/>
      <c r="H115" s="46">
        <v>373000</v>
      </c>
      <c r="I115" s="40"/>
      <c r="J115" s="46">
        <v>373000</v>
      </c>
      <c r="K115" s="39"/>
      <c r="L115" s="46">
        <v>373000</v>
      </c>
    </row>
    <row r="116" spans="1:11" ht="6.75" customHeight="1" thickTop="1">
      <c r="A116" s="18"/>
      <c r="G116" s="39"/>
      <c r="I116" s="40"/>
      <c r="K116" s="39"/>
    </row>
    <row r="117" spans="2:12" ht="16.5" customHeight="1">
      <c r="B117" s="20" t="s">
        <v>19</v>
      </c>
      <c r="F117" s="22"/>
      <c r="G117" s="22"/>
      <c r="H117" s="22"/>
      <c r="I117" s="22"/>
      <c r="J117" s="22"/>
      <c r="K117" s="22"/>
      <c r="L117" s="22"/>
    </row>
    <row r="118" spans="2:12" ht="16.5" customHeight="1">
      <c r="B118" s="57"/>
      <c r="C118" s="57" t="s">
        <v>114</v>
      </c>
      <c r="F118" s="54"/>
      <c r="G118" s="39"/>
      <c r="H118" s="54"/>
      <c r="I118" s="54"/>
      <c r="J118" s="54"/>
      <c r="K118" s="54"/>
      <c r="L118" s="54"/>
    </row>
    <row r="119" spans="2:12" ht="16.5" customHeight="1">
      <c r="B119" s="57"/>
      <c r="C119" s="20" t="s">
        <v>89</v>
      </c>
      <c r="F119" s="54">
        <v>373000</v>
      </c>
      <c r="G119" s="39"/>
      <c r="H119" s="54">
        <v>373000</v>
      </c>
      <c r="I119" s="54"/>
      <c r="J119" s="54">
        <v>373000</v>
      </c>
      <c r="K119" s="54"/>
      <c r="L119" s="54">
        <v>373000</v>
      </c>
    </row>
    <row r="120" spans="1:12" ht="16.5" customHeight="1">
      <c r="A120" s="20" t="s">
        <v>20</v>
      </c>
      <c r="F120" s="54">
        <v>3680616</v>
      </c>
      <c r="G120" s="39"/>
      <c r="H120" s="54">
        <v>3680616</v>
      </c>
      <c r="I120" s="54"/>
      <c r="J120" s="54">
        <v>3680616</v>
      </c>
      <c r="K120" s="54"/>
      <c r="L120" s="54">
        <v>3680616</v>
      </c>
    </row>
    <row r="121" spans="1:12" ht="16.5" customHeight="1">
      <c r="A121" s="20" t="s">
        <v>21</v>
      </c>
      <c r="G121" s="39"/>
      <c r="I121" s="40"/>
      <c r="K121" s="39"/>
      <c r="L121" s="54"/>
    </row>
    <row r="122" spans="2:12" ht="16.5" customHeight="1">
      <c r="B122" s="20" t="s">
        <v>91</v>
      </c>
      <c r="G122" s="39"/>
      <c r="H122" s="22"/>
      <c r="I122" s="22"/>
      <c r="J122" s="22"/>
      <c r="K122" s="22"/>
      <c r="L122" s="22"/>
    </row>
    <row r="123" spans="2:12" ht="16.5" customHeight="1">
      <c r="B123" s="57" t="s">
        <v>92</v>
      </c>
      <c r="C123" s="22"/>
      <c r="F123" s="21">
        <v>37300</v>
      </c>
      <c r="G123" s="39"/>
      <c r="H123" s="21">
        <v>37300</v>
      </c>
      <c r="I123" s="60"/>
      <c r="J123" s="54">
        <v>37300</v>
      </c>
      <c r="K123" s="60"/>
      <c r="L123" s="54">
        <v>37300</v>
      </c>
    </row>
    <row r="124" spans="2:12" ht="16.5" customHeight="1">
      <c r="B124" s="20" t="s">
        <v>22</v>
      </c>
      <c r="F124" s="21">
        <f>7!L34</f>
        <v>12544181</v>
      </c>
      <c r="G124" s="39"/>
      <c r="H124" s="21">
        <v>10597429</v>
      </c>
      <c r="I124" s="60"/>
      <c r="J124" s="54">
        <v>9655921</v>
      </c>
      <c r="K124" s="60"/>
      <c r="L124" s="54">
        <v>8885728</v>
      </c>
    </row>
    <row r="125" spans="1:12" ht="16.5" customHeight="1">
      <c r="A125" s="20" t="s">
        <v>159</v>
      </c>
      <c r="B125" s="22"/>
      <c r="F125" s="26">
        <f>7!T34</f>
        <v>-8473</v>
      </c>
      <c r="G125" s="39"/>
      <c r="H125" s="26">
        <v>-20746</v>
      </c>
      <c r="I125" s="60"/>
      <c r="J125" s="56">
        <v>0</v>
      </c>
      <c r="K125" s="60"/>
      <c r="L125" s="56" t="s">
        <v>169</v>
      </c>
    </row>
    <row r="126" spans="1:11" ht="16.5" customHeight="1">
      <c r="A126" s="18"/>
      <c r="G126" s="39"/>
      <c r="I126" s="40"/>
      <c r="K126" s="39"/>
    </row>
    <row r="127" spans="1:12" ht="16.5" customHeight="1">
      <c r="A127" s="18" t="s">
        <v>199</v>
      </c>
      <c r="B127" s="18"/>
      <c r="C127" s="18"/>
      <c r="F127" s="22"/>
      <c r="G127" s="22"/>
      <c r="H127" s="22"/>
      <c r="I127" s="22"/>
      <c r="J127" s="22"/>
      <c r="K127" s="22"/>
      <c r="L127" s="22"/>
    </row>
    <row r="128" spans="1:12" ht="16.5" customHeight="1">
      <c r="A128" s="18"/>
      <c r="B128" s="18" t="s">
        <v>46</v>
      </c>
      <c r="C128" s="18"/>
      <c r="F128" s="21">
        <f>SUM(F118:F125)</f>
        <v>16626624</v>
      </c>
      <c r="G128" s="21"/>
      <c r="H128" s="21">
        <f>SUM(H119:H125)</f>
        <v>14667599</v>
      </c>
      <c r="I128" s="21"/>
      <c r="J128" s="21">
        <f>SUM(J118:J125)</f>
        <v>13746837</v>
      </c>
      <c r="K128" s="21"/>
      <c r="L128" s="21">
        <f>SUM(L119:L125)</f>
        <v>12976644</v>
      </c>
    </row>
    <row r="129" spans="1:12" ht="16.5" customHeight="1">
      <c r="A129" s="20" t="s">
        <v>23</v>
      </c>
      <c r="F129" s="26">
        <f>7!X34</f>
        <v>908156</v>
      </c>
      <c r="G129" s="215"/>
      <c r="H129" s="214">
        <f>76022</f>
        <v>76022</v>
      </c>
      <c r="I129" s="21"/>
      <c r="J129" s="26">
        <v>0</v>
      </c>
      <c r="K129" s="21"/>
      <c r="L129" s="26">
        <v>0</v>
      </c>
    </row>
    <row r="130" spans="1:11" ht="16.5" customHeight="1">
      <c r="A130" s="18"/>
      <c r="G130" s="39"/>
      <c r="I130" s="40"/>
      <c r="K130" s="39"/>
    </row>
    <row r="131" spans="1:12" ht="16.5" customHeight="1">
      <c r="A131" s="18" t="s">
        <v>155</v>
      </c>
      <c r="B131" s="18"/>
      <c r="F131" s="26">
        <f>SUM(F128:F129)</f>
        <v>17534780</v>
      </c>
      <c r="G131" s="42"/>
      <c r="H131" s="26">
        <f>SUM(H128:H129)</f>
        <v>14743621</v>
      </c>
      <c r="I131" s="42"/>
      <c r="J131" s="26">
        <f>SUM(J128:J129)</f>
        <v>13746837</v>
      </c>
      <c r="K131" s="42"/>
      <c r="L131" s="26">
        <f>SUM(L128:L129)</f>
        <v>12976644</v>
      </c>
    </row>
    <row r="132" spans="1:11" ht="16.5" customHeight="1">
      <c r="A132" s="18"/>
      <c r="G132" s="39"/>
      <c r="I132" s="40"/>
      <c r="K132" s="39"/>
    </row>
    <row r="133" spans="1:12" ht="16.5" customHeight="1" thickBot="1">
      <c r="A133" s="18" t="s">
        <v>156</v>
      </c>
      <c r="F133" s="46">
        <f>F94+F131</f>
        <v>47579647</v>
      </c>
      <c r="G133" s="39"/>
      <c r="H133" s="46">
        <f>H94+H131</f>
        <v>44530419</v>
      </c>
      <c r="I133" s="39"/>
      <c r="J133" s="46">
        <f>J94+J131</f>
        <v>23619380</v>
      </c>
      <c r="K133" s="39"/>
      <c r="L133" s="46">
        <f>L94+L131</f>
        <v>22737564</v>
      </c>
    </row>
    <row r="134" spans="1:11" ht="16.5" customHeight="1" thickTop="1">
      <c r="A134" s="18"/>
      <c r="G134" s="39"/>
      <c r="I134" s="39"/>
      <c r="K134" s="39"/>
    </row>
    <row r="135" spans="1:11" ht="16.5" customHeight="1">
      <c r="A135" s="18"/>
      <c r="G135" s="39"/>
      <c r="I135" s="39"/>
      <c r="K135" s="39"/>
    </row>
    <row r="136" spans="1:11" ht="16.5" customHeight="1">
      <c r="A136" s="18"/>
      <c r="G136" s="39"/>
      <c r="I136" s="39"/>
      <c r="K136" s="39"/>
    </row>
    <row r="137" spans="1:11" ht="16.5" customHeight="1">
      <c r="A137" s="18"/>
      <c r="G137" s="39"/>
      <c r="I137" s="39"/>
      <c r="K137" s="39"/>
    </row>
    <row r="138" spans="1:11" ht="16.5" customHeight="1">
      <c r="A138" s="18"/>
      <c r="G138" s="39"/>
      <c r="I138" s="39"/>
      <c r="K138" s="39"/>
    </row>
    <row r="139" spans="1:11" ht="16.5" customHeight="1">
      <c r="A139" s="18"/>
      <c r="G139" s="39"/>
      <c r="I139" s="39"/>
      <c r="K139" s="39"/>
    </row>
    <row r="140" spans="1:11" ht="16.5" customHeight="1">
      <c r="A140" s="18"/>
      <c r="G140" s="39"/>
      <c r="I140" s="39"/>
      <c r="K140" s="39"/>
    </row>
    <row r="141" spans="1:11" ht="16.5" customHeight="1">
      <c r="A141" s="18"/>
      <c r="G141" s="39"/>
      <c r="I141" s="39"/>
      <c r="K141" s="39"/>
    </row>
    <row r="142" spans="1:11" ht="16.5" customHeight="1">
      <c r="A142" s="18"/>
      <c r="G142" s="39"/>
      <c r="I142" s="39"/>
      <c r="K142" s="39"/>
    </row>
    <row r="143" spans="6:12" ht="15.75" customHeight="1">
      <c r="F143" s="62"/>
      <c r="G143" s="62"/>
      <c r="H143" s="62"/>
      <c r="I143" s="62"/>
      <c r="J143" s="62"/>
      <c r="K143" s="62"/>
      <c r="L143" s="62"/>
    </row>
    <row r="144" spans="1:12" ht="29.25" customHeight="1">
      <c r="A144" s="242" t="str">
        <f>+A96</f>
        <v>The notes to the interim financial information on pages 12 to 37 are an integral part of this interim financial information.</v>
      </c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</row>
    <row r="150" ht="16.5" customHeight="1">
      <c r="C150" s="20" t="s">
        <v>66</v>
      </c>
    </row>
  </sheetData>
  <sheetProtection/>
  <mergeCells count="3">
    <mergeCell ref="A48:L48"/>
    <mergeCell ref="A144:L144"/>
    <mergeCell ref="A96:L96"/>
  </mergeCells>
  <printOptions/>
  <pageMargins left="0.8" right="0.5" top="0.5" bottom="0.6" header="0.49" footer="0.4"/>
  <pageSetup firstPageNumber="2" useFirstPageNumber="1" horizontalDpi="1200" verticalDpi="1200" orientation="portrait" paperSize="9" r:id="rId1"/>
  <headerFooter>
    <oddFooter>&amp;R&amp;"Arial,Regular"&amp;9&amp;P</oddFooter>
  </headerFooter>
  <rowBreaks count="2" manualBreakCount="2">
    <brk id="48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4"/>
  <sheetViews>
    <sheetView zoomScale="115" zoomScaleNormal="115" zoomScaleSheetLayoutView="100" workbookViewId="0" topLeftCell="A1">
      <selection activeCell="A1" sqref="A1"/>
    </sheetView>
  </sheetViews>
  <sheetFormatPr defaultColWidth="6.8515625" defaultRowHeight="16.5" customHeight="1"/>
  <cols>
    <col min="1" max="2" width="1.421875" style="143" customWidth="1"/>
    <col min="3" max="3" width="34.57421875" style="143" customWidth="1"/>
    <col min="4" max="4" width="5.57421875" style="142" customWidth="1"/>
    <col min="5" max="5" width="0.71875" style="143" customWidth="1"/>
    <col min="6" max="6" width="10.8515625" style="144" customWidth="1"/>
    <col min="7" max="7" width="0.85546875" style="143" customWidth="1"/>
    <col min="8" max="8" width="10.8515625" style="144" customWidth="1"/>
    <col min="9" max="9" width="0.85546875" style="142" customWidth="1"/>
    <col min="10" max="10" width="10.8515625" style="144" customWidth="1"/>
    <col min="11" max="11" width="0.85546875" style="143" customWidth="1"/>
    <col min="12" max="12" width="10.8515625" style="144" customWidth="1"/>
    <col min="13" max="16384" width="6.8515625" style="147" customWidth="1"/>
  </cols>
  <sheetData>
    <row r="1" spans="1:12" ht="16.5" customHeight="1">
      <c r="A1" s="141" t="str">
        <f>'2-4'!A1</f>
        <v>Energy Absolute Public Company Limited</v>
      </c>
      <c r="B1" s="141"/>
      <c r="C1" s="141"/>
      <c r="G1" s="145"/>
      <c r="I1" s="146"/>
      <c r="K1" s="145"/>
      <c r="L1" s="67" t="s">
        <v>60</v>
      </c>
    </row>
    <row r="2" spans="1:12" ht="16.5" customHeight="1">
      <c r="A2" s="141" t="s">
        <v>59</v>
      </c>
      <c r="B2" s="141"/>
      <c r="C2" s="141"/>
      <c r="G2" s="145"/>
      <c r="I2" s="146"/>
      <c r="K2" s="145"/>
      <c r="L2" s="148"/>
    </row>
    <row r="3" spans="1:12" ht="16.5" customHeight="1">
      <c r="A3" s="149" t="s">
        <v>168</v>
      </c>
      <c r="B3" s="150"/>
      <c r="C3" s="150"/>
      <c r="D3" s="151"/>
      <c r="E3" s="152"/>
      <c r="F3" s="153"/>
      <c r="G3" s="154"/>
      <c r="H3" s="153"/>
      <c r="I3" s="155"/>
      <c r="J3" s="153"/>
      <c r="K3" s="154"/>
      <c r="L3" s="153"/>
    </row>
    <row r="4" spans="1:11" ht="12.75" customHeight="1">
      <c r="A4" s="156"/>
      <c r="B4" s="141"/>
      <c r="C4" s="141"/>
      <c r="G4" s="145"/>
      <c r="I4" s="146"/>
      <c r="K4" s="145"/>
    </row>
    <row r="5" spans="7:12" ht="12.75" customHeight="1">
      <c r="G5" s="145"/>
      <c r="H5" s="31" t="s">
        <v>50</v>
      </c>
      <c r="I5" s="19"/>
      <c r="J5" s="21"/>
      <c r="K5" s="20"/>
      <c r="L5" s="31" t="s">
        <v>146</v>
      </c>
    </row>
    <row r="6" spans="2:12" s="22" customFormat="1" ht="16.5" customHeight="1">
      <c r="B6" s="20"/>
      <c r="C6" s="20"/>
      <c r="D6" s="27"/>
      <c r="E6" s="18"/>
      <c r="F6" s="26"/>
      <c r="G6" s="28"/>
      <c r="H6" s="29" t="s">
        <v>224</v>
      </c>
      <c r="I6" s="30"/>
      <c r="J6" s="26"/>
      <c r="K6" s="28"/>
      <c r="L6" s="29" t="s">
        <v>224</v>
      </c>
    </row>
    <row r="7" spans="1:12" s="22" customFormat="1" ht="16.5" customHeight="1">
      <c r="A7" s="20"/>
      <c r="B7" s="20"/>
      <c r="C7" s="20"/>
      <c r="D7" s="19"/>
      <c r="E7" s="18"/>
      <c r="F7" s="34">
        <v>2018</v>
      </c>
      <c r="G7" s="35"/>
      <c r="H7" s="34">
        <v>2017</v>
      </c>
      <c r="I7" s="33"/>
      <c r="J7" s="34">
        <v>2018</v>
      </c>
      <c r="K7" s="35"/>
      <c r="L7" s="34">
        <v>2017</v>
      </c>
    </row>
    <row r="8" spans="1:12" s="22" customFormat="1" ht="16.5" customHeight="1">
      <c r="A8" s="20"/>
      <c r="B8" s="20"/>
      <c r="C8" s="20"/>
      <c r="D8" s="36" t="s">
        <v>4</v>
      </c>
      <c r="E8" s="18"/>
      <c r="F8" s="37" t="s">
        <v>110</v>
      </c>
      <c r="G8" s="18"/>
      <c r="H8" s="37" t="s">
        <v>110</v>
      </c>
      <c r="I8" s="33"/>
      <c r="J8" s="37" t="s">
        <v>110</v>
      </c>
      <c r="K8" s="18"/>
      <c r="L8" s="37" t="s">
        <v>110</v>
      </c>
    </row>
    <row r="9" spans="1:12" s="22" customFormat="1" ht="16.5" customHeight="1">
      <c r="A9" s="20"/>
      <c r="B9" s="20"/>
      <c r="C9" s="20"/>
      <c r="D9" s="33"/>
      <c r="E9" s="18"/>
      <c r="F9" s="241"/>
      <c r="G9" s="18"/>
      <c r="H9" s="241"/>
      <c r="I9" s="33"/>
      <c r="J9" s="241"/>
      <c r="K9" s="18"/>
      <c r="L9" s="241"/>
    </row>
    <row r="10" spans="1:12" ht="16.5" customHeight="1">
      <c r="A10" s="143" t="s">
        <v>195</v>
      </c>
      <c r="F10" s="144">
        <f>1653870+43556</f>
        <v>1697426</v>
      </c>
      <c r="G10" s="157"/>
      <c r="H10" s="144">
        <v>1570852</v>
      </c>
      <c r="I10" s="158"/>
      <c r="J10" s="159">
        <v>978753</v>
      </c>
      <c r="K10" s="158"/>
      <c r="L10" s="159">
        <v>1055631</v>
      </c>
    </row>
    <row r="11" spans="1:12" ht="16.5" customHeight="1">
      <c r="A11" s="143" t="s">
        <v>72</v>
      </c>
      <c r="F11" s="144">
        <v>1231736</v>
      </c>
      <c r="G11" s="157"/>
      <c r="H11" s="144">
        <v>1074753</v>
      </c>
      <c r="I11" s="160"/>
      <c r="J11" s="144">
        <v>0</v>
      </c>
      <c r="K11" s="160"/>
      <c r="L11" s="52">
        <v>0</v>
      </c>
    </row>
    <row r="12" spans="1:12" ht="16.5" customHeight="1">
      <c r="A12" s="143" t="s">
        <v>73</v>
      </c>
      <c r="D12" s="142">
        <v>13</v>
      </c>
      <c r="F12" s="144">
        <v>0</v>
      </c>
      <c r="G12" s="157"/>
      <c r="H12" s="144">
        <v>0</v>
      </c>
      <c r="I12" s="158"/>
      <c r="J12" s="159">
        <v>838178</v>
      </c>
      <c r="K12" s="158"/>
      <c r="L12" s="159">
        <v>641058</v>
      </c>
    </row>
    <row r="13" spans="1:12" ht="16.5" customHeight="1">
      <c r="A13" s="143" t="s">
        <v>24</v>
      </c>
      <c r="D13" s="162"/>
      <c r="F13" s="144">
        <v>4944</v>
      </c>
      <c r="G13" s="157"/>
      <c r="H13" s="144">
        <v>48160</v>
      </c>
      <c r="I13" s="158"/>
      <c r="J13" s="159">
        <v>28865</v>
      </c>
      <c r="K13" s="158"/>
      <c r="L13" s="159">
        <v>24911</v>
      </c>
    </row>
    <row r="14" spans="1:12" ht="16.5" customHeight="1">
      <c r="A14" s="143" t="s">
        <v>173</v>
      </c>
      <c r="F14" s="147"/>
      <c r="G14" s="147"/>
      <c r="H14" s="147"/>
      <c r="I14" s="147"/>
      <c r="J14" s="147"/>
      <c r="K14" s="147"/>
      <c r="L14" s="147"/>
    </row>
    <row r="15" spans="2:12" ht="16.5" customHeight="1">
      <c r="B15" s="143" t="s">
        <v>200</v>
      </c>
      <c r="D15" s="142">
        <v>13</v>
      </c>
      <c r="F15" s="153">
        <v>894577</v>
      </c>
      <c r="G15" s="157"/>
      <c r="H15" s="153" t="s">
        <v>169</v>
      </c>
      <c r="I15" s="158"/>
      <c r="J15" s="161" t="s">
        <v>169</v>
      </c>
      <c r="K15" s="158"/>
      <c r="L15" s="161">
        <v>0</v>
      </c>
    </row>
    <row r="16" spans="7:11" ht="4.5" customHeight="1">
      <c r="G16" s="157"/>
      <c r="I16" s="157"/>
      <c r="K16" s="157"/>
    </row>
    <row r="17" spans="1:12" ht="16.5" customHeight="1">
      <c r="A17" s="141" t="s">
        <v>62</v>
      </c>
      <c r="F17" s="153">
        <f>SUM(F10:F15)</f>
        <v>3828683</v>
      </c>
      <c r="G17" s="157"/>
      <c r="H17" s="153">
        <f>SUM(H10:H15)</f>
        <v>2693765</v>
      </c>
      <c r="I17" s="157"/>
      <c r="J17" s="153">
        <f>SUM(J10:J15)</f>
        <v>1845796</v>
      </c>
      <c r="K17" s="157"/>
      <c r="L17" s="153">
        <f>SUM(L10:L15)</f>
        <v>1721600</v>
      </c>
    </row>
    <row r="18" spans="7:11" ht="9.75" customHeight="1">
      <c r="G18" s="157"/>
      <c r="I18" s="157"/>
      <c r="K18" s="157"/>
    </row>
    <row r="19" spans="1:12" ht="16.5" customHeight="1">
      <c r="A19" s="143" t="s">
        <v>196</v>
      </c>
      <c r="D19" s="162"/>
      <c r="F19" s="144">
        <v>-1454993</v>
      </c>
      <c r="G19" s="145"/>
      <c r="H19" s="144">
        <v>-1344893</v>
      </c>
      <c r="I19" s="163"/>
      <c r="J19" s="159">
        <v>-896333</v>
      </c>
      <c r="K19" s="164"/>
      <c r="L19" s="159">
        <v>-1000184</v>
      </c>
    </row>
    <row r="20" spans="1:12" ht="16.5" customHeight="1">
      <c r="A20" s="143" t="s">
        <v>93</v>
      </c>
      <c r="E20" s="157"/>
      <c r="F20" s="144">
        <v>-16659</v>
      </c>
      <c r="G20" s="157"/>
      <c r="H20" s="144">
        <v>-11345</v>
      </c>
      <c r="I20" s="158"/>
      <c r="J20" s="159">
        <v>-14921</v>
      </c>
      <c r="K20" s="158"/>
      <c r="L20" s="159">
        <v>-11345</v>
      </c>
    </row>
    <row r="21" spans="1:12" ht="16.5" customHeight="1">
      <c r="A21" s="143" t="s">
        <v>25</v>
      </c>
      <c r="E21" s="157"/>
      <c r="F21" s="144">
        <v>-170530</v>
      </c>
      <c r="G21" s="157"/>
      <c r="H21" s="144">
        <v>-131250</v>
      </c>
      <c r="I21" s="158"/>
      <c r="J21" s="159">
        <v>-88597</v>
      </c>
      <c r="K21" s="158"/>
      <c r="L21" s="159">
        <v>-85579</v>
      </c>
    </row>
    <row r="22" spans="1:12" ht="16.5" customHeight="1">
      <c r="A22" s="143" t="s">
        <v>139</v>
      </c>
      <c r="E22" s="157"/>
      <c r="F22" s="144">
        <v>24252</v>
      </c>
      <c r="G22" s="157"/>
      <c r="H22" s="144">
        <v>32648</v>
      </c>
      <c r="I22" s="158"/>
      <c r="J22" s="159">
        <v>-938</v>
      </c>
      <c r="K22" s="158"/>
      <c r="L22" s="159">
        <v>-37</v>
      </c>
    </row>
    <row r="23" spans="1:12" ht="16.5" customHeight="1">
      <c r="A23" s="143" t="s">
        <v>61</v>
      </c>
      <c r="E23" s="157"/>
      <c r="F23" s="153">
        <v>-288704</v>
      </c>
      <c r="G23" s="157"/>
      <c r="H23" s="153">
        <v>-249024</v>
      </c>
      <c r="I23" s="158"/>
      <c r="J23" s="161">
        <v>-74861</v>
      </c>
      <c r="K23" s="158"/>
      <c r="L23" s="153">
        <v>-72416</v>
      </c>
    </row>
    <row r="24" spans="7:11" ht="4.5" customHeight="1">
      <c r="G24" s="157"/>
      <c r="I24" s="157"/>
      <c r="K24" s="157"/>
    </row>
    <row r="25" spans="1:12" ht="16.5" customHeight="1">
      <c r="A25" s="141" t="s">
        <v>63</v>
      </c>
      <c r="E25" s="157"/>
      <c r="F25" s="153">
        <f>SUM(F19:F23)</f>
        <v>-1906634</v>
      </c>
      <c r="G25" s="157"/>
      <c r="H25" s="153">
        <f>SUM(H19:H23)</f>
        <v>-1703864</v>
      </c>
      <c r="I25" s="157"/>
      <c r="J25" s="153">
        <f>SUM(J19:J23)</f>
        <v>-1075650</v>
      </c>
      <c r="K25" s="157"/>
      <c r="L25" s="153">
        <f>SUM(L19:L23)</f>
        <v>-1169561</v>
      </c>
    </row>
    <row r="26" spans="1:11" ht="9.75" customHeight="1">
      <c r="A26" s="141"/>
      <c r="E26" s="157"/>
      <c r="G26" s="157"/>
      <c r="I26" s="157"/>
      <c r="K26" s="157"/>
    </row>
    <row r="27" spans="1:12" ht="16.5" customHeight="1">
      <c r="A27" s="143" t="s">
        <v>243</v>
      </c>
      <c r="B27" s="141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2:12" ht="16.5" customHeight="1">
      <c r="B28" s="143" t="s">
        <v>244</v>
      </c>
      <c r="D28" s="142">
        <v>13</v>
      </c>
      <c r="E28" s="157"/>
      <c r="F28" s="153">
        <v>-8537</v>
      </c>
      <c r="G28" s="157"/>
      <c r="H28" s="153">
        <v>-10815</v>
      </c>
      <c r="I28" s="157"/>
      <c r="J28" s="153" t="s">
        <v>169</v>
      </c>
      <c r="K28" s="157"/>
      <c r="L28" s="153" t="s">
        <v>169</v>
      </c>
    </row>
    <row r="29" spans="7:11" ht="4.5" customHeight="1">
      <c r="G29" s="145"/>
      <c r="I29" s="146"/>
      <c r="K29" s="145"/>
    </row>
    <row r="30" spans="1:12" ht="16.5" customHeight="1">
      <c r="A30" s="141" t="s">
        <v>216</v>
      </c>
      <c r="F30" s="144">
        <f>SUM(F17,F25,F28)</f>
        <v>1913512</v>
      </c>
      <c r="G30" s="144"/>
      <c r="H30" s="144">
        <f>SUM(H17,H25,H28)</f>
        <v>979086</v>
      </c>
      <c r="I30" s="144"/>
      <c r="J30" s="144">
        <f>SUM(J17,J25,J28)</f>
        <v>770146</v>
      </c>
      <c r="K30" s="144"/>
      <c r="L30" s="144">
        <f>SUM(L17,L25,L28)</f>
        <v>552039</v>
      </c>
    </row>
    <row r="31" spans="1:12" ht="16.5" customHeight="1">
      <c r="A31" s="143" t="s">
        <v>217</v>
      </c>
      <c r="D31" s="142">
        <v>22</v>
      </c>
      <c r="F31" s="153">
        <v>8648</v>
      </c>
      <c r="G31" s="157"/>
      <c r="H31" s="153">
        <v>893</v>
      </c>
      <c r="I31" s="158"/>
      <c r="J31" s="161">
        <v>47</v>
      </c>
      <c r="K31" s="158"/>
      <c r="L31" s="161">
        <v>43</v>
      </c>
    </row>
    <row r="32" spans="7:11" ht="4.5" customHeight="1">
      <c r="G32" s="157"/>
      <c r="I32" s="157"/>
      <c r="K32" s="157"/>
    </row>
    <row r="33" spans="1:12" ht="16.5" customHeight="1">
      <c r="A33" s="141" t="s">
        <v>26</v>
      </c>
      <c r="F33" s="153">
        <f>SUM(F30:F31)</f>
        <v>1922160</v>
      </c>
      <c r="G33" s="144"/>
      <c r="H33" s="153">
        <f>SUM(H30:H31)</f>
        <v>979979</v>
      </c>
      <c r="I33" s="144"/>
      <c r="J33" s="153">
        <f>SUM(J30:J31)</f>
        <v>770193</v>
      </c>
      <c r="K33" s="144"/>
      <c r="L33" s="153">
        <f>SUM(L30:L31)</f>
        <v>552082</v>
      </c>
    </row>
    <row r="34" spans="7:11" ht="4.5" customHeight="1">
      <c r="G34" s="144"/>
      <c r="I34" s="144"/>
      <c r="K34" s="144"/>
    </row>
    <row r="35" spans="1:11" ht="16.5" customHeight="1">
      <c r="A35" s="141" t="s">
        <v>130</v>
      </c>
      <c r="G35" s="144"/>
      <c r="I35" s="144"/>
      <c r="K35" s="144"/>
    </row>
    <row r="36" spans="1:11" ht="4.5" customHeight="1">
      <c r="A36" s="147"/>
      <c r="G36" s="144"/>
      <c r="I36" s="144"/>
      <c r="K36" s="144"/>
    </row>
    <row r="37" spans="1:11" ht="16.5" customHeight="1">
      <c r="A37" s="165" t="s">
        <v>140</v>
      </c>
      <c r="B37" s="141"/>
      <c r="G37" s="144"/>
      <c r="I37" s="144"/>
      <c r="K37" s="144"/>
    </row>
    <row r="38" spans="1:11" ht="16.5" customHeight="1">
      <c r="A38" s="165"/>
      <c r="B38" s="141" t="s">
        <v>141</v>
      </c>
      <c r="G38" s="144"/>
      <c r="I38" s="144"/>
      <c r="K38" s="144"/>
    </row>
    <row r="39" spans="2:12" ht="16.5" customHeight="1">
      <c r="B39" s="213" t="s">
        <v>218</v>
      </c>
      <c r="F39" s="147"/>
      <c r="G39" s="147"/>
      <c r="H39" s="147"/>
      <c r="I39" s="147"/>
      <c r="J39" s="147"/>
      <c r="K39" s="147"/>
      <c r="L39" s="147"/>
    </row>
    <row r="40" spans="2:11" ht="16.5" customHeight="1">
      <c r="B40" s="213"/>
      <c r="C40" s="143" t="s">
        <v>210</v>
      </c>
      <c r="G40" s="144"/>
      <c r="I40" s="144"/>
      <c r="K40" s="144"/>
    </row>
    <row r="41" spans="2:12" ht="16.5" customHeight="1">
      <c r="B41" s="213"/>
      <c r="C41" s="143" t="s">
        <v>174</v>
      </c>
      <c r="F41" s="144">
        <v>556</v>
      </c>
      <c r="G41" s="144"/>
      <c r="H41" s="144">
        <v>8903</v>
      </c>
      <c r="I41" s="144"/>
      <c r="J41" s="144">
        <v>0</v>
      </c>
      <c r="K41" s="144"/>
      <c r="L41" s="144">
        <v>0</v>
      </c>
    </row>
    <row r="42" spans="2:12" ht="16.5" customHeight="1">
      <c r="B42" s="213" t="s">
        <v>201</v>
      </c>
      <c r="F42" s="144">
        <v>-8415</v>
      </c>
      <c r="G42" s="144"/>
      <c r="H42" s="144" t="s">
        <v>169</v>
      </c>
      <c r="I42" s="144"/>
      <c r="J42" s="144" t="s">
        <v>169</v>
      </c>
      <c r="K42" s="144"/>
      <c r="L42" s="144" t="s">
        <v>169</v>
      </c>
    </row>
    <row r="43" spans="2:11" ht="16.5" customHeight="1">
      <c r="B43" s="213" t="s">
        <v>245</v>
      </c>
      <c r="G43" s="144"/>
      <c r="I43" s="144"/>
      <c r="K43" s="144"/>
    </row>
    <row r="44" spans="2:12" ht="16.5" customHeight="1">
      <c r="B44" s="213"/>
      <c r="C44" s="143" t="s">
        <v>246</v>
      </c>
      <c r="D44" s="142">
        <v>13</v>
      </c>
      <c r="F44" s="144">
        <v>15983</v>
      </c>
      <c r="G44" s="144"/>
      <c r="H44" s="144">
        <v>0</v>
      </c>
      <c r="I44" s="144"/>
      <c r="J44" s="144">
        <v>0</v>
      </c>
      <c r="K44" s="144"/>
      <c r="L44" s="144">
        <v>0</v>
      </c>
    </row>
    <row r="45" spans="2:11" ht="16.5" customHeight="1">
      <c r="B45" s="213" t="s">
        <v>178</v>
      </c>
      <c r="G45" s="144"/>
      <c r="I45" s="144"/>
      <c r="K45" s="144"/>
    </row>
    <row r="46" spans="2:12" ht="16.5" customHeight="1">
      <c r="B46" s="213"/>
      <c r="C46" s="143" t="s">
        <v>141</v>
      </c>
      <c r="F46" s="153" t="s">
        <v>169</v>
      </c>
      <c r="G46" s="144"/>
      <c r="H46" s="153" t="s">
        <v>169</v>
      </c>
      <c r="I46" s="144"/>
      <c r="J46" s="153" t="s">
        <v>169</v>
      </c>
      <c r="K46" s="144"/>
      <c r="L46" s="153" t="s">
        <v>169</v>
      </c>
    </row>
    <row r="47" spans="1:11" ht="4.5" customHeight="1">
      <c r="A47" s="147"/>
      <c r="G47" s="144"/>
      <c r="I47" s="144"/>
      <c r="K47" s="144"/>
    </row>
    <row r="48" spans="1:11" ht="16.5" customHeight="1">
      <c r="A48" s="165" t="s">
        <v>130</v>
      </c>
      <c r="B48" s="141"/>
      <c r="G48" s="144"/>
      <c r="I48" s="144"/>
      <c r="K48" s="144"/>
    </row>
    <row r="49" spans="1:12" ht="16.5" customHeight="1">
      <c r="A49" s="165"/>
      <c r="B49" s="165" t="s">
        <v>142</v>
      </c>
      <c r="F49" s="153">
        <f>SUM(F40:F48)</f>
        <v>8124</v>
      </c>
      <c r="G49" s="144"/>
      <c r="H49" s="153">
        <f>SUM(H41:H48)</f>
        <v>8903</v>
      </c>
      <c r="I49" s="144"/>
      <c r="J49" s="153">
        <v>0</v>
      </c>
      <c r="K49" s="144"/>
      <c r="L49" s="153">
        <v>0</v>
      </c>
    </row>
    <row r="50" spans="1:11" ht="4.5" customHeight="1">
      <c r="A50" s="147"/>
      <c r="G50" s="144"/>
      <c r="I50" s="144"/>
      <c r="K50" s="144"/>
    </row>
    <row r="51" spans="1:12" ht="16.5" customHeight="1" thickBot="1">
      <c r="A51" s="165" t="s">
        <v>123</v>
      </c>
      <c r="B51" s="141"/>
      <c r="F51" s="166">
        <f>+F33+F49</f>
        <v>1930284</v>
      </c>
      <c r="G51" s="144"/>
      <c r="H51" s="166">
        <f>+H33+H49</f>
        <v>988882</v>
      </c>
      <c r="I51" s="144"/>
      <c r="J51" s="166">
        <f>+J33+J49</f>
        <v>770193</v>
      </c>
      <c r="K51" s="144"/>
      <c r="L51" s="166">
        <f>+L33+L49</f>
        <v>552082</v>
      </c>
    </row>
    <row r="52" spans="7:11" ht="12.75" customHeight="1" thickTop="1">
      <c r="G52" s="144"/>
      <c r="I52" s="144"/>
      <c r="K52" s="144"/>
    </row>
    <row r="53" spans="1:11" ht="16.5" customHeight="1">
      <c r="A53" s="165"/>
      <c r="B53" s="141"/>
      <c r="G53" s="144"/>
      <c r="I53" s="144"/>
      <c r="K53" s="144"/>
    </row>
    <row r="54" spans="1:11" ht="9.75" customHeight="1">
      <c r="A54" s="165"/>
      <c r="B54" s="141"/>
      <c r="G54" s="144"/>
      <c r="I54" s="144"/>
      <c r="K54" s="144"/>
    </row>
    <row r="55" spans="1:12" s="22" customFormat="1" ht="24.75" customHeight="1">
      <c r="A55" s="242" t="str">
        <f>+'2-4'!A48:L48</f>
        <v>The notes to the interim financial information on pages 12 to 37 are an integral part of this interim financial information.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</row>
    <row r="56" spans="1:12" ht="16.5" customHeight="1">
      <c r="A56" s="141" t="str">
        <f>'2-4'!A1</f>
        <v>Energy Absolute Public Company Limited</v>
      </c>
      <c r="B56" s="141"/>
      <c r="C56" s="141"/>
      <c r="G56" s="145"/>
      <c r="I56" s="146"/>
      <c r="K56" s="145"/>
      <c r="L56" s="67" t="s">
        <v>60</v>
      </c>
    </row>
    <row r="57" spans="1:12" ht="16.5" customHeight="1">
      <c r="A57" s="141" t="s">
        <v>59</v>
      </c>
      <c r="B57" s="141"/>
      <c r="C57" s="141"/>
      <c r="G57" s="145"/>
      <c r="I57" s="146"/>
      <c r="K57" s="145"/>
      <c r="L57" s="148"/>
    </row>
    <row r="58" spans="1:12" ht="16.5" customHeight="1">
      <c r="A58" s="149" t="s">
        <v>168</v>
      </c>
      <c r="B58" s="150"/>
      <c r="C58" s="150"/>
      <c r="D58" s="151"/>
      <c r="E58" s="152"/>
      <c r="F58" s="153"/>
      <c r="G58" s="154"/>
      <c r="H58" s="153"/>
      <c r="I58" s="155"/>
      <c r="J58" s="153"/>
      <c r="K58" s="154"/>
      <c r="L58" s="153"/>
    </row>
    <row r="59" spans="1:11" ht="12.75" customHeight="1">
      <c r="A59" s="156"/>
      <c r="B59" s="141"/>
      <c r="C59" s="141"/>
      <c r="G59" s="145"/>
      <c r="I59" s="146"/>
      <c r="K59" s="145"/>
    </row>
    <row r="60" spans="7:12" ht="12.75" customHeight="1">
      <c r="G60" s="145"/>
      <c r="H60" s="31" t="s">
        <v>50</v>
      </c>
      <c r="I60" s="19"/>
      <c r="J60" s="21"/>
      <c r="K60" s="20"/>
      <c r="L60" s="31" t="s">
        <v>146</v>
      </c>
    </row>
    <row r="61" spans="2:12" s="22" customFormat="1" ht="16.5" customHeight="1">
      <c r="B61" s="20"/>
      <c r="C61" s="20"/>
      <c r="D61" s="27"/>
      <c r="E61" s="18"/>
      <c r="F61" s="26"/>
      <c r="G61" s="28"/>
      <c r="H61" s="29" t="s">
        <v>224</v>
      </c>
      <c r="I61" s="30"/>
      <c r="J61" s="26"/>
      <c r="K61" s="28"/>
      <c r="L61" s="29" t="s">
        <v>224</v>
      </c>
    </row>
    <row r="62" spans="1:12" s="22" customFormat="1" ht="16.5" customHeight="1">
      <c r="A62" s="20"/>
      <c r="B62" s="20"/>
      <c r="C62" s="20"/>
      <c r="D62" s="19"/>
      <c r="E62" s="18"/>
      <c r="F62" s="34">
        <v>2018</v>
      </c>
      <c r="G62" s="35"/>
      <c r="H62" s="34">
        <v>2017</v>
      </c>
      <c r="I62" s="33"/>
      <c r="J62" s="34">
        <v>2018</v>
      </c>
      <c r="K62" s="35"/>
      <c r="L62" s="34">
        <v>2017</v>
      </c>
    </row>
    <row r="63" spans="1:12" s="22" customFormat="1" ht="16.5" customHeight="1">
      <c r="A63" s="20"/>
      <c r="B63" s="20"/>
      <c r="C63" s="20"/>
      <c r="D63" s="36" t="s">
        <v>219</v>
      </c>
      <c r="E63" s="18"/>
      <c r="F63" s="37" t="s">
        <v>110</v>
      </c>
      <c r="G63" s="18"/>
      <c r="H63" s="37" t="s">
        <v>110</v>
      </c>
      <c r="I63" s="33"/>
      <c r="J63" s="37" t="s">
        <v>110</v>
      </c>
      <c r="K63" s="18"/>
      <c r="L63" s="37" t="s">
        <v>110</v>
      </c>
    </row>
    <row r="64" spans="1:12" s="22" customFormat="1" ht="16.5" customHeight="1">
      <c r="A64" s="20"/>
      <c r="B64" s="20"/>
      <c r="C64" s="20"/>
      <c r="D64" s="33"/>
      <c r="E64" s="18"/>
      <c r="F64" s="241"/>
      <c r="G64" s="18"/>
      <c r="H64" s="241"/>
      <c r="I64" s="33"/>
      <c r="J64" s="241"/>
      <c r="K64" s="18"/>
      <c r="L64" s="241"/>
    </row>
    <row r="65" spans="1:11" ht="16.5" customHeight="1">
      <c r="A65" s="141" t="s">
        <v>95</v>
      </c>
      <c r="G65" s="145"/>
      <c r="I65" s="146"/>
      <c r="K65" s="145"/>
    </row>
    <row r="66" spans="1:12" ht="16.5" customHeight="1">
      <c r="A66" s="147"/>
      <c r="B66" s="167" t="s">
        <v>94</v>
      </c>
      <c r="F66" s="144">
        <v>1946752</v>
      </c>
      <c r="G66" s="168"/>
      <c r="H66" s="144">
        <v>979467</v>
      </c>
      <c r="I66" s="169"/>
      <c r="J66" s="159">
        <v>770193</v>
      </c>
      <c r="K66" s="169"/>
      <c r="L66" s="159">
        <v>552082</v>
      </c>
    </row>
    <row r="67" spans="1:12" ht="16.5" customHeight="1">
      <c r="A67" s="147"/>
      <c r="B67" s="170" t="s">
        <v>27</v>
      </c>
      <c r="F67" s="153">
        <v>-24592</v>
      </c>
      <c r="G67" s="168"/>
      <c r="H67" s="153">
        <v>512</v>
      </c>
      <c r="I67" s="169"/>
      <c r="J67" s="171">
        <v>0</v>
      </c>
      <c r="K67" s="169"/>
      <c r="L67" s="171">
        <v>0</v>
      </c>
    </row>
    <row r="68" spans="1:12" ht="16.5" customHeight="1">
      <c r="A68" s="147"/>
      <c r="B68" s="170"/>
      <c r="G68" s="168"/>
      <c r="I68" s="169"/>
      <c r="J68" s="169"/>
      <c r="K68" s="169"/>
      <c r="L68" s="169"/>
    </row>
    <row r="69" spans="1:12" ht="16.5" customHeight="1" thickBot="1">
      <c r="A69" s="93"/>
      <c r="C69" s="4"/>
      <c r="D69" s="4"/>
      <c r="E69" s="4"/>
      <c r="F69" s="216">
        <f>SUM(F66:F68)</f>
        <v>1922160</v>
      </c>
      <c r="G69" s="4"/>
      <c r="H69" s="216">
        <f>SUM(H66:H68)</f>
        <v>979979</v>
      </c>
      <c r="I69" s="4"/>
      <c r="J69" s="216">
        <f>SUM(J66:J68)</f>
        <v>770193</v>
      </c>
      <c r="K69" s="4"/>
      <c r="L69" s="216">
        <f>SUM(L66:L68)</f>
        <v>552082</v>
      </c>
    </row>
    <row r="70" spans="1:12" ht="9.75" customHeight="1" thickTop="1">
      <c r="A70" s="93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6.5" customHeight="1">
      <c r="A71" s="83" t="s">
        <v>96</v>
      </c>
      <c r="F71" s="168"/>
      <c r="G71" s="168"/>
      <c r="H71" s="168"/>
      <c r="I71" s="168"/>
      <c r="J71" s="168"/>
      <c r="K71" s="168"/>
      <c r="L71" s="168"/>
    </row>
    <row r="72" spans="1:12" ht="16.5" customHeight="1">
      <c r="A72" s="147"/>
      <c r="B72" s="167" t="s">
        <v>94</v>
      </c>
      <c r="F72" s="144">
        <v>1959025</v>
      </c>
      <c r="G72" s="168"/>
      <c r="H72" s="144">
        <v>988370</v>
      </c>
      <c r="I72" s="169"/>
      <c r="J72" s="144">
        <v>770193</v>
      </c>
      <c r="K72" s="169"/>
      <c r="L72" s="144">
        <v>552082</v>
      </c>
    </row>
    <row r="73" spans="1:12" ht="16.5" customHeight="1">
      <c r="A73" s="147"/>
      <c r="B73" s="170" t="s">
        <v>27</v>
      </c>
      <c r="F73" s="153">
        <v>-28741</v>
      </c>
      <c r="G73" s="168"/>
      <c r="H73" s="153">
        <v>512</v>
      </c>
      <c r="I73" s="169"/>
      <c r="J73" s="171">
        <v>0</v>
      </c>
      <c r="K73" s="169"/>
      <c r="L73" s="171">
        <v>0</v>
      </c>
    </row>
    <row r="74" spans="1:12" ht="16.5" customHeight="1">
      <c r="A74" s="147"/>
      <c r="B74" s="170"/>
      <c r="G74" s="168"/>
      <c r="I74" s="169"/>
      <c r="J74" s="169"/>
      <c r="K74" s="169"/>
      <c r="L74" s="169"/>
    </row>
    <row r="75" spans="1:12" ht="16.5" customHeight="1" thickBot="1">
      <c r="A75" s="93"/>
      <c r="F75" s="166">
        <f>SUM(F72:F74)</f>
        <v>1930284</v>
      </c>
      <c r="G75" s="168"/>
      <c r="H75" s="166">
        <f>SUM(H72:H74)</f>
        <v>988882</v>
      </c>
      <c r="I75" s="168"/>
      <c r="J75" s="166">
        <f>SUM(J72:J74)</f>
        <v>770193</v>
      </c>
      <c r="K75" s="168"/>
      <c r="L75" s="166">
        <f>SUM(L72:L74)</f>
        <v>552082</v>
      </c>
    </row>
    <row r="76" spans="1:11" ht="9.75" customHeight="1" thickTop="1">
      <c r="A76" s="93"/>
      <c r="G76" s="168"/>
      <c r="I76" s="168"/>
      <c r="K76" s="168"/>
    </row>
    <row r="77" spans="1:12" ht="16.5" customHeight="1">
      <c r="A77" s="83" t="s">
        <v>202</v>
      </c>
      <c r="B77" s="93"/>
      <c r="C77" s="93"/>
      <c r="D77" s="94"/>
      <c r="E77" s="85"/>
      <c r="F77" s="85"/>
      <c r="G77" s="85"/>
      <c r="H77" s="85"/>
      <c r="I77" s="85"/>
      <c r="J77" s="85"/>
      <c r="K77" s="85"/>
      <c r="L77" s="85"/>
    </row>
    <row r="78" spans="1:12" ht="16.5" customHeight="1">
      <c r="A78" s="83"/>
      <c r="B78" s="93"/>
      <c r="C78" s="93"/>
      <c r="D78" s="94"/>
      <c r="E78" s="85"/>
      <c r="F78" s="85"/>
      <c r="G78" s="85"/>
      <c r="H78" s="85"/>
      <c r="I78" s="85"/>
      <c r="J78" s="85"/>
      <c r="K78" s="85"/>
      <c r="L78" s="85"/>
    </row>
    <row r="79" spans="1:12" ht="16.5" customHeight="1">
      <c r="A79" s="83"/>
      <c r="B79" s="93" t="s">
        <v>231</v>
      </c>
      <c r="C79" s="93"/>
      <c r="D79" s="94">
        <v>6</v>
      </c>
      <c r="E79" s="93"/>
      <c r="F79" s="172">
        <f>F66/3730000</f>
        <v>0.5219174262734585</v>
      </c>
      <c r="G79" s="172"/>
      <c r="H79" s="172">
        <f>H66/3730000</f>
        <v>0.2625916890080429</v>
      </c>
      <c r="I79" s="173"/>
      <c r="J79" s="172">
        <f>J66/3730000</f>
        <v>0.20648605898123323</v>
      </c>
      <c r="K79" s="174"/>
      <c r="L79" s="172">
        <f>L66/3730000</f>
        <v>0.1480112600536193</v>
      </c>
    </row>
    <row r="80" spans="1:12" ht="16.5" customHeight="1">
      <c r="A80" s="83"/>
      <c r="B80" s="93"/>
      <c r="C80" s="93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 ht="16.5" customHeight="1">
      <c r="A81" s="83"/>
      <c r="B81" s="93"/>
      <c r="C81" s="93"/>
      <c r="D81" s="94"/>
      <c r="E81" s="93"/>
      <c r="F81" s="172"/>
      <c r="G81" s="172"/>
      <c r="H81" s="172"/>
      <c r="I81" s="173"/>
      <c r="J81" s="172"/>
      <c r="K81" s="174"/>
      <c r="L81" s="172"/>
    </row>
    <row r="82" spans="1:12" ht="16.5" customHeight="1">
      <c r="A82" s="83"/>
      <c r="B82" s="93"/>
      <c r="C82" s="93"/>
      <c r="D82" s="94"/>
      <c r="E82" s="93"/>
      <c r="F82" s="172"/>
      <c r="G82" s="172"/>
      <c r="H82" s="172"/>
      <c r="I82" s="173"/>
      <c r="J82" s="172"/>
      <c r="K82" s="174"/>
      <c r="L82" s="172"/>
    </row>
    <row r="83" spans="1:12" ht="16.5" customHeight="1">
      <c r="A83" s="83"/>
      <c r="B83" s="93"/>
      <c r="C83" s="93"/>
      <c r="D83" s="94"/>
      <c r="E83" s="93"/>
      <c r="F83" s="172"/>
      <c r="G83" s="172"/>
      <c r="H83" s="172"/>
      <c r="I83" s="173"/>
      <c r="J83" s="172"/>
      <c r="K83" s="174"/>
      <c r="L83" s="172"/>
    </row>
    <row r="84" spans="1:12" ht="16.5" customHeight="1">
      <c r="A84" s="83"/>
      <c r="B84" s="93"/>
      <c r="C84" s="93"/>
      <c r="D84" s="94"/>
      <c r="E84" s="93"/>
      <c r="F84" s="172"/>
      <c r="G84" s="172"/>
      <c r="H84" s="172"/>
      <c r="I84" s="173"/>
      <c r="J84" s="172"/>
      <c r="K84" s="174"/>
      <c r="L84" s="172"/>
    </row>
    <row r="85" spans="1:12" ht="16.5" customHeight="1">
      <c r="A85" s="83"/>
      <c r="B85" s="93"/>
      <c r="C85" s="93"/>
      <c r="D85" s="94"/>
      <c r="E85" s="93"/>
      <c r="F85" s="172"/>
      <c r="G85" s="172"/>
      <c r="H85" s="172"/>
      <c r="I85" s="173"/>
      <c r="J85" s="172"/>
      <c r="K85" s="174"/>
      <c r="L85" s="172"/>
    </row>
    <row r="86" spans="1:12" ht="16.5" customHeight="1">
      <c r="A86" s="83"/>
      <c r="B86" s="93"/>
      <c r="C86" s="93"/>
      <c r="D86" s="94"/>
      <c r="E86" s="93"/>
      <c r="F86" s="172"/>
      <c r="G86" s="172"/>
      <c r="H86" s="172"/>
      <c r="I86" s="173"/>
      <c r="J86" s="172"/>
      <c r="K86" s="174"/>
      <c r="L86" s="172"/>
    </row>
    <row r="87" spans="1:12" ht="16.5" customHeight="1">
      <c r="A87" s="83"/>
      <c r="B87" s="93"/>
      <c r="C87" s="93"/>
      <c r="D87" s="94"/>
      <c r="E87" s="93"/>
      <c r="F87" s="172"/>
      <c r="G87" s="172"/>
      <c r="H87" s="172"/>
      <c r="I87" s="173"/>
      <c r="J87" s="172"/>
      <c r="K87" s="174"/>
      <c r="L87" s="172"/>
    </row>
    <row r="88" spans="1:12" ht="16.5" customHeight="1">
      <c r="A88" s="83"/>
      <c r="B88" s="93"/>
      <c r="C88" s="93"/>
      <c r="D88" s="94"/>
      <c r="E88" s="93"/>
      <c r="F88" s="172"/>
      <c r="G88" s="172"/>
      <c r="H88" s="172"/>
      <c r="I88" s="173"/>
      <c r="J88" s="172"/>
      <c r="K88" s="174"/>
      <c r="L88" s="172"/>
    </row>
    <row r="89" spans="1:12" ht="16.5" customHeight="1">
      <c r="A89" s="83"/>
      <c r="B89" s="93"/>
      <c r="C89" s="93"/>
      <c r="D89" s="94"/>
      <c r="E89" s="93"/>
      <c r="F89" s="172"/>
      <c r="G89" s="172"/>
      <c r="H89" s="172"/>
      <c r="I89" s="173"/>
      <c r="J89" s="172"/>
      <c r="K89" s="174"/>
      <c r="L89" s="172"/>
    </row>
    <row r="90" spans="1:12" ht="16.5" customHeight="1">
      <c r="A90" s="83"/>
      <c r="B90" s="93"/>
      <c r="C90" s="93"/>
      <c r="D90" s="94"/>
      <c r="E90" s="93"/>
      <c r="F90" s="172"/>
      <c r="G90" s="172"/>
      <c r="H90" s="172"/>
      <c r="I90" s="173"/>
      <c r="J90" s="172"/>
      <c r="K90" s="174"/>
      <c r="L90" s="172"/>
    </row>
    <row r="91" spans="1:12" ht="16.5" customHeight="1">
      <c r="A91" s="83"/>
      <c r="B91" s="93"/>
      <c r="C91" s="93"/>
      <c r="D91" s="94"/>
      <c r="E91" s="93"/>
      <c r="F91" s="172"/>
      <c r="G91" s="172"/>
      <c r="H91" s="172"/>
      <c r="I91" s="173"/>
      <c r="J91" s="172"/>
      <c r="K91" s="174"/>
      <c r="L91" s="172"/>
    </row>
    <row r="92" spans="1:12" ht="16.5" customHeight="1">
      <c r="A92" s="83"/>
      <c r="B92" s="93"/>
      <c r="C92" s="93"/>
      <c r="D92" s="94"/>
      <c r="E92" s="93"/>
      <c r="F92" s="172"/>
      <c r="G92" s="172"/>
      <c r="H92" s="172"/>
      <c r="I92" s="173"/>
      <c r="J92" s="172"/>
      <c r="K92" s="174"/>
      <c r="L92" s="172"/>
    </row>
    <row r="93" spans="1:12" ht="16.5" customHeight="1">
      <c r="A93" s="83"/>
      <c r="B93" s="93"/>
      <c r="C93" s="93"/>
      <c r="D93" s="94"/>
      <c r="E93" s="93"/>
      <c r="F93" s="172"/>
      <c r="G93" s="172"/>
      <c r="H93" s="172"/>
      <c r="I93" s="173"/>
      <c r="J93" s="172"/>
      <c r="K93" s="174"/>
      <c r="L93" s="172"/>
    </row>
    <row r="94" spans="1:12" ht="16.5" customHeight="1">
      <c r="A94" s="83"/>
      <c r="B94" s="93"/>
      <c r="C94" s="93"/>
      <c r="D94" s="94"/>
      <c r="E94" s="93"/>
      <c r="F94" s="172"/>
      <c r="G94" s="172"/>
      <c r="H94" s="172"/>
      <c r="I94" s="173"/>
      <c r="J94" s="172"/>
      <c r="K94" s="174"/>
      <c r="L94" s="172"/>
    </row>
    <row r="95" spans="1:12" ht="16.5" customHeight="1">
      <c r="A95" s="83"/>
      <c r="B95" s="93"/>
      <c r="C95" s="93"/>
      <c r="D95" s="94"/>
      <c r="E95" s="93"/>
      <c r="F95" s="172"/>
      <c r="G95" s="172"/>
      <c r="H95" s="172"/>
      <c r="I95" s="173"/>
      <c r="J95" s="172"/>
      <c r="K95" s="174"/>
      <c r="L95" s="172"/>
    </row>
    <row r="96" spans="1:12" ht="16.5" customHeight="1">
      <c r="A96" s="83"/>
      <c r="B96" s="93"/>
      <c r="C96" s="93"/>
      <c r="D96" s="94"/>
      <c r="E96" s="93"/>
      <c r="F96" s="172"/>
      <c r="G96" s="172"/>
      <c r="H96" s="172"/>
      <c r="I96" s="173"/>
      <c r="J96" s="172"/>
      <c r="K96" s="174"/>
      <c r="L96" s="172"/>
    </row>
    <row r="97" spans="1:12" ht="16.5" customHeight="1">
      <c r="A97" s="83"/>
      <c r="B97" s="93"/>
      <c r="C97" s="93"/>
      <c r="D97" s="94"/>
      <c r="E97" s="93"/>
      <c r="F97" s="172"/>
      <c r="G97" s="172"/>
      <c r="H97" s="172"/>
      <c r="I97" s="173"/>
      <c r="J97" s="172"/>
      <c r="K97" s="174"/>
      <c r="L97" s="172"/>
    </row>
    <row r="98" spans="1:12" ht="16.5" customHeight="1">
      <c r="A98" s="83"/>
      <c r="B98" s="93"/>
      <c r="C98" s="93"/>
      <c r="D98" s="94"/>
      <c r="E98" s="93"/>
      <c r="F98" s="172"/>
      <c r="G98" s="172"/>
      <c r="H98" s="172"/>
      <c r="I98" s="173"/>
      <c r="J98" s="172"/>
      <c r="K98" s="174"/>
      <c r="L98" s="172"/>
    </row>
    <row r="99" spans="1:12" ht="16.5" customHeight="1">
      <c r="A99" s="83"/>
      <c r="B99" s="93"/>
      <c r="C99" s="93"/>
      <c r="D99" s="94"/>
      <c r="E99" s="93"/>
      <c r="F99" s="172"/>
      <c r="G99" s="172"/>
      <c r="H99" s="172"/>
      <c r="I99" s="173"/>
      <c r="J99" s="172"/>
      <c r="K99" s="174"/>
      <c r="L99" s="172"/>
    </row>
    <row r="100" spans="1:12" ht="16.5" customHeight="1">
      <c r="A100" s="83"/>
      <c r="B100" s="93"/>
      <c r="C100" s="93"/>
      <c r="D100" s="94"/>
      <c r="E100" s="93"/>
      <c r="F100" s="172"/>
      <c r="G100" s="172"/>
      <c r="H100" s="172"/>
      <c r="I100" s="173"/>
      <c r="J100" s="172"/>
      <c r="K100" s="174"/>
      <c r="L100" s="172"/>
    </row>
    <row r="101" spans="1:12" ht="16.5" customHeight="1">
      <c r="A101" s="83"/>
      <c r="B101" s="93"/>
      <c r="C101" s="93"/>
      <c r="D101" s="94"/>
      <c r="E101" s="93"/>
      <c r="F101" s="172"/>
      <c r="G101" s="172"/>
      <c r="H101" s="172"/>
      <c r="I101" s="173"/>
      <c r="J101" s="172"/>
      <c r="K101" s="174"/>
      <c r="L101" s="172"/>
    </row>
    <row r="102" spans="1:12" ht="16.5" customHeight="1">
      <c r="A102" s="83"/>
      <c r="B102" s="93"/>
      <c r="C102" s="93"/>
      <c r="D102" s="94"/>
      <c r="E102" s="93"/>
      <c r="F102" s="172"/>
      <c r="G102" s="172"/>
      <c r="H102" s="172"/>
      <c r="I102" s="173"/>
      <c r="J102" s="172"/>
      <c r="K102" s="174"/>
      <c r="L102" s="172"/>
    </row>
    <row r="103" spans="1:12" ht="12" customHeight="1">
      <c r="A103" s="83"/>
      <c r="B103" s="93"/>
      <c r="C103" s="93"/>
      <c r="D103" s="94"/>
      <c r="E103" s="93"/>
      <c r="F103" s="172"/>
      <c r="G103" s="172"/>
      <c r="H103" s="172"/>
      <c r="I103" s="173"/>
      <c r="J103" s="172"/>
      <c r="K103" s="174"/>
      <c r="L103" s="172"/>
    </row>
    <row r="104" spans="1:12" s="22" customFormat="1" ht="27.75" customHeight="1">
      <c r="A104" s="242" t="str">
        <f>+'2-4'!A48:L48</f>
        <v>The notes to the interim financial information on pages 12 to 37 are an integral part of this interim financial information.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</row>
  </sheetData>
  <sheetProtection/>
  <mergeCells count="2">
    <mergeCell ref="A104:L104"/>
    <mergeCell ref="A55:L55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&amp;R&amp;"Arial,Regular"&amp;9&amp;P</oddFooter>
  </headerFooter>
  <rowBreaks count="1" manualBreakCount="1">
    <brk id="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O110"/>
  <sheetViews>
    <sheetView tabSelected="1" zoomScaleSheetLayoutView="100" workbookViewId="0" topLeftCell="D22">
      <selection activeCell="L35" sqref="L35"/>
    </sheetView>
  </sheetViews>
  <sheetFormatPr defaultColWidth="9.140625" defaultRowHeight="16.5" customHeight="1"/>
  <cols>
    <col min="1" max="1" width="1.1484375" style="1" customWidth="1"/>
    <col min="2" max="2" width="1.421875" style="1" customWidth="1"/>
    <col min="3" max="3" width="24.00390625" style="1" customWidth="1"/>
    <col min="4" max="4" width="4.00390625" style="217" customWidth="1"/>
    <col min="5" max="5" width="0.5625" style="2" customWidth="1"/>
    <col min="6" max="6" width="9.7109375" style="3" customWidth="1"/>
    <col min="7" max="7" width="0.5625" style="2" customWidth="1"/>
    <col min="8" max="8" width="10.28125" style="3" customWidth="1"/>
    <col min="9" max="9" width="0.5625" style="2" customWidth="1"/>
    <col min="10" max="10" width="10.7109375" style="3" customWidth="1"/>
    <col min="11" max="11" width="0.5625" style="2" customWidth="1"/>
    <col min="12" max="12" width="11.7109375" style="3" bestFit="1" customWidth="1"/>
    <col min="13" max="13" width="0.5625" style="2" customWidth="1"/>
    <col min="14" max="14" width="11.7109375" style="2" customWidth="1"/>
    <col min="15" max="15" width="0.5625" style="2" customWidth="1"/>
    <col min="16" max="16" width="9.28125" style="2" customWidth="1"/>
    <col min="17" max="17" width="0.5625" style="2" customWidth="1"/>
    <col min="18" max="18" width="11.8515625" style="2" customWidth="1"/>
    <col min="19" max="19" width="0.5625" style="2" customWidth="1"/>
    <col min="20" max="20" width="10.28125" style="2" bestFit="1" customWidth="1"/>
    <col min="21" max="21" width="0.5625" style="2" customWidth="1"/>
    <col min="22" max="22" width="10.421875" style="2" customWidth="1"/>
    <col min="23" max="23" width="0.5625" style="2" customWidth="1"/>
    <col min="24" max="24" width="11.57421875" style="3" bestFit="1" customWidth="1"/>
    <col min="25" max="25" width="0.5625" style="2" customWidth="1"/>
    <col min="26" max="26" width="8.57421875" style="3" customWidth="1"/>
    <col min="27" max="27" width="9.140625" style="1" customWidth="1"/>
    <col min="28" max="28" width="13.00390625" style="1" customWidth="1"/>
    <col min="29" max="16384" width="9.140625" style="1" customWidth="1"/>
  </cols>
  <sheetData>
    <row r="1" spans="1:26" ht="16.5" customHeight="1">
      <c r="A1" s="8" t="str">
        <f>'2-4'!A1</f>
        <v>Energy Absolute Public Company Limited</v>
      </c>
      <c r="B1" s="132"/>
      <c r="C1" s="132"/>
      <c r="Z1" s="67" t="s">
        <v>60</v>
      </c>
    </row>
    <row r="2" spans="1:26" ht="16.5" customHeight="1">
      <c r="A2" s="8" t="s">
        <v>157</v>
      </c>
      <c r="B2" s="132"/>
      <c r="C2" s="132"/>
      <c r="Z2" s="103"/>
    </row>
    <row r="3" spans="1:26" ht="16.5" customHeight="1">
      <c r="A3" s="104" t="str">
        <f>'5-6'!A3</f>
        <v>For the three-month period ended 31 March 2018</v>
      </c>
      <c r="B3" s="133"/>
      <c r="C3" s="133"/>
      <c r="D3" s="218"/>
      <c r="E3" s="134"/>
      <c r="F3" s="10"/>
      <c r="G3" s="134"/>
      <c r="H3" s="10"/>
      <c r="I3" s="134"/>
      <c r="J3" s="10"/>
      <c r="K3" s="134"/>
      <c r="L3" s="10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0"/>
      <c r="Y3" s="134"/>
      <c r="Z3" s="10"/>
    </row>
    <row r="6" spans="1:26" s="180" customFormat="1" ht="15" customHeight="1">
      <c r="A6" s="175"/>
      <c r="B6" s="176"/>
      <c r="C6" s="176"/>
      <c r="D6" s="219"/>
      <c r="E6" s="176"/>
      <c r="F6" s="178"/>
      <c r="G6" s="179"/>
      <c r="H6" s="178"/>
      <c r="I6" s="179"/>
      <c r="J6" s="178"/>
      <c r="K6" s="179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8"/>
      <c r="Y6" s="179"/>
      <c r="Z6" s="178" t="s">
        <v>225</v>
      </c>
    </row>
    <row r="7" spans="1:26" s="180" customFormat="1" ht="15" customHeight="1">
      <c r="A7" s="175"/>
      <c r="B7" s="176"/>
      <c r="C7" s="176"/>
      <c r="D7" s="219"/>
      <c r="E7" s="176"/>
      <c r="F7" s="246" t="s">
        <v>28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0"/>
      <c r="X7" s="240"/>
      <c r="Y7" s="176"/>
      <c r="Z7" s="181"/>
    </row>
    <row r="8" spans="1:26" s="180" customFormat="1" ht="15" customHeight="1">
      <c r="A8" s="175"/>
      <c r="B8" s="176"/>
      <c r="C8" s="176"/>
      <c r="D8" s="219"/>
      <c r="E8" s="176"/>
      <c r="F8" s="182"/>
      <c r="G8" s="182"/>
      <c r="H8" s="182"/>
      <c r="I8" s="182"/>
      <c r="J8" s="182"/>
      <c r="K8" s="182"/>
      <c r="L8" s="182"/>
      <c r="M8" s="182"/>
      <c r="N8" s="244" t="s">
        <v>159</v>
      </c>
      <c r="O8" s="244"/>
      <c r="P8" s="244"/>
      <c r="Q8" s="244"/>
      <c r="R8" s="244"/>
      <c r="S8" s="244"/>
      <c r="T8" s="244"/>
      <c r="U8" s="227"/>
      <c r="V8" s="177"/>
      <c r="W8" s="176"/>
      <c r="X8" s="181"/>
      <c r="Y8" s="176"/>
      <c r="Z8" s="181"/>
    </row>
    <row r="9" spans="1:28" s="180" customFormat="1" ht="25.5" customHeight="1">
      <c r="A9" s="175"/>
      <c r="B9" s="176"/>
      <c r="C9" s="176"/>
      <c r="D9" s="219"/>
      <c r="E9" s="176"/>
      <c r="F9" s="181"/>
      <c r="G9" s="176"/>
      <c r="H9" s="181"/>
      <c r="I9" s="176"/>
      <c r="J9" s="243" t="s">
        <v>51</v>
      </c>
      <c r="K9" s="243"/>
      <c r="L9" s="243"/>
      <c r="M9" s="176"/>
      <c r="N9" s="232"/>
      <c r="O9" s="232"/>
      <c r="P9" s="245" t="s">
        <v>190</v>
      </c>
      <c r="Q9" s="245"/>
      <c r="R9" s="245"/>
      <c r="S9" s="232"/>
      <c r="T9" s="232"/>
      <c r="U9" s="176"/>
      <c r="V9" s="176"/>
      <c r="W9" s="176"/>
      <c r="X9" s="181"/>
      <c r="Y9" s="176"/>
      <c r="Z9" s="181"/>
      <c r="AB9" s="183"/>
    </row>
    <row r="10" spans="4:41" s="180" customFormat="1" ht="15" customHeight="1">
      <c r="D10" s="220"/>
      <c r="E10" s="184"/>
      <c r="F10" s="186"/>
      <c r="G10" s="186"/>
      <c r="H10" s="187"/>
      <c r="I10" s="186"/>
      <c r="J10" s="185"/>
      <c r="K10" s="185"/>
      <c r="L10" s="185"/>
      <c r="M10" s="186"/>
      <c r="N10" s="193"/>
      <c r="O10" s="186"/>
      <c r="P10" s="186"/>
      <c r="Q10" s="186"/>
      <c r="R10" s="186" t="s">
        <v>184</v>
      </c>
      <c r="S10" s="186"/>
      <c r="T10" s="186"/>
      <c r="U10" s="186"/>
      <c r="V10" s="185"/>
      <c r="W10" s="186"/>
      <c r="X10" s="186"/>
      <c r="Y10" s="186"/>
      <c r="Z10" s="186"/>
      <c r="AA10" s="188"/>
      <c r="AB10" s="189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</row>
    <row r="11" spans="4:41" s="180" customFormat="1" ht="15" customHeight="1">
      <c r="D11" s="220"/>
      <c r="E11" s="184"/>
      <c r="F11" s="185"/>
      <c r="G11" s="185"/>
      <c r="H11" s="185"/>
      <c r="I11" s="185"/>
      <c r="J11" s="185"/>
      <c r="K11" s="186"/>
      <c r="L11" s="186"/>
      <c r="M11" s="186"/>
      <c r="N11" s="186" t="s">
        <v>203</v>
      </c>
      <c r="O11" s="186"/>
      <c r="Q11" s="186"/>
      <c r="R11" s="191" t="s">
        <v>182</v>
      </c>
      <c r="S11" s="186"/>
      <c r="T11" s="186"/>
      <c r="U11" s="186"/>
      <c r="V11" s="185"/>
      <c r="W11" s="185"/>
      <c r="X11" s="185"/>
      <c r="Y11" s="185"/>
      <c r="Z11" s="185"/>
      <c r="AA11" s="188"/>
      <c r="AB11" s="189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</row>
    <row r="12" spans="4:41" s="180" customFormat="1" ht="15" customHeight="1">
      <c r="D12" s="220"/>
      <c r="E12" s="184"/>
      <c r="F12" s="185"/>
      <c r="G12" s="186"/>
      <c r="H12" s="187"/>
      <c r="I12" s="186"/>
      <c r="J12" s="187"/>
      <c r="K12" s="186"/>
      <c r="L12" s="186"/>
      <c r="M12" s="186"/>
      <c r="N12" s="186" t="s">
        <v>179</v>
      </c>
      <c r="O12" s="186"/>
      <c r="Q12" s="186"/>
      <c r="R12" s="191" t="s">
        <v>193</v>
      </c>
      <c r="S12" s="186"/>
      <c r="T12" s="186"/>
      <c r="U12" s="186"/>
      <c r="V12" s="186"/>
      <c r="W12" s="186"/>
      <c r="X12" s="186"/>
      <c r="Y12" s="186"/>
      <c r="Z12" s="186"/>
      <c r="AA12" s="188"/>
      <c r="AB12" s="189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</row>
    <row r="13" spans="4:41" s="180" customFormat="1" ht="15" customHeight="1">
      <c r="D13" s="220"/>
      <c r="E13" s="184"/>
      <c r="F13" s="186" t="s">
        <v>42</v>
      </c>
      <c r="G13" s="186"/>
      <c r="H13" s="187"/>
      <c r="I13" s="186"/>
      <c r="J13" s="190"/>
      <c r="K13" s="190"/>
      <c r="L13" s="190"/>
      <c r="M13" s="186"/>
      <c r="N13" s="186" t="s">
        <v>180</v>
      </c>
      <c r="O13" s="186"/>
      <c r="P13" s="186" t="s">
        <v>191</v>
      </c>
      <c r="Q13" s="186"/>
      <c r="R13" s="186" t="s">
        <v>194</v>
      </c>
      <c r="S13" s="186"/>
      <c r="T13" s="186" t="s">
        <v>143</v>
      </c>
      <c r="U13" s="186"/>
      <c r="V13" s="185"/>
      <c r="W13" s="185"/>
      <c r="X13" s="185"/>
      <c r="Y13" s="186"/>
      <c r="Z13" s="190"/>
      <c r="AA13" s="188"/>
      <c r="AB13" s="189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</row>
    <row r="14" spans="4:41" s="180" customFormat="1" ht="15" customHeight="1">
      <c r="D14" s="220"/>
      <c r="E14" s="184"/>
      <c r="F14" s="187" t="s">
        <v>41</v>
      </c>
      <c r="G14" s="186"/>
      <c r="H14" s="187" t="s">
        <v>44</v>
      </c>
      <c r="I14" s="186"/>
      <c r="J14" s="190"/>
      <c r="K14" s="190"/>
      <c r="L14" s="190"/>
      <c r="M14" s="186"/>
      <c r="N14" s="186" t="s">
        <v>251</v>
      </c>
      <c r="O14" s="186"/>
      <c r="P14" s="191" t="s">
        <v>192</v>
      </c>
      <c r="Q14" s="186"/>
      <c r="R14" s="186" t="s">
        <v>185</v>
      </c>
      <c r="S14" s="186"/>
      <c r="T14" s="186" t="s">
        <v>144</v>
      </c>
      <c r="U14" s="186"/>
      <c r="V14" s="186" t="s">
        <v>45</v>
      </c>
      <c r="W14" s="186"/>
      <c r="X14" s="186" t="s">
        <v>31</v>
      </c>
      <c r="Y14" s="186"/>
      <c r="Z14" s="186" t="s">
        <v>30</v>
      </c>
      <c r="AA14" s="188"/>
      <c r="AB14" s="189" t="s">
        <v>66</v>
      </c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</row>
    <row r="15" spans="4:41" s="180" customFormat="1" ht="15" customHeight="1">
      <c r="D15" s="220"/>
      <c r="E15" s="184"/>
      <c r="F15" s="191" t="s">
        <v>29</v>
      </c>
      <c r="G15" s="186"/>
      <c r="H15" s="187" t="s">
        <v>43</v>
      </c>
      <c r="I15" s="186"/>
      <c r="J15" s="187" t="s">
        <v>90</v>
      </c>
      <c r="K15" s="186"/>
      <c r="L15" s="186" t="s">
        <v>22</v>
      </c>
      <c r="M15" s="186"/>
      <c r="N15" s="186" t="s">
        <v>181</v>
      </c>
      <c r="O15" s="186"/>
      <c r="P15" s="186" t="s">
        <v>204</v>
      </c>
      <c r="Q15" s="186"/>
      <c r="R15" s="186" t="s">
        <v>183</v>
      </c>
      <c r="S15" s="186"/>
      <c r="T15" s="186" t="s">
        <v>145</v>
      </c>
      <c r="U15" s="186"/>
      <c r="V15" s="186" t="s">
        <v>46</v>
      </c>
      <c r="W15" s="186"/>
      <c r="X15" s="186" t="s">
        <v>32</v>
      </c>
      <c r="Y15" s="186"/>
      <c r="Z15" s="186" t="s">
        <v>112</v>
      </c>
      <c r="AA15" s="188"/>
      <c r="AB15" s="189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</row>
    <row r="16" spans="4:41" s="180" customFormat="1" ht="15" customHeight="1">
      <c r="D16" s="221" t="s">
        <v>219</v>
      </c>
      <c r="E16" s="184"/>
      <c r="F16" s="192" t="s">
        <v>110</v>
      </c>
      <c r="G16" s="193"/>
      <c r="H16" s="192" t="s">
        <v>110</v>
      </c>
      <c r="I16" s="186"/>
      <c r="J16" s="192" t="s">
        <v>110</v>
      </c>
      <c r="K16" s="193"/>
      <c r="L16" s="192" t="s">
        <v>110</v>
      </c>
      <c r="M16" s="186"/>
      <c r="N16" s="192" t="s">
        <v>110</v>
      </c>
      <c r="O16" s="186"/>
      <c r="P16" s="192" t="s">
        <v>110</v>
      </c>
      <c r="Q16" s="186"/>
      <c r="R16" s="192" t="s">
        <v>110</v>
      </c>
      <c r="S16" s="186"/>
      <c r="T16" s="192" t="s">
        <v>110</v>
      </c>
      <c r="U16" s="186"/>
      <c r="V16" s="192" t="s">
        <v>110</v>
      </c>
      <c r="W16" s="186"/>
      <c r="X16" s="192" t="s">
        <v>110</v>
      </c>
      <c r="Y16" s="186"/>
      <c r="Z16" s="192" t="s">
        <v>110</v>
      </c>
      <c r="AA16" s="188"/>
      <c r="AB16" s="189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</row>
    <row r="17" spans="4:41" s="180" customFormat="1" ht="15" customHeight="1">
      <c r="D17" s="220"/>
      <c r="E17" s="184"/>
      <c r="F17" s="194"/>
      <c r="G17" s="195"/>
      <c r="H17" s="194"/>
      <c r="I17" s="184"/>
      <c r="J17" s="194"/>
      <c r="K17" s="195"/>
      <c r="L17" s="19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94"/>
      <c r="Y17" s="184"/>
      <c r="Z17" s="194"/>
      <c r="AA17" s="188"/>
      <c r="AB17" s="196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</row>
    <row r="18" spans="1:28" s="180" customFormat="1" ht="15" customHeight="1">
      <c r="A18" s="197" t="s">
        <v>136</v>
      </c>
      <c r="B18" s="197"/>
      <c r="D18" s="222"/>
      <c r="E18" s="198"/>
      <c r="F18" s="199">
        <v>373000</v>
      </c>
      <c r="G18" s="199"/>
      <c r="H18" s="199">
        <v>3680616</v>
      </c>
      <c r="I18" s="199"/>
      <c r="J18" s="199">
        <v>37300</v>
      </c>
      <c r="K18" s="199"/>
      <c r="L18" s="199">
        <v>7339479</v>
      </c>
      <c r="M18" s="200"/>
      <c r="N18" s="200">
        <v>-46945</v>
      </c>
      <c r="O18" s="200"/>
      <c r="P18" s="200">
        <v>0</v>
      </c>
      <c r="Q18" s="200"/>
      <c r="R18" s="200">
        <v>0</v>
      </c>
      <c r="S18" s="200"/>
      <c r="T18" s="200">
        <v>-46945</v>
      </c>
      <c r="U18" s="200"/>
      <c r="V18" s="200">
        <v>11383450</v>
      </c>
      <c r="W18" s="200"/>
      <c r="X18" s="199">
        <v>6006</v>
      </c>
      <c r="Y18" s="200"/>
      <c r="Z18" s="199">
        <f>SUM(V18:X18)</f>
        <v>11389456</v>
      </c>
      <c r="AB18" s="201"/>
    </row>
    <row r="19" spans="1:28" s="180" customFormat="1" ht="15" customHeight="1">
      <c r="A19" s="197" t="s">
        <v>158</v>
      </c>
      <c r="B19" s="197"/>
      <c r="D19" s="222"/>
      <c r="E19" s="198"/>
      <c r="F19" s="199"/>
      <c r="G19" s="199"/>
      <c r="H19" s="199"/>
      <c r="I19" s="199"/>
      <c r="J19" s="199"/>
      <c r="K19" s="199"/>
      <c r="L19" s="199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199"/>
      <c r="Y19" s="199"/>
      <c r="Z19" s="199"/>
      <c r="AB19" s="201"/>
    </row>
    <row r="20" spans="1:28" s="180" customFormat="1" ht="15" customHeight="1">
      <c r="A20" s="175" t="s">
        <v>123</v>
      </c>
      <c r="B20" s="175"/>
      <c r="C20" s="175"/>
      <c r="D20" s="222"/>
      <c r="E20" s="202"/>
      <c r="F20" s="203">
        <v>0</v>
      </c>
      <c r="G20" s="204"/>
      <c r="H20" s="203">
        <v>0</v>
      </c>
      <c r="I20" s="204"/>
      <c r="J20" s="203">
        <v>0</v>
      </c>
      <c r="K20" s="204"/>
      <c r="L20" s="203">
        <v>979467</v>
      </c>
      <c r="M20" s="204"/>
      <c r="N20" s="203">
        <v>0</v>
      </c>
      <c r="O20" s="204"/>
      <c r="P20" s="203">
        <v>0</v>
      </c>
      <c r="Q20" s="204"/>
      <c r="R20" s="203">
        <v>8903</v>
      </c>
      <c r="S20" s="204"/>
      <c r="T20" s="203">
        <v>8903</v>
      </c>
      <c r="U20" s="204"/>
      <c r="V20" s="205">
        <v>988370</v>
      </c>
      <c r="W20" s="204"/>
      <c r="X20" s="203">
        <v>512</v>
      </c>
      <c r="Y20" s="204"/>
      <c r="Z20" s="203">
        <f>SUM(V20:X20)</f>
        <v>988882</v>
      </c>
      <c r="AA20" s="175"/>
      <c r="AB20" s="201"/>
    </row>
    <row r="21" spans="1:28" s="180" customFormat="1" ht="15" customHeight="1">
      <c r="A21" s="211"/>
      <c r="D21" s="222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B21" s="201"/>
    </row>
    <row r="22" spans="1:28" s="180" customFormat="1" ht="15" customHeight="1" thickBot="1">
      <c r="A22" s="197" t="s">
        <v>137</v>
      </c>
      <c r="D22" s="223"/>
      <c r="E22" s="206"/>
      <c r="F22" s="207">
        <f>SUM(F18:F21)</f>
        <v>373000</v>
      </c>
      <c r="G22" s="198"/>
      <c r="H22" s="207">
        <f>SUM(H18:H21)</f>
        <v>3680616</v>
      </c>
      <c r="I22" s="198"/>
      <c r="J22" s="207">
        <f>SUM(J18:J21)</f>
        <v>37300</v>
      </c>
      <c r="K22" s="198"/>
      <c r="L22" s="207">
        <f>SUM(L18:L21)</f>
        <v>8318946</v>
      </c>
      <c r="M22" s="198"/>
      <c r="N22" s="207">
        <f>SUM(N18:N21)</f>
        <v>-46945</v>
      </c>
      <c r="O22" s="198"/>
      <c r="P22" s="207">
        <f>SUM(P18:P21)</f>
        <v>0</v>
      </c>
      <c r="Q22" s="198"/>
      <c r="R22" s="207">
        <f>SUM(R18:R21)</f>
        <v>8903</v>
      </c>
      <c r="S22" s="198"/>
      <c r="T22" s="207">
        <f>SUM(T18:T21)</f>
        <v>-38042</v>
      </c>
      <c r="U22" s="198"/>
      <c r="V22" s="207">
        <f>SUM(F22:L22,T22)</f>
        <v>12371820</v>
      </c>
      <c r="W22" s="198"/>
      <c r="X22" s="207">
        <f>SUM(X18:X21)</f>
        <v>6518</v>
      </c>
      <c r="Y22" s="198"/>
      <c r="Z22" s="207">
        <f>SUM(V22:X22)</f>
        <v>12378338</v>
      </c>
      <c r="AA22" s="175"/>
      <c r="AB22" s="201"/>
    </row>
    <row r="23" spans="1:28" s="180" customFormat="1" ht="15" customHeight="1" thickTop="1">
      <c r="A23" s="197"/>
      <c r="D23" s="223"/>
      <c r="E23" s="206"/>
      <c r="F23" s="204"/>
      <c r="G23" s="198"/>
      <c r="H23" s="204"/>
      <c r="I23" s="198"/>
      <c r="J23" s="204"/>
      <c r="K23" s="198"/>
      <c r="L23" s="204"/>
      <c r="M23" s="198"/>
      <c r="N23" s="204"/>
      <c r="O23" s="198"/>
      <c r="P23" s="204"/>
      <c r="Q23" s="198"/>
      <c r="R23" s="204"/>
      <c r="S23" s="198"/>
      <c r="T23" s="204"/>
      <c r="U23" s="198"/>
      <c r="V23" s="204"/>
      <c r="W23" s="198"/>
      <c r="X23" s="204"/>
      <c r="Y23" s="198"/>
      <c r="Z23" s="204"/>
      <c r="AA23" s="175"/>
      <c r="AB23" s="201"/>
    </row>
    <row r="24" spans="1:28" s="180" customFormat="1" ht="15" customHeight="1">
      <c r="A24" s="197"/>
      <c r="D24" s="223"/>
      <c r="E24" s="206"/>
      <c r="F24" s="204"/>
      <c r="G24" s="198"/>
      <c r="H24" s="204"/>
      <c r="I24" s="198"/>
      <c r="J24" s="204"/>
      <c r="K24" s="198"/>
      <c r="L24" s="204"/>
      <c r="M24" s="198"/>
      <c r="N24" s="204"/>
      <c r="O24" s="198"/>
      <c r="P24" s="204"/>
      <c r="Q24" s="198"/>
      <c r="R24" s="204"/>
      <c r="S24" s="198"/>
      <c r="T24" s="204"/>
      <c r="U24" s="198"/>
      <c r="V24" s="204"/>
      <c r="W24" s="198"/>
      <c r="X24" s="204"/>
      <c r="Y24" s="198"/>
      <c r="Z24" s="204"/>
      <c r="AA24" s="175"/>
      <c r="AB24" s="201"/>
    </row>
    <row r="25" spans="1:28" s="180" customFormat="1" ht="15" customHeight="1">
      <c r="A25" s="197" t="s">
        <v>165</v>
      </c>
      <c r="B25" s="197"/>
      <c r="D25" s="222"/>
      <c r="E25" s="198"/>
      <c r="F25" s="199">
        <v>373000</v>
      </c>
      <c r="G25" s="199"/>
      <c r="H25" s="199">
        <v>3680616</v>
      </c>
      <c r="I25" s="199"/>
      <c r="J25" s="199">
        <v>37300</v>
      </c>
      <c r="K25" s="199"/>
      <c r="L25" s="199">
        <v>10597429</v>
      </c>
      <c r="M25" s="200"/>
      <c r="N25" s="199">
        <v>-6945</v>
      </c>
      <c r="O25" s="200"/>
      <c r="P25" s="199">
        <v>0</v>
      </c>
      <c r="Q25" s="200"/>
      <c r="R25" s="199">
        <v>-13801</v>
      </c>
      <c r="S25" s="200"/>
      <c r="T25" s="200">
        <f>SUM(N25:S25)</f>
        <v>-20746</v>
      </c>
      <c r="U25" s="200"/>
      <c r="V25" s="200">
        <f>SUM(F25:L25,T25)</f>
        <v>14667599</v>
      </c>
      <c r="W25" s="200"/>
      <c r="X25" s="199">
        <f>'2-4'!H129</f>
        <v>76022</v>
      </c>
      <c r="Y25" s="199"/>
      <c r="Z25" s="199">
        <f>SUM(V25:X25)</f>
        <v>14743621</v>
      </c>
      <c r="AB25" s="201"/>
    </row>
    <row r="26" spans="1:28" s="180" customFormat="1" ht="15" customHeight="1">
      <c r="A26" s="197" t="s">
        <v>158</v>
      </c>
      <c r="B26" s="197"/>
      <c r="D26" s="222"/>
      <c r="E26" s="198"/>
      <c r="F26" s="199"/>
      <c r="G26" s="199"/>
      <c r="H26" s="199"/>
      <c r="I26" s="199"/>
      <c r="J26" s="199"/>
      <c r="K26" s="199"/>
      <c r="L26" s="199"/>
      <c r="M26" s="200"/>
      <c r="N26" s="199"/>
      <c r="O26" s="200"/>
      <c r="Q26" s="200"/>
      <c r="R26" s="199"/>
      <c r="S26" s="200"/>
      <c r="T26" s="200"/>
      <c r="U26" s="200"/>
      <c r="V26" s="200"/>
      <c r="W26" s="200"/>
      <c r="X26" s="199"/>
      <c r="Y26" s="199"/>
      <c r="Z26" s="199"/>
      <c r="AB26" s="201"/>
    </row>
    <row r="27" spans="1:28" s="14" customFormat="1" ht="15" customHeight="1">
      <c r="A27" s="175" t="s">
        <v>123</v>
      </c>
      <c r="D27" s="224"/>
      <c r="E27" s="15"/>
      <c r="F27" s="199">
        <v>0</v>
      </c>
      <c r="G27" s="199"/>
      <c r="H27" s="199">
        <v>0</v>
      </c>
      <c r="I27" s="199"/>
      <c r="J27" s="199">
        <v>0</v>
      </c>
      <c r="K27" s="199"/>
      <c r="L27" s="199">
        <v>1946752</v>
      </c>
      <c r="M27" s="200"/>
      <c r="N27" s="199">
        <v>0</v>
      </c>
      <c r="O27" s="200"/>
      <c r="P27" s="199">
        <v>-4266</v>
      </c>
      <c r="Q27" s="200"/>
      <c r="R27" s="199">
        <v>16539</v>
      </c>
      <c r="S27" s="200"/>
      <c r="T27" s="200">
        <f>SUM(N27:S27)</f>
        <v>12273</v>
      </c>
      <c r="U27" s="200"/>
      <c r="V27" s="200">
        <f>SUM(F27:L27,T27)</f>
        <v>1959025</v>
      </c>
      <c r="W27" s="200"/>
      <c r="X27" s="199">
        <f>'5-6'!F73</f>
        <v>-28741</v>
      </c>
      <c r="Y27" s="226"/>
      <c r="Z27" s="199">
        <f>SUM(V27:X27)</f>
        <v>1930284</v>
      </c>
      <c r="AA27" s="135"/>
      <c r="AB27" s="136"/>
    </row>
    <row r="28" spans="1:28" s="14" customFormat="1" ht="15" customHeight="1">
      <c r="A28" s="180" t="s">
        <v>232</v>
      </c>
      <c r="D28" s="224"/>
      <c r="E28" s="15"/>
      <c r="F28" s="199"/>
      <c r="G28" s="199"/>
      <c r="H28" s="199"/>
      <c r="I28" s="199"/>
      <c r="J28" s="199"/>
      <c r="K28" s="199"/>
      <c r="L28" s="199"/>
      <c r="M28" s="200"/>
      <c r="N28" s="199"/>
      <c r="O28" s="200"/>
      <c r="P28" s="199"/>
      <c r="Q28" s="200"/>
      <c r="R28" s="199"/>
      <c r="S28" s="200"/>
      <c r="T28" s="200"/>
      <c r="U28" s="200"/>
      <c r="V28" s="200"/>
      <c r="W28" s="200"/>
      <c r="X28" s="199"/>
      <c r="Y28" s="226"/>
      <c r="Z28" s="199"/>
      <c r="AA28" s="135"/>
      <c r="AB28" s="136"/>
    </row>
    <row r="29" spans="1:28" s="14" customFormat="1" ht="15" customHeight="1">
      <c r="A29" s="180"/>
      <c r="B29" s="180" t="s">
        <v>233</v>
      </c>
      <c r="D29" s="224"/>
      <c r="E29" s="15"/>
      <c r="F29" s="199">
        <v>0</v>
      </c>
      <c r="G29" s="199"/>
      <c r="H29" s="199">
        <v>0</v>
      </c>
      <c r="I29" s="199"/>
      <c r="J29" s="199">
        <v>0</v>
      </c>
      <c r="K29" s="199"/>
      <c r="L29" s="199">
        <v>0</v>
      </c>
      <c r="M29" s="200"/>
      <c r="N29" s="199">
        <v>0</v>
      </c>
      <c r="O29" s="200"/>
      <c r="P29" s="199">
        <v>0</v>
      </c>
      <c r="Q29" s="200"/>
      <c r="R29" s="199">
        <v>0</v>
      </c>
      <c r="S29" s="200"/>
      <c r="T29" s="200">
        <f>SUM(N29:S29)</f>
        <v>0</v>
      </c>
      <c r="U29" s="200"/>
      <c r="V29" s="200">
        <f>SUM(F29:L29,T29)</f>
        <v>0</v>
      </c>
      <c r="W29" s="200"/>
      <c r="X29" s="199">
        <v>25115</v>
      </c>
      <c r="Y29" s="226"/>
      <c r="Z29" s="199">
        <f>SUM(V29:X29)</f>
        <v>25115</v>
      </c>
      <c r="AA29" s="135"/>
      <c r="AB29" s="136"/>
    </row>
    <row r="30" spans="1:28" s="14" customFormat="1" ht="15" customHeight="1">
      <c r="A30" s="180" t="s">
        <v>247</v>
      </c>
      <c r="D30" s="224"/>
      <c r="E30" s="15"/>
      <c r="F30" s="199"/>
      <c r="G30" s="199"/>
      <c r="H30" s="199"/>
      <c r="I30" s="199"/>
      <c r="J30" s="199"/>
      <c r="K30" s="199"/>
      <c r="L30" s="199"/>
      <c r="M30" s="200"/>
      <c r="N30" s="199"/>
      <c r="O30" s="200"/>
      <c r="P30" s="199"/>
      <c r="Q30" s="200"/>
      <c r="R30" s="199"/>
      <c r="S30" s="200"/>
      <c r="T30" s="200"/>
      <c r="U30" s="200"/>
      <c r="V30" s="200"/>
      <c r="W30" s="200"/>
      <c r="X30" s="199"/>
      <c r="Y30" s="226"/>
      <c r="Z30" s="199"/>
      <c r="AA30" s="135"/>
      <c r="AB30" s="136"/>
    </row>
    <row r="31" spans="2:28" s="175" customFormat="1" ht="15" customHeight="1">
      <c r="B31" s="175" t="s">
        <v>234</v>
      </c>
      <c r="AB31" s="201"/>
    </row>
    <row r="32" spans="2:28" s="175" customFormat="1" ht="15" customHeight="1">
      <c r="B32" s="175" t="s">
        <v>235</v>
      </c>
      <c r="D32" s="223">
        <v>13</v>
      </c>
      <c r="E32" s="206"/>
      <c r="F32" s="203">
        <v>0</v>
      </c>
      <c r="G32" s="204"/>
      <c r="H32" s="203">
        <v>0</v>
      </c>
      <c r="I32" s="204"/>
      <c r="J32" s="203">
        <v>0</v>
      </c>
      <c r="K32" s="204"/>
      <c r="L32" s="203">
        <v>0</v>
      </c>
      <c r="M32" s="204"/>
      <c r="N32" s="203">
        <v>0</v>
      </c>
      <c r="O32" s="204"/>
      <c r="P32" s="203">
        <v>0</v>
      </c>
      <c r="Q32" s="204"/>
      <c r="R32" s="205">
        <f>SUM(L32:Q32)</f>
        <v>0</v>
      </c>
      <c r="S32" s="204"/>
      <c r="T32" s="205">
        <f>SUM(N32:S32)</f>
        <v>0</v>
      </c>
      <c r="U32" s="204"/>
      <c r="V32" s="205">
        <f>SUM(F32:L32,T32)</f>
        <v>0</v>
      </c>
      <c r="W32" s="204"/>
      <c r="X32" s="208">
        <v>835760</v>
      </c>
      <c r="Y32" s="209"/>
      <c r="Z32" s="210">
        <f>SUM(V32:X32)</f>
        <v>835760</v>
      </c>
      <c r="AB32" s="201"/>
    </row>
    <row r="33" spans="1:28" s="180" customFormat="1" ht="15" customHeight="1">
      <c r="A33" s="211"/>
      <c r="D33" s="223"/>
      <c r="E33" s="206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9"/>
      <c r="Y33" s="209"/>
      <c r="Z33" s="209"/>
      <c r="AA33" s="175"/>
      <c r="AB33" s="201"/>
    </row>
    <row r="34" spans="1:28" s="180" customFormat="1" ht="15" customHeight="1" thickBot="1">
      <c r="A34" s="197" t="s">
        <v>166</v>
      </c>
      <c r="D34" s="223"/>
      <c r="E34" s="206"/>
      <c r="F34" s="207">
        <f>SUM(F25:F32)</f>
        <v>373000</v>
      </c>
      <c r="G34" s="198"/>
      <c r="H34" s="207">
        <f>SUM(H25:H32)</f>
        <v>3680616</v>
      </c>
      <c r="I34" s="198"/>
      <c r="J34" s="207">
        <f>SUM(J25:J32)</f>
        <v>37300</v>
      </c>
      <c r="K34" s="198"/>
      <c r="L34" s="207">
        <f>SUM(L25:L32)</f>
        <v>12544181</v>
      </c>
      <c r="M34" s="198"/>
      <c r="N34" s="207">
        <f>SUM(N25:N32)</f>
        <v>-6945</v>
      </c>
      <c r="O34" s="198"/>
      <c r="P34" s="207">
        <f>SUM(P25:P32)</f>
        <v>-4266</v>
      </c>
      <c r="Q34" s="198"/>
      <c r="R34" s="207">
        <f>SUM(R25:R32)</f>
        <v>2738</v>
      </c>
      <c r="S34" s="198"/>
      <c r="T34" s="207">
        <f>SUM(T25:T32)</f>
        <v>-8473</v>
      </c>
      <c r="U34" s="198"/>
      <c r="V34" s="207">
        <f>SUM(V25:V32)</f>
        <v>16626624</v>
      </c>
      <c r="W34" s="198"/>
      <c r="X34" s="207">
        <f>SUM(X25:X32)</f>
        <v>908156</v>
      </c>
      <c r="Y34" s="212"/>
      <c r="Z34" s="207">
        <f>SUM(Z25:Z32)</f>
        <v>17534780</v>
      </c>
      <c r="AA34" s="175"/>
      <c r="AB34" s="201"/>
    </row>
    <row r="35" spans="4:28" s="14" customFormat="1" ht="15" customHeight="1" thickTop="1">
      <c r="D35" s="224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  <c r="Y35" s="17"/>
      <c r="Z35" s="17"/>
      <c r="AA35" s="135"/>
      <c r="AB35" s="136"/>
    </row>
    <row r="36" spans="4:28" s="135" customFormat="1" ht="15" customHeight="1">
      <c r="D36" s="234"/>
      <c r="E36" s="235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7"/>
      <c r="Y36" s="237"/>
      <c r="Z36" s="237"/>
      <c r="AB36" s="238"/>
    </row>
    <row r="37" spans="4:28" s="135" customFormat="1" ht="15" customHeight="1">
      <c r="D37" s="234"/>
      <c r="E37" s="235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7"/>
      <c r="Y37" s="237"/>
      <c r="Z37" s="237"/>
      <c r="AB37" s="238"/>
    </row>
    <row r="38" spans="1:28" ht="21.75" customHeight="1">
      <c r="A38" s="126" t="str">
        <f>'2-4'!A48:L48</f>
        <v>The notes to the interim financial information on pages 12 to 37 are an integral part of this interim financial information.</v>
      </c>
      <c r="B38" s="137"/>
      <c r="C38" s="138"/>
      <c r="D38" s="218"/>
      <c r="E38" s="134"/>
      <c r="F38" s="10"/>
      <c r="G38" s="134"/>
      <c r="H38" s="10"/>
      <c r="I38" s="134"/>
      <c r="J38" s="10"/>
      <c r="K38" s="134"/>
      <c r="L38" s="10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9"/>
      <c r="Y38" s="134"/>
      <c r="Z38" s="10"/>
      <c r="AB38" s="60"/>
    </row>
    <row r="39" spans="1:26" s="4" customFormat="1" ht="16.5" customHeight="1">
      <c r="A39" s="140"/>
      <c r="D39" s="225"/>
      <c r="E39" s="13"/>
      <c r="F39" s="11"/>
      <c r="G39" s="13"/>
      <c r="H39" s="11"/>
      <c r="I39" s="13"/>
      <c r="J39" s="11"/>
      <c r="K39" s="13"/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1"/>
      <c r="Y39" s="13"/>
      <c r="Z39" s="11"/>
    </row>
    <row r="40" spans="1:26" ht="16.5" customHeight="1">
      <c r="A40" s="132"/>
      <c r="D40" s="225"/>
      <c r="E40" s="13"/>
      <c r="F40" s="11"/>
      <c r="G40" s="13"/>
      <c r="H40" s="11"/>
      <c r="I40" s="9"/>
      <c r="J40" s="11"/>
      <c r="K40" s="13"/>
      <c r="L40" s="11"/>
      <c r="M40" s="9"/>
      <c r="N40" s="9"/>
      <c r="O40" s="9"/>
      <c r="P40" s="9"/>
      <c r="Q40" s="9"/>
      <c r="R40" s="9"/>
      <c r="S40" s="9"/>
      <c r="T40" s="9"/>
      <c r="U40" s="9"/>
      <c r="V40" s="13"/>
      <c r="W40" s="13"/>
      <c r="X40" s="11"/>
      <c r="Y40" s="13"/>
      <c r="Z40" s="11"/>
    </row>
    <row r="41" spans="1:26" ht="16.5" customHeight="1">
      <c r="A41" s="132"/>
      <c r="D41" s="225"/>
      <c r="E41" s="13"/>
      <c r="F41" s="11"/>
      <c r="G41" s="13"/>
      <c r="H41" s="11"/>
      <c r="I41" s="9"/>
      <c r="J41" s="11"/>
      <c r="K41" s="13"/>
      <c r="L41" s="11"/>
      <c r="M41" s="9"/>
      <c r="N41" s="9"/>
      <c r="O41" s="9"/>
      <c r="P41" s="9"/>
      <c r="Q41" s="9"/>
      <c r="R41" s="9"/>
      <c r="S41" s="9"/>
      <c r="T41" s="9"/>
      <c r="U41" s="9"/>
      <c r="V41" s="13"/>
      <c r="W41" s="13"/>
      <c r="X41" s="11"/>
      <c r="Y41" s="13"/>
      <c r="Z41" s="11"/>
    </row>
    <row r="42" spans="1:26" ht="16.5" customHeight="1">
      <c r="A42" s="132"/>
      <c r="D42" s="225"/>
      <c r="E42" s="13"/>
      <c r="F42" s="11"/>
      <c r="G42" s="13"/>
      <c r="H42" s="11"/>
      <c r="I42" s="9"/>
      <c r="J42" s="11"/>
      <c r="K42" s="13"/>
      <c r="L42" s="11"/>
      <c r="M42" s="9"/>
      <c r="N42" s="9"/>
      <c r="O42" s="9"/>
      <c r="P42" s="9"/>
      <c r="Q42" s="9"/>
      <c r="R42" s="9"/>
      <c r="S42" s="9"/>
      <c r="T42" s="9"/>
      <c r="U42" s="9"/>
      <c r="V42" s="13"/>
      <c r="W42" s="13"/>
      <c r="X42" s="11"/>
      <c r="Y42" s="13"/>
      <c r="Z42" s="11"/>
    </row>
    <row r="43" spans="1:26" ht="16.5" customHeight="1">
      <c r="A43" s="132"/>
      <c r="D43" s="225"/>
      <c r="E43" s="13"/>
      <c r="F43" s="11"/>
      <c r="G43" s="13"/>
      <c r="H43" s="11"/>
      <c r="I43" s="9"/>
      <c r="J43" s="11"/>
      <c r="K43" s="13"/>
      <c r="L43" s="11"/>
      <c r="M43" s="9"/>
      <c r="N43" s="9"/>
      <c r="O43" s="9"/>
      <c r="P43" s="9"/>
      <c r="Q43" s="9"/>
      <c r="R43" s="9"/>
      <c r="S43" s="9"/>
      <c r="T43" s="9"/>
      <c r="U43" s="9"/>
      <c r="V43" s="13"/>
      <c r="W43" s="13"/>
      <c r="X43" s="11"/>
      <c r="Y43" s="13"/>
      <c r="Z43" s="11"/>
    </row>
    <row r="110" ht="16.5" customHeight="1">
      <c r="A110" s="132"/>
    </row>
  </sheetData>
  <sheetProtection/>
  <mergeCells count="4">
    <mergeCell ref="J9:L9"/>
    <mergeCell ref="N8:T8"/>
    <mergeCell ref="P9:R9"/>
    <mergeCell ref="F7:V7"/>
  </mergeCells>
  <printOptions/>
  <pageMargins left="0.5" right="0.5" top="0.5" bottom="0.6" header="0.49" footer="0.4"/>
  <pageSetup firstPageNumber="7" useFirstPageNumber="1" horizontalDpi="1200" verticalDpi="1200" orientation="landscape" paperSize="9" scale="90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U284"/>
  <sheetViews>
    <sheetView zoomScale="115" zoomScaleNormal="115" zoomScaleSheetLayoutView="100" workbookViewId="0" topLeftCell="A1">
      <selection activeCell="F19" sqref="F19"/>
    </sheetView>
  </sheetViews>
  <sheetFormatPr defaultColWidth="9.140625" defaultRowHeight="16.5" customHeight="1"/>
  <cols>
    <col min="1" max="2" width="1.1484375" style="12" customWidth="1"/>
    <col min="3" max="3" width="43.00390625" style="12" customWidth="1"/>
    <col min="4" max="4" width="7.7109375" style="98" customWidth="1"/>
    <col min="5" max="5" width="3.00390625" style="99" customWidth="1"/>
    <col min="6" max="6" width="13.00390625" style="98" customWidth="1"/>
    <col min="7" max="7" width="0.85546875" style="100" customWidth="1"/>
    <col min="8" max="8" width="13.00390625" style="12" customWidth="1"/>
    <col min="9" max="9" width="0.85546875" style="12" customWidth="1"/>
    <col min="10" max="10" width="13.00390625" style="99" customWidth="1"/>
    <col min="11" max="11" width="0.85546875" style="99" customWidth="1"/>
    <col min="12" max="12" width="15.421875" style="101" customWidth="1"/>
    <col min="13" max="13" width="0.85546875" style="101" customWidth="1"/>
    <col min="14" max="14" width="14.140625" style="102" customWidth="1"/>
    <col min="15" max="16384" width="9.140625" style="102" customWidth="1"/>
  </cols>
  <sheetData>
    <row r="1" spans="1:14" ht="16.5" customHeight="1">
      <c r="A1" s="8" t="str">
        <f>'2-4'!A1</f>
        <v>Energy Absolute Public Company Limited</v>
      </c>
      <c r="B1" s="8"/>
      <c r="C1" s="8"/>
      <c r="H1" s="8"/>
      <c r="I1" s="8"/>
      <c r="J1" s="8"/>
      <c r="K1" s="8"/>
      <c r="L1" s="12"/>
      <c r="N1" s="67" t="s">
        <v>60</v>
      </c>
    </row>
    <row r="2" spans="1:14" ht="16.5" customHeight="1">
      <c r="A2" s="8" t="s">
        <v>157</v>
      </c>
      <c r="B2" s="8"/>
      <c r="C2" s="8"/>
      <c r="H2" s="8"/>
      <c r="I2" s="8"/>
      <c r="J2" s="8"/>
      <c r="K2" s="8"/>
      <c r="L2" s="12"/>
      <c r="N2" s="103"/>
    </row>
    <row r="3" spans="1:14" ht="16.5" customHeight="1">
      <c r="A3" s="104" t="str">
        <f>7!A3</f>
        <v>For the three-month period ended 31 March 2018</v>
      </c>
      <c r="B3" s="105"/>
      <c r="C3" s="105"/>
      <c r="D3" s="106"/>
      <c r="E3" s="107"/>
      <c r="F3" s="106"/>
      <c r="G3" s="108"/>
      <c r="H3" s="105"/>
      <c r="I3" s="105"/>
      <c r="J3" s="105"/>
      <c r="K3" s="105"/>
      <c r="L3" s="109"/>
      <c r="M3" s="110"/>
      <c r="N3" s="105"/>
    </row>
    <row r="4" spans="1:14" ht="16.5" customHeight="1">
      <c r="A4" s="8"/>
      <c r="D4" s="111"/>
      <c r="E4" s="112"/>
      <c r="F4" s="113"/>
      <c r="G4" s="112"/>
      <c r="H4" s="113"/>
      <c r="I4" s="113"/>
      <c r="J4" s="112"/>
      <c r="K4" s="112"/>
      <c r="L4" s="113"/>
      <c r="N4" s="113"/>
    </row>
    <row r="5" spans="1:14" ht="16.5" customHeight="1">
      <c r="A5" s="8"/>
      <c r="D5" s="111"/>
      <c r="E5" s="112"/>
      <c r="F5" s="113"/>
      <c r="G5" s="112"/>
      <c r="H5" s="113"/>
      <c r="I5" s="113"/>
      <c r="J5" s="112"/>
      <c r="K5" s="112"/>
      <c r="L5" s="113"/>
      <c r="N5" s="113"/>
    </row>
    <row r="6" spans="6:14" ht="16.5" customHeight="1">
      <c r="F6" s="106"/>
      <c r="G6" s="108"/>
      <c r="H6" s="109"/>
      <c r="I6" s="109"/>
      <c r="J6" s="109"/>
      <c r="K6" s="109"/>
      <c r="L6" s="109"/>
      <c r="M6" s="110"/>
      <c r="N6" s="29" t="s">
        <v>226</v>
      </c>
    </row>
    <row r="7" spans="10:14" ht="16.5" customHeight="1">
      <c r="J7" s="247" t="s">
        <v>51</v>
      </c>
      <c r="K7" s="247"/>
      <c r="L7" s="247"/>
      <c r="N7" s="114"/>
    </row>
    <row r="8" spans="6:14" ht="16.5" customHeight="1">
      <c r="F8" s="115" t="s">
        <v>42</v>
      </c>
      <c r="J8" s="6"/>
      <c r="K8" s="6"/>
      <c r="L8" s="6"/>
      <c r="N8" s="114"/>
    </row>
    <row r="9" spans="1:14" ht="16.5" customHeight="1">
      <c r="A9" s="8"/>
      <c r="F9" s="115" t="s">
        <v>41</v>
      </c>
      <c r="G9" s="112"/>
      <c r="H9" s="115" t="s">
        <v>44</v>
      </c>
      <c r="I9" s="112"/>
      <c r="J9" s="115"/>
      <c r="K9" s="5"/>
      <c r="L9" s="116"/>
      <c r="M9" s="112"/>
      <c r="N9" s="114" t="s">
        <v>30</v>
      </c>
    </row>
    <row r="10" spans="1:14" ht="16.5" customHeight="1">
      <c r="A10" s="8"/>
      <c r="F10" s="103" t="s">
        <v>29</v>
      </c>
      <c r="G10" s="112"/>
      <c r="H10" s="115" t="s">
        <v>43</v>
      </c>
      <c r="I10" s="112"/>
      <c r="J10" s="115" t="s">
        <v>90</v>
      </c>
      <c r="K10" s="5"/>
      <c r="L10" s="116" t="s">
        <v>22</v>
      </c>
      <c r="M10" s="112"/>
      <c r="N10" s="116" t="s">
        <v>64</v>
      </c>
    </row>
    <row r="11" spans="1:14" ht="16.5" customHeight="1">
      <c r="A11" s="8"/>
      <c r="F11" s="37" t="s">
        <v>110</v>
      </c>
      <c r="G11" s="117"/>
      <c r="H11" s="37" t="s">
        <v>110</v>
      </c>
      <c r="I11" s="112"/>
      <c r="J11" s="37" t="s">
        <v>110</v>
      </c>
      <c r="K11" s="7"/>
      <c r="L11" s="37" t="s">
        <v>110</v>
      </c>
      <c r="M11" s="112"/>
      <c r="N11" s="37" t="s">
        <v>110</v>
      </c>
    </row>
    <row r="12" spans="1:11" ht="16.5" customHeight="1">
      <c r="A12" s="8"/>
      <c r="F12" s="118"/>
      <c r="H12" s="119"/>
      <c r="I12" s="119"/>
      <c r="J12" s="118"/>
      <c r="K12" s="100"/>
    </row>
    <row r="13" spans="1:14" ht="16.5" customHeight="1">
      <c r="A13" s="8" t="s">
        <v>136</v>
      </c>
      <c r="B13" s="120"/>
      <c r="E13" s="101"/>
      <c r="F13" s="102">
        <v>373000</v>
      </c>
      <c r="G13" s="102"/>
      <c r="H13" s="102">
        <v>3680616</v>
      </c>
      <c r="I13" s="102"/>
      <c r="J13" s="102">
        <v>37300</v>
      </c>
      <c r="K13" s="102"/>
      <c r="L13" s="102">
        <v>5429879</v>
      </c>
      <c r="M13" s="102"/>
      <c r="N13" s="102">
        <f>SUM(F13:L13)</f>
        <v>9520795</v>
      </c>
    </row>
    <row r="14" spans="1:13" ht="16.5" customHeight="1">
      <c r="A14" s="8" t="s">
        <v>158</v>
      </c>
      <c r="B14" s="120"/>
      <c r="E14" s="101"/>
      <c r="F14" s="102"/>
      <c r="G14" s="102"/>
      <c r="H14" s="102"/>
      <c r="I14" s="102"/>
      <c r="J14" s="102"/>
      <c r="K14" s="102"/>
      <c r="L14" s="102"/>
      <c r="M14" s="102"/>
    </row>
    <row r="15" spans="1:14" ht="16.5" customHeight="1">
      <c r="A15" s="12" t="s">
        <v>123</v>
      </c>
      <c r="B15" s="102"/>
      <c r="E15" s="101"/>
      <c r="F15" s="56">
        <v>0</v>
      </c>
      <c r="G15" s="121"/>
      <c r="H15" s="56">
        <v>0</v>
      </c>
      <c r="I15" s="60"/>
      <c r="J15" s="56">
        <v>0</v>
      </c>
      <c r="K15" s="101"/>
      <c r="L15" s="56">
        <v>552082</v>
      </c>
      <c r="N15" s="56">
        <f>SUM(F15:M15)</f>
        <v>552082</v>
      </c>
    </row>
    <row r="16" spans="5:14" ht="7.5" customHeight="1">
      <c r="E16" s="101"/>
      <c r="F16" s="60"/>
      <c r="G16" s="121"/>
      <c r="H16" s="60"/>
      <c r="I16" s="121"/>
      <c r="J16" s="60"/>
      <c r="K16" s="121"/>
      <c r="L16" s="60"/>
      <c r="M16" s="121"/>
      <c r="N16" s="60"/>
    </row>
    <row r="17" spans="1:14" ht="16.5" customHeight="1" thickBot="1">
      <c r="A17" s="8" t="s">
        <v>137</v>
      </c>
      <c r="E17" s="101"/>
      <c r="F17" s="122">
        <f>SUM(F13:F15)</f>
        <v>373000</v>
      </c>
      <c r="G17" s="121"/>
      <c r="H17" s="122">
        <f>SUM(H13:H15)</f>
        <v>3680616</v>
      </c>
      <c r="I17" s="121"/>
      <c r="J17" s="122">
        <f>SUM(J13:J15)</f>
        <v>37300</v>
      </c>
      <c r="K17" s="121"/>
      <c r="L17" s="122">
        <f>SUM(L13:L15)</f>
        <v>5981961</v>
      </c>
      <c r="M17" s="121"/>
      <c r="N17" s="122">
        <f>SUM(N13:N15)</f>
        <v>10072877</v>
      </c>
    </row>
    <row r="18" spans="1:14" ht="16.5" customHeight="1" thickTop="1">
      <c r="A18" s="8"/>
      <c r="E18" s="101"/>
      <c r="F18" s="60"/>
      <c r="G18" s="121"/>
      <c r="H18" s="60"/>
      <c r="I18" s="121"/>
      <c r="J18" s="60"/>
      <c r="K18" s="121"/>
      <c r="L18" s="60"/>
      <c r="M18" s="121"/>
      <c r="N18" s="60"/>
    </row>
    <row r="19" spans="1:14" ht="16.5" customHeight="1">
      <c r="A19" s="8" t="s">
        <v>165</v>
      </c>
      <c r="B19" s="120"/>
      <c r="E19" s="101"/>
      <c r="F19" s="102">
        <v>373000</v>
      </c>
      <c r="G19" s="102"/>
      <c r="H19" s="102">
        <v>3680616</v>
      </c>
      <c r="I19" s="102"/>
      <c r="J19" s="102">
        <v>37300</v>
      </c>
      <c r="K19" s="102"/>
      <c r="L19" s="102">
        <v>8885728</v>
      </c>
      <c r="M19" s="102"/>
      <c r="N19" s="102">
        <f>SUM(F19:L19)</f>
        <v>12976644</v>
      </c>
    </row>
    <row r="20" spans="1:13" ht="16.5" customHeight="1">
      <c r="A20" s="8" t="s">
        <v>158</v>
      </c>
      <c r="B20" s="120"/>
      <c r="E20" s="101"/>
      <c r="F20" s="102"/>
      <c r="G20" s="102"/>
      <c r="H20" s="102"/>
      <c r="I20" s="102"/>
      <c r="J20" s="102"/>
      <c r="K20" s="102"/>
      <c r="L20" s="102"/>
      <c r="M20" s="102"/>
    </row>
    <row r="21" spans="1:14" ht="16.5" customHeight="1">
      <c r="A21" s="12" t="s">
        <v>123</v>
      </c>
      <c r="B21" s="102"/>
      <c r="E21" s="101"/>
      <c r="F21" s="56">
        <v>0</v>
      </c>
      <c r="G21" s="121"/>
      <c r="H21" s="56">
        <v>0</v>
      </c>
      <c r="I21" s="60"/>
      <c r="J21" s="56">
        <v>0</v>
      </c>
      <c r="K21" s="101"/>
      <c r="L21" s="56">
        <f>'5-6'!J51</f>
        <v>770193</v>
      </c>
      <c r="N21" s="56">
        <f>SUM(F21:L21)</f>
        <v>770193</v>
      </c>
    </row>
    <row r="22" spans="5:14" ht="7.5" customHeight="1">
      <c r="E22" s="101"/>
      <c r="F22" s="60"/>
      <c r="G22" s="121"/>
      <c r="H22" s="60"/>
      <c r="I22" s="121"/>
      <c r="J22" s="60"/>
      <c r="K22" s="121"/>
      <c r="L22" s="60"/>
      <c r="M22" s="121"/>
      <c r="N22" s="60"/>
    </row>
    <row r="23" spans="1:14" ht="16.5" customHeight="1" thickBot="1">
      <c r="A23" s="8" t="s">
        <v>166</v>
      </c>
      <c r="E23" s="101"/>
      <c r="F23" s="122">
        <f>SUM(F19:F21)</f>
        <v>373000</v>
      </c>
      <c r="G23" s="121"/>
      <c r="H23" s="122">
        <f>SUM(H19:H21)</f>
        <v>3680616</v>
      </c>
      <c r="I23" s="121"/>
      <c r="J23" s="122">
        <f>SUM(J19:J21)</f>
        <v>37300</v>
      </c>
      <c r="K23" s="121"/>
      <c r="L23" s="122">
        <f>SUM(L19:L21)</f>
        <v>9655921</v>
      </c>
      <c r="M23" s="121"/>
      <c r="N23" s="122">
        <f>SUM(N19:N21)</f>
        <v>13746837</v>
      </c>
    </row>
    <row r="24" spans="1:14" ht="16.5" customHeight="1" thickTop="1">
      <c r="A24" s="8"/>
      <c r="E24" s="101"/>
      <c r="F24" s="60"/>
      <c r="G24" s="121"/>
      <c r="H24" s="60"/>
      <c r="I24" s="121"/>
      <c r="J24" s="60"/>
      <c r="K24" s="121"/>
      <c r="L24" s="60"/>
      <c r="M24" s="121"/>
      <c r="N24" s="60"/>
    </row>
    <row r="25" spans="1:14" ht="16.5" customHeight="1">
      <c r="A25" s="8"/>
      <c r="E25" s="101"/>
      <c r="F25" s="60"/>
      <c r="G25" s="121"/>
      <c r="H25" s="60"/>
      <c r="I25" s="121"/>
      <c r="J25" s="60"/>
      <c r="K25" s="121"/>
      <c r="L25" s="60"/>
      <c r="M25" s="121"/>
      <c r="N25" s="60"/>
    </row>
    <row r="26" spans="1:14" ht="16.5" customHeight="1">
      <c r="A26" s="8"/>
      <c r="E26" s="101"/>
      <c r="F26" s="60"/>
      <c r="G26" s="121"/>
      <c r="H26" s="60"/>
      <c r="I26" s="121"/>
      <c r="J26" s="60"/>
      <c r="K26" s="121"/>
      <c r="L26" s="60"/>
      <c r="M26" s="121"/>
      <c r="N26" s="60"/>
    </row>
    <row r="27" spans="1:14" ht="16.5" customHeight="1">
      <c r="A27" s="8"/>
      <c r="E27" s="101"/>
      <c r="F27" s="60"/>
      <c r="G27" s="121"/>
      <c r="H27" s="60"/>
      <c r="I27" s="121"/>
      <c r="J27" s="60"/>
      <c r="K27" s="121"/>
      <c r="L27" s="60"/>
      <c r="M27" s="121"/>
      <c r="N27" s="60"/>
    </row>
    <row r="28" spans="1:14" ht="16.5" customHeight="1">
      <c r="A28" s="8"/>
      <c r="E28" s="101"/>
      <c r="F28" s="60"/>
      <c r="G28" s="121"/>
      <c r="H28" s="60"/>
      <c r="I28" s="121"/>
      <c r="J28" s="60"/>
      <c r="K28" s="121"/>
      <c r="L28" s="60"/>
      <c r="M28" s="121"/>
      <c r="N28" s="60"/>
    </row>
    <row r="29" spans="1:14" ht="16.5" customHeight="1">
      <c r="A29" s="8"/>
      <c r="E29" s="101"/>
      <c r="F29" s="60"/>
      <c r="G29" s="121"/>
      <c r="H29" s="60"/>
      <c r="I29" s="121"/>
      <c r="J29" s="60"/>
      <c r="K29" s="121"/>
      <c r="L29" s="60"/>
      <c r="M29" s="121"/>
      <c r="N29" s="60"/>
    </row>
    <row r="30" spans="1:14" ht="16.5" customHeight="1">
      <c r="A30" s="8"/>
      <c r="E30" s="101"/>
      <c r="F30" s="60"/>
      <c r="G30" s="121"/>
      <c r="H30" s="60"/>
      <c r="I30" s="121"/>
      <c r="J30" s="60"/>
      <c r="K30" s="121"/>
      <c r="L30" s="60"/>
      <c r="M30" s="121"/>
      <c r="N30" s="60"/>
    </row>
    <row r="31" spans="1:14" ht="16.5" customHeight="1">
      <c r="A31" s="8"/>
      <c r="E31" s="101"/>
      <c r="F31" s="60"/>
      <c r="G31" s="121"/>
      <c r="H31" s="60"/>
      <c r="I31" s="121"/>
      <c r="J31" s="60"/>
      <c r="K31" s="121"/>
      <c r="L31" s="60"/>
      <c r="M31" s="121"/>
      <c r="N31" s="60"/>
    </row>
    <row r="32" spans="1:14" ht="16.5" customHeight="1">
      <c r="A32" s="8"/>
      <c r="E32" s="101"/>
      <c r="F32" s="60"/>
      <c r="G32" s="121"/>
      <c r="H32" s="60"/>
      <c r="I32" s="121"/>
      <c r="J32" s="60"/>
      <c r="K32" s="121"/>
      <c r="L32" s="60"/>
      <c r="M32" s="121"/>
      <c r="N32" s="60"/>
    </row>
    <row r="33" spans="1:15" ht="3.75" customHeight="1">
      <c r="A33" s="8"/>
      <c r="F33" s="123"/>
      <c r="G33" s="124"/>
      <c r="H33" s="123"/>
      <c r="I33" s="124"/>
      <c r="J33" s="123"/>
      <c r="K33" s="124"/>
      <c r="L33" s="123"/>
      <c r="M33" s="124"/>
      <c r="N33" s="123"/>
      <c r="O33" s="125"/>
    </row>
    <row r="34" spans="1:14" ht="21.75" customHeight="1">
      <c r="A34" s="126" t="str">
        <f>'2-4'!A48:L48</f>
        <v>The notes to the interim financial information on pages 12 to 37 are an integral part of this interim financial information.</v>
      </c>
      <c r="B34" s="109"/>
      <c r="C34" s="109"/>
      <c r="D34" s="127"/>
      <c r="E34" s="128"/>
      <c r="F34" s="128"/>
      <c r="G34" s="128"/>
      <c r="H34" s="128"/>
      <c r="I34" s="128"/>
      <c r="J34" s="128"/>
      <c r="K34" s="128"/>
      <c r="L34" s="129"/>
      <c r="M34" s="129"/>
      <c r="N34" s="129"/>
    </row>
    <row r="35" spans="1:11" ht="16.5" customHeight="1">
      <c r="A35" s="102"/>
      <c r="B35" s="130"/>
      <c r="D35" s="119"/>
      <c r="E35" s="100"/>
      <c r="F35" s="119"/>
      <c r="H35" s="118"/>
      <c r="I35" s="118"/>
      <c r="J35" s="100"/>
      <c r="K35" s="100"/>
    </row>
    <row r="36" spans="1:21" ht="16.5" customHeight="1">
      <c r="A36" s="8"/>
      <c r="D36" s="111"/>
      <c r="E36" s="131"/>
      <c r="F36" s="113"/>
      <c r="G36" s="131"/>
      <c r="H36" s="113"/>
      <c r="I36" s="113"/>
      <c r="J36" s="131"/>
      <c r="K36" s="131"/>
      <c r="L36" s="113"/>
      <c r="M36" s="131"/>
      <c r="N36" s="113"/>
      <c r="O36" s="118"/>
      <c r="Q36" s="118"/>
      <c r="R36" s="118"/>
      <c r="S36" s="118"/>
      <c r="T36" s="118"/>
      <c r="U36" s="118"/>
    </row>
    <row r="37" spans="1:21" ht="16.5" customHeight="1">
      <c r="A37" s="8"/>
      <c r="D37" s="111"/>
      <c r="E37" s="131"/>
      <c r="F37" s="113"/>
      <c r="G37" s="131"/>
      <c r="H37" s="113"/>
      <c r="I37" s="113"/>
      <c r="J37" s="131"/>
      <c r="K37" s="131"/>
      <c r="L37" s="113"/>
      <c r="M37" s="131"/>
      <c r="N37" s="113"/>
      <c r="O37" s="118"/>
      <c r="Q37" s="118"/>
      <c r="R37" s="118"/>
      <c r="S37" s="118"/>
      <c r="T37" s="118"/>
      <c r="U37" s="118"/>
    </row>
    <row r="38" spans="1:21" ht="16.5" customHeight="1">
      <c r="A38" s="8"/>
      <c r="D38" s="111"/>
      <c r="E38" s="131"/>
      <c r="F38" s="113"/>
      <c r="G38" s="131"/>
      <c r="H38" s="113"/>
      <c r="I38" s="113"/>
      <c r="J38" s="131"/>
      <c r="K38" s="131"/>
      <c r="L38" s="113"/>
      <c r="M38" s="131"/>
      <c r="N38" s="113"/>
      <c r="O38" s="118"/>
      <c r="Q38" s="118"/>
      <c r="R38" s="118"/>
      <c r="S38" s="118"/>
      <c r="T38" s="118"/>
      <c r="U38" s="118"/>
    </row>
    <row r="39" spans="1:21" ht="16.5" customHeight="1">
      <c r="A39" s="8"/>
      <c r="D39" s="111"/>
      <c r="E39" s="131"/>
      <c r="F39" s="113"/>
      <c r="G39" s="131"/>
      <c r="H39" s="113"/>
      <c r="I39" s="113"/>
      <c r="J39" s="131"/>
      <c r="K39" s="131"/>
      <c r="L39" s="113"/>
      <c r="M39" s="131"/>
      <c r="N39" s="113"/>
      <c r="O39" s="118"/>
      <c r="Q39" s="118"/>
      <c r="R39" s="118"/>
      <c r="S39" s="118"/>
      <c r="T39" s="118"/>
      <c r="U39" s="118"/>
    </row>
    <row r="113" ht="16.5" customHeight="1">
      <c r="A113" s="8"/>
    </row>
    <row r="230" ht="16.5" customHeight="1">
      <c r="H230" s="12">
        <v>-3919314</v>
      </c>
    </row>
    <row r="232" ht="16.5" customHeight="1">
      <c r="J232" s="99">
        <v>501672871</v>
      </c>
    </row>
    <row r="236" ht="16.5" customHeight="1">
      <c r="H236" s="12">
        <v>-667520</v>
      </c>
    </row>
    <row r="245" ht="16.5" customHeight="1">
      <c r="J245" s="99">
        <v>-164565164</v>
      </c>
    </row>
    <row r="249" ht="16.5" customHeight="1">
      <c r="F249" s="98">
        <v>-89985371</v>
      </c>
    </row>
    <row r="284" ht="16.5" customHeight="1">
      <c r="F284" s="98">
        <v>-22981833</v>
      </c>
    </row>
  </sheetData>
  <sheetProtection/>
  <mergeCells count="1">
    <mergeCell ref="J7:L7"/>
  </mergeCells>
  <printOptions/>
  <pageMargins left="1" right="0.75" top="0.5" bottom="0.6" header="0.49" footer="0.4"/>
  <pageSetup firstPageNumber="8" useFirstPageNumber="1" horizontalDpi="1200" verticalDpi="1200" orientation="landscape" paperSize="9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M147"/>
  <sheetViews>
    <sheetView zoomScaleSheetLayoutView="100" zoomScalePageLayoutView="0" workbookViewId="0" topLeftCell="A85">
      <selection activeCell="C88" sqref="C88"/>
    </sheetView>
  </sheetViews>
  <sheetFormatPr defaultColWidth="9.140625" defaultRowHeight="16.5" customHeight="1"/>
  <cols>
    <col min="1" max="1" width="1.7109375" style="64" customWidth="1"/>
    <col min="2" max="2" width="1.1484375" style="64" customWidth="1"/>
    <col min="3" max="3" width="40.421875" style="64" customWidth="1"/>
    <col min="4" max="4" width="4.7109375" style="41" customWidth="1"/>
    <col min="5" max="5" width="0.71875" style="64" customWidth="1"/>
    <col min="6" max="6" width="9.7109375" style="52" customWidth="1"/>
    <col min="7" max="7" width="0.71875" style="64" customWidth="1"/>
    <col min="8" max="8" width="9.7109375" style="52" customWidth="1"/>
    <col min="9" max="9" width="0.71875" style="41" customWidth="1"/>
    <col min="10" max="10" width="9.7109375" style="52" customWidth="1"/>
    <col min="11" max="11" width="0.71875" style="64" customWidth="1"/>
    <col min="12" max="12" width="9.7109375" style="52" customWidth="1"/>
    <col min="13" max="13" width="18.28125" style="68" customWidth="1"/>
    <col min="14" max="16384" width="9.140625" style="69" customWidth="1"/>
  </cols>
  <sheetData>
    <row r="1" spans="1:12" ht="16.5" customHeight="1">
      <c r="A1" s="63" t="s">
        <v>67</v>
      </c>
      <c r="B1" s="63"/>
      <c r="C1" s="63"/>
      <c r="G1" s="65"/>
      <c r="I1" s="66"/>
      <c r="K1" s="65"/>
      <c r="L1" s="67" t="s">
        <v>60</v>
      </c>
    </row>
    <row r="2" spans="1:12" ht="16.5" customHeight="1">
      <c r="A2" s="63" t="s">
        <v>52</v>
      </c>
      <c r="B2" s="63"/>
      <c r="C2" s="63"/>
      <c r="G2" s="65"/>
      <c r="I2" s="66"/>
      <c r="K2" s="65"/>
      <c r="L2" s="70"/>
    </row>
    <row r="3" spans="1:12" ht="16.5" customHeight="1">
      <c r="A3" s="47" t="s">
        <v>168</v>
      </c>
      <c r="B3" s="47"/>
      <c r="C3" s="47"/>
      <c r="D3" s="71"/>
      <c r="E3" s="72"/>
      <c r="F3" s="61"/>
      <c r="G3" s="73"/>
      <c r="H3" s="61"/>
      <c r="I3" s="74"/>
      <c r="J3" s="61"/>
      <c r="K3" s="73"/>
      <c r="L3" s="61"/>
    </row>
    <row r="4" spans="7:11" ht="16.5" customHeight="1">
      <c r="G4" s="65"/>
      <c r="I4" s="66"/>
      <c r="K4" s="65"/>
    </row>
    <row r="5" spans="7:11" ht="16.5" customHeight="1">
      <c r="G5" s="65"/>
      <c r="I5" s="66"/>
      <c r="K5" s="65"/>
    </row>
    <row r="6" spans="7:12" ht="16.5" customHeight="1">
      <c r="G6" s="65"/>
      <c r="H6" s="31" t="s">
        <v>50</v>
      </c>
      <c r="I6" s="19"/>
      <c r="J6" s="21"/>
      <c r="K6" s="20"/>
      <c r="L6" s="31" t="s">
        <v>146</v>
      </c>
    </row>
    <row r="7" spans="1:12" ht="16.5" customHeight="1">
      <c r="A7" s="69"/>
      <c r="D7" s="75"/>
      <c r="E7" s="63"/>
      <c r="F7" s="61"/>
      <c r="G7" s="76"/>
      <c r="H7" s="29" t="s">
        <v>224</v>
      </c>
      <c r="I7" s="30"/>
      <c r="J7" s="26"/>
      <c r="K7" s="28"/>
      <c r="L7" s="29" t="s">
        <v>224</v>
      </c>
    </row>
    <row r="8" spans="4:12" ht="16.5" customHeight="1">
      <c r="D8" s="77"/>
      <c r="E8" s="63"/>
      <c r="F8" s="78" t="s">
        <v>167</v>
      </c>
      <c r="G8" s="34"/>
      <c r="H8" s="78" t="s">
        <v>161</v>
      </c>
      <c r="I8" s="34"/>
      <c r="J8" s="78" t="s">
        <v>167</v>
      </c>
      <c r="K8" s="34"/>
      <c r="L8" s="78" t="s">
        <v>161</v>
      </c>
    </row>
    <row r="9" spans="4:12" ht="16.5" customHeight="1">
      <c r="D9" s="239" t="s">
        <v>4</v>
      </c>
      <c r="E9" s="63"/>
      <c r="F9" s="37" t="s">
        <v>110</v>
      </c>
      <c r="G9" s="34"/>
      <c r="H9" s="37" t="s">
        <v>110</v>
      </c>
      <c r="I9" s="34"/>
      <c r="J9" s="37" t="s">
        <v>110</v>
      </c>
      <c r="K9" s="34"/>
      <c r="L9" s="37" t="s">
        <v>110</v>
      </c>
    </row>
    <row r="10" spans="1:11" ht="16.5" customHeight="1">
      <c r="A10" s="63" t="s">
        <v>33</v>
      </c>
      <c r="G10" s="65"/>
      <c r="I10" s="66"/>
      <c r="K10" s="65"/>
    </row>
    <row r="11" spans="1:12" ht="16.5" customHeight="1">
      <c r="A11" s="64" t="s">
        <v>34</v>
      </c>
      <c r="F11" s="79">
        <f>'5-6'!F30</f>
        <v>1913512</v>
      </c>
      <c r="G11" s="80"/>
      <c r="H11" s="79">
        <v>979086</v>
      </c>
      <c r="I11" s="228"/>
      <c r="J11" s="229">
        <v>770146</v>
      </c>
      <c r="K11" s="230"/>
      <c r="L11" s="229">
        <v>552039</v>
      </c>
    </row>
    <row r="12" spans="1:12" ht="16.5" customHeight="1">
      <c r="A12" s="64" t="s">
        <v>53</v>
      </c>
      <c r="F12" s="229"/>
      <c r="G12" s="230"/>
      <c r="H12" s="229"/>
      <c r="I12" s="228"/>
      <c r="J12" s="229"/>
      <c r="K12" s="230"/>
      <c r="L12" s="229"/>
    </row>
    <row r="13" spans="2:12" ht="16.5" customHeight="1">
      <c r="B13" s="64" t="s">
        <v>54</v>
      </c>
      <c r="F13" s="229"/>
      <c r="G13" s="230"/>
      <c r="H13" s="229"/>
      <c r="I13" s="228"/>
      <c r="J13" s="229"/>
      <c r="K13" s="230"/>
      <c r="L13" s="229"/>
    </row>
    <row r="14" spans="1:12" ht="15.75" customHeight="1">
      <c r="A14" s="64" t="s">
        <v>0</v>
      </c>
      <c r="B14" s="81" t="s">
        <v>47</v>
      </c>
      <c r="F14" s="79">
        <v>441269</v>
      </c>
      <c r="G14" s="80"/>
      <c r="H14" s="79">
        <v>316773</v>
      </c>
      <c r="I14" s="228"/>
      <c r="J14" s="229">
        <v>24843</v>
      </c>
      <c r="K14" s="230"/>
      <c r="L14" s="229">
        <v>23565</v>
      </c>
    </row>
    <row r="15" spans="2:12" ht="16.5" customHeight="1">
      <c r="B15" s="81" t="s">
        <v>35</v>
      </c>
      <c r="F15" s="79">
        <v>-90</v>
      </c>
      <c r="G15" s="80"/>
      <c r="H15" s="79">
        <v>-58</v>
      </c>
      <c r="I15" s="228"/>
      <c r="J15" s="229">
        <v>-10803</v>
      </c>
      <c r="K15" s="230"/>
      <c r="L15" s="229">
        <v>-6947</v>
      </c>
    </row>
    <row r="16" spans="2:12" ht="16.5" customHeight="1">
      <c r="B16" s="81" t="s">
        <v>147</v>
      </c>
      <c r="F16" s="79">
        <v>0</v>
      </c>
      <c r="G16" s="80"/>
      <c r="H16" s="79">
        <v>0</v>
      </c>
      <c r="I16" s="228"/>
      <c r="J16" s="229">
        <v>-838178</v>
      </c>
      <c r="K16" s="230"/>
      <c r="L16" s="229">
        <v>-641058</v>
      </c>
    </row>
    <row r="17" spans="2:12" ht="16.5" customHeight="1">
      <c r="B17" s="81" t="s">
        <v>124</v>
      </c>
      <c r="F17" s="79">
        <v>288704</v>
      </c>
      <c r="G17" s="80"/>
      <c r="H17" s="79">
        <v>249024</v>
      </c>
      <c r="I17" s="228"/>
      <c r="J17" s="229">
        <v>74861</v>
      </c>
      <c r="K17" s="230"/>
      <c r="L17" s="229">
        <v>72416</v>
      </c>
    </row>
    <row r="18" spans="2:12" ht="16.5" customHeight="1">
      <c r="B18" s="81" t="s">
        <v>97</v>
      </c>
      <c r="F18" s="79">
        <v>316</v>
      </c>
      <c r="G18" s="80"/>
      <c r="H18" s="79">
        <v>300</v>
      </c>
      <c r="I18" s="228"/>
      <c r="J18" s="229">
        <v>233</v>
      </c>
      <c r="K18" s="230"/>
      <c r="L18" s="229">
        <v>218</v>
      </c>
    </row>
    <row r="19" spans="2:12" ht="16.5" customHeight="1">
      <c r="B19" s="81" t="s">
        <v>220</v>
      </c>
      <c r="F19" s="79"/>
      <c r="G19" s="80"/>
      <c r="H19" s="79"/>
      <c r="I19" s="228"/>
      <c r="J19" s="229"/>
      <c r="K19" s="230"/>
      <c r="L19" s="229"/>
    </row>
    <row r="20" spans="2:12" ht="16.5" customHeight="1">
      <c r="B20" s="81"/>
      <c r="C20" s="64" t="s">
        <v>206</v>
      </c>
      <c r="F20" s="79">
        <v>8537</v>
      </c>
      <c r="G20" s="80"/>
      <c r="H20" s="79">
        <v>10815</v>
      </c>
      <c r="I20" s="228"/>
      <c r="J20" s="229">
        <v>0</v>
      </c>
      <c r="K20" s="230"/>
      <c r="L20" s="229">
        <v>0</v>
      </c>
    </row>
    <row r="21" ht="16.5" customHeight="1">
      <c r="B21" s="81" t="s">
        <v>175</v>
      </c>
    </row>
    <row r="22" spans="2:12" ht="16.5" customHeight="1">
      <c r="B22" s="81"/>
      <c r="C22" s="64" t="s">
        <v>205</v>
      </c>
      <c r="D22" s="41">
        <v>13</v>
      </c>
      <c r="F22" s="79">
        <f>-'5-6'!F15</f>
        <v>-894577</v>
      </c>
      <c r="H22" s="79">
        <v>0</v>
      </c>
      <c r="J22" s="229">
        <v>0</v>
      </c>
      <c r="K22" s="230"/>
      <c r="L22" s="229">
        <v>0</v>
      </c>
    </row>
    <row r="23" spans="2:12" ht="16.5" customHeight="1">
      <c r="B23" s="81" t="s">
        <v>248</v>
      </c>
      <c r="F23" s="69"/>
      <c r="G23" s="69"/>
      <c r="H23" s="69"/>
      <c r="I23" s="69"/>
      <c r="J23" s="69"/>
      <c r="K23" s="69"/>
      <c r="L23" s="69"/>
    </row>
    <row r="24" spans="2:12" ht="16.5" customHeight="1">
      <c r="B24" s="81"/>
      <c r="C24" s="64" t="s">
        <v>249</v>
      </c>
      <c r="D24" s="41">
        <v>8</v>
      </c>
      <c r="F24" s="79">
        <v>-16</v>
      </c>
      <c r="G24" s="80"/>
      <c r="H24" s="79">
        <v>0</v>
      </c>
      <c r="I24" s="228"/>
      <c r="J24" s="229">
        <v>0</v>
      </c>
      <c r="K24" s="230"/>
      <c r="L24" s="229">
        <v>0</v>
      </c>
    </row>
    <row r="25" spans="2:12" ht="16.5" customHeight="1">
      <c r="B25" s="81" t="s">
        <v>212</v>
      </c>
      <c r="F25" s="79">
        <v>0</v>
      </c>
      <c r="G25" s="80"/>
      <c r="H25" s="79">
        <v>-120</v>
      </c>
      <c r="I25" s="228"/>
      <c r="J25" s="79">
        <v>0</v>
      </c>
      <c r="K25" s="230"/>
      <c r="L25" s="229">
        <v>-916</v>
      </c>
    </row>
    <row r="26" spans="2:12" ht="16.5" customHeight="1">
      <c r="B26" s="81" t="s">
        <v>213</v>
      </c>
      <c r="D26" s="41">
        <v>15</v>
      </c>
      <c r="F26" s="79">
        <v>290</v>
      </c>
      <c r="G26" s="80"/>
      <c r="H26" s="79">
        <v>0</v>
      </c>
      <c r="I26" s="228"/>
      <c r="J26" s="79">
        <v>0</v>
      </c>
      <c r="K26" s="230"/>
      <c r="L26" s="229">
        <v>0</v>
      </c>
    </row>
    <row r="27" spans="2:12" ht="16.5" customHeight="1">
      <c r="B27" s="81" t="s">
        <v>186</v>
      </c>
      <c r="F27" s="79">
        <v>-12605</v>
      </c>
      <c r="G27" s="80"/>
      <c r="H27" s="79">
        <v>-30576</v>
      </c>
      <c r="I27" s="228"/>
      <c r="J27" s="229">
        <v>768</v>
      </c>
      <c r="K27" s="230"/>
      <c r="L27" s="229">
        <v>37</v>
      </c>
    </row>
    <row r="28" spans="2:12" ht="16.5" customHeight="1">
      <c r="B28" s="81" t="s">
        <v>236</v>
      </c>
      <c r="F28" s="69"/>
      <c r="G28" s="69"/>
      <c r="H28" s="69"/>
      <c r="I28" s="69"/>
      <c r="J28" s="69"/>
      <c r="K28" s="69"/>
      <c r="L28" s="69"/>
    </row>
    <row r="29" spans="2:12" ht="16.5" customHeight="1">
      <c r="B29" s="81"/>
      <c r="C29" s="64" t="s">
        <v>237</v>
      </c>
      <c r="F29" s="61">
        <v>0</v>
      </c>
      <c r="G29" s="80"/>
      <c r="H29" s="61">
        <v>0</v>
      </c>
      <c r="I29" s="228"/>
      <c r="J29" s="231">
        <v>-14240</v>
      </c>
      <c r="K29" s="230"/>
      <c r="L29" s="231">
        <v>-14272</v>
      </c>
    </row>
    <row r="30" spans="2:11" ht="16.5" customHeight="1">
      <c r="B30" s="81"/>
      <c r="G30" s="53"/>
      <c r="I30" s="53"/>
      <c r="K30" s="53"/>
    </row>
    <row r="31" spans="1:12" ht="16.5" customHeight="1">
      <c r="A31" s="69"/>
      <c r="B31" s="64" t="s">
        <v>238</v>
      </c>
      <c r="F31" s="69"/>
      <c r="G31" s="69"/>
      <c r="H31" s="69"/>
      <c r="I31" s="69"/>
      <c r="J31" s="69"/>
      <c r="K31" s="69"/>
      <c r="L31" s="69"/>
    </row>
    <row r="32" spans="3:12" ht="16.5" customHeight="1">
      <c r="C32" s="64" t="s">
        <v>239</v>
      </c>
      <c r="F32" s="52">
        <f>SUM(F11:F29)</f>
        <v>1745340</v>
      </c>
      <c r="G32" s="65"/>
      <c r="H32" s="52">
        <f>SUM(H11:H29)</f>
        <v>1525244</v>
      </c>
      <c r="I32" s="65"/>
      <c r="J32" s="52">
        <f>SUM(J11:J29)</f>
        <v>7630</v>
      </c>
      <c r="K32" s="66"/>
      <c r="L32" s="52">
        <f>SUM(L11:L29)</f>
        <v>-14918</v>
      </c>
    </row>
    <row r="33" spans="2:12" ht="16.5" customHeight="1">
      <c r="B33" s="64" t="s">
        <v>48</v>
      </c>
      <c r="D33" s="77"/>
      <c r="E33" s="63"/>
      <c r="F33" s="82"/>
      <c r="G33" s="83"/>
      <c r="H33" s="82"/>
      <c r="I33" s="84"/>
      <c r="J33" s="82"/>
      <c r="K33" s="83"/>
      <c r="L33" s="82"/>
    </row>
    <row r="34" spans="2:12" ht="16.5" customHeight="1">
      <c r="B34" s="69"/>
      <c r="C34" s="81" t="s">
        <v>74</v>
      </c>
      <c r="D34" s="77"/>
      <c r="E34" s="63"/>
      <c r="F34" s="85">
        <v>33997</v>
      </c>
      <c r="G34" s="83"/>
      <c r="H34" s="85">
        <v>-116802</v>
      </c>
      <c r="I34" s="86"/>
      <c r="J34" s="85">
        <v>75978</v>
      </c>
      <c r="K34" s="87"/>
      <c r="L34" s="85">
        <v>53619</v>
      </c>
    </row>
    <row r="35" spans="2:12" ht="16.5" customHeight="1">
      <c r="B35" s="69"/>
      <c r="C35" s="81" t="s">
        <v>131</v>
      </c>
      <c r="D35" s="77"/>
      <c r="E35" s="63"/>
      <c r="F35" s="85">
        <v>-76057</v>
      </c>
      <c r="G35" s="83"/>
      <c r="H35" s="85">
        <v>-92739</v>
      </c>
      <c r="I35" s="86"/>
      <c r="J35" s="85">
        <v>-12330</v>
      </c>
      <c r="K35" s="87"/>
      <c r="L35" s="85">
        <v>-27452</v>
      </c>
    </row>
    <row r="36" spans="2:12" ht="16.5" customHeight="1">
      <c r="B36" s="69"/>
      <c r="C36" s="81" t="s">
        <v>36</v>
      </c>
      <c r="D36" s="77"/>
      <c r="E36" s="63"/>
      <c r="F36" s="85">
        <v>-23829</v>
      </c>
      <c r="G36" s="83"/>
      <c r="H36" s="85">
        <v>34689</v>
      </c>
      <c r="I36" s="86"/>
      <c r="J36" s="85">
        <v>550</v>
      </c>
      <c r="K36" s="87"/>
      <c r="L36" s="85">
        <v>34872</v>
      </c>
    </row>
    <row r="37" spans="2:12" ht="16.5" customHeight="1">
      <c r="B37" s="69"/>
      <c r="C37" s="81" t="s">
        <v>98</v>
      </c>
      <c r="D37" s="77"/>
      <c r="E37" s="63"/>
      <c r="F37" s="85">
        <v>79506</v>
      </c>
      <c r="G37" s="83"/>
      <c r="H37" s="85">
        <v>1603</v>
      </c>
      <c r="I37" s="86"/>
      <c r="J37" s="85">
        <v>-2229</v>
      </c>
      <c r="K37" s="87"/>
      <c r="L37" s="85">
        <v>409</v>
      </c>
    </row>
    <row r="38" spans="2:12" ht="16.5" customHeight="1">
      <c r="B38" s="69"/>
      <c r="C38" s="81" t="s">
        <v>75</v>
      </c>
      <c r="D38" s="77"/>
      <c r="E38" s="63"/>
      <c r="F38" s="85">
        <v>-11472</v>
      </c>
      <c r="G38" s="83"/>
      <c r="H38" s="85">
        <v>-3815</v>
      </c>
      <c r="I38" s="86"/>
      <c r="J38" s="85">
        <v>-13568</v>
      </c>
      <c r="K38" s="87"/>
      <c r="L38" s="85">
        <v>-3572</v>
      </c>
    </row>
    <row r="39" spans="2:12" ht="16.5" customHeight="1">
      <c r="B39" s="69"/>
      <c r="C39" s="81" t="s">
        <v>132</v>
      </c>
      <c r="D39" s="77"/>
      <c r="E39" s="63"/>
      <c r="F39" s="88">
        <v>-80655</v>
      </c>
      <c r="G39" s="83"/>
      <c r="H39" s="88">
        <v>-54586</v>
      </c>
      <c r="I39" s="86"/>
      <c r="J39" s="88">
        <v>16246</v>
      </c>
      <c r="K39" s="87"/>
      <c r="L39" s="88">
        <v>5118</v>
      </c>
    </row>
    <row r="40" spans="2:12" ht="16.5" customHeight="1">
      <c r="B40" s="69"/>
      <c r="C40" s="81"/>
      <c r="D40" s="77"/>
      <c r="E40" s="63"/>
      <c r="F40" s="82"/>
      <c r="G40" s="83"/>
      <c r="H40" s="82"/>
      <c r="I40" s="84"/>
      <c r="J40" s="82"/>
      <c r="K40" s="83"/>
      <c r="L40" s="82"/>
    </row>
    <row r="41" spans="1:12" ht="16.5" customHeight="1">
      <c r="A41" s="69"/>
      <c r="B41" s="64" t="s">
        <v>99</v>
      </c>
      <c r="C41" s="69"/>
      <c r="D41" s="77"/>
      <c r="E41" s="63"/>
      <c r="F41" s="85">
        <f>SUM(F32:F39)</f>
        <v>1666830</v>
      </c>
      <c r="G41" s="83"/>
      <c r="H41" s="85">
        <f>SUM(H32:H39)</f>
        <v>1293594</v>
      </c>
      <c r="I41" s="84"/>
      <c r="J41" s="85">
        <f>SUM(J32:J39)</f>
        <v>72277</v>
      </c>
      <c r="K41" s="83"/>
      <c r="L41" s="85">
        <f>SUM(L32:L39)</f>
        <v>48076</v>
      </c>
    </row>
    <row r="42" spans="1:12" ht="16.5" customHeight="1">
      <c r="A42" s="69"/>
      <c r="B42" s="64" t="s">
        <v>1</v>
      </c>
      <c r="C42" s="81" t="s">
        <v>37</v>
      </c>
      <c r="D42" s="77"/>
      <c r="E42" s="63"/>
      <c r="F42" s="88">
        <v>-3835</v>
      </c>
      <c r="G42" s="83"/>
      <c r="H42" s="88">
        <v>-1125</v>
      </c>
      <c r="I42" s="86"/>
      <c r="J42" s="89">
        <v>0</v>
      </c>
      <c r="K42" s="87"/>
      <c r="L42" s="89">
        <v>0</v>
      </c>
    </row>
    <row r="43" spans="1:12" ht="16.5" customHeight="1">
      <c r="A43" s="69"/>
      <c r="D43" s="77"/>
      <c r="E43" s="63"/>
      <c r="F43" s="82"/>
      <c r="G43" s="83"/>
      <c r="H43" s="82"/>
      <c r="I43" s="84"/>
      <c r="J43" s="82"/>
      <c r="K43" s="83"/>
      <c r="L43" s="82"/>
    </row>
    <row r="44" spans="2:12" ht="16.5" customHeight="1">
      <c r="B44" s="63" t="s">
        <v>100</v>
      </c>
      <c r="C44" s="69"/>
      <c r="D44" s="77"/>
      <c r="E44" s="63"/>
      <c r="F44" s="88">
        <f>SUM(F41:F42)</f>
        <v>1662995</v>
      </c>
      <c r="G44" s="83"/>
      <c r="H44" s="88">
        <f>SUM(H41:H42)</f>
        <v>1292469</v>
      </c>
      <c r="I44" s="84"/>
      <c r="J44" s="88">
        <f>SUM(J41:J42)</f>
        <v>72277</v>
      </c>
      <c r="K44" s="83"/>
      <c r="L44" s="88">
        <f>SUM(L41:L42)</f>
        <v>48076</v>
      </c>
    </row>
    <row r="45" spans="2:12" ht="16.5" customHeight="1">
      <c r="B45" s="69"/>
      <c r="C45" s="63"/>
      <c r="D45" s="77"/>
      <c r="E45" s="63"/>
      <c r="F45" s="82"/>
      <c r="G45" s="83"/>
      <c r="H45" s="82"/>
      <c r="I45" s="84"/>
      <c r="J45" s="82"/>
      <c r="K45" s="83"/>
      <c r="L45" s="82"/>
    </row>
    <row r="46" spans="2:12" ht="16.5" customHeight="1">
      <c r="B46" s="69"/>
      <c r="C46" s="63"/>
      <c r="D46" s="77"/>
      <c r="E46" s="63"/>
      <c r="F46" s="82"/>
      <c r="G46" s="83"/>
      <c r="H46" s="82"/>
      <c r="I46" s="84"/>
      <c r="J46" s="82"/>
      <c r="K46" s="83"/>
      <c r="L46" s="82"/>
    </row>
    <row r="47" spans="2:12" ht="7.5" customHeight="1">
      <c r="B47" s="69"/>
      <c r="C47" s="63"/>
      <c r="D47" s="77"/>
      <c r="E47" s="63"/>
      <c r="F47" s="82"/>
      <c r="G47" s="83"/>
      <c r="H47" s="85"/>
      <c r="I47" s="84"/>
      <c r="J47" s="82"/>
      <c r="K47" s="83"/>
      <c r="L47" s="85"/>
    </row>
    <row r="48" spans="1:13" s="22" customFormat="1" ht="27.75" customHeight="1">
      <c r="A48" s="242" t="str">
        <f>'2-4'!A48:L48</f>
        <v>The notes to the interim financial information on pages 12 to 37 are an integral part of this interim financial information.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90"/>
    </row>
    <row r="49" spans="1:12" ht="16.5" customHeight="1">
      <c r="A49" s="63" t="str">
        <f>+A1</f>
        <v>Energy Absolute Public Company Limited</v>
      </c>
      <c r="B49" s="63"/>
      <c r="C49" s="63"/>
      <c r="G49" s="65"/>
      <c r="I49" s="66"/>
      <c r="K49" s="65"/>
      <c r="L49" s="67" t="s">
        <v>60</v>
      </c>
    </row>
    <row r="50" spans="1:12" ht="16.5" customHeight="1">
      <c r="A50" s="63" t="str">
        <f>A2</f>
        <v>Statement of Cash Flows </v>
      </c>
      <c r="B50" s="63"/>
      <c r="C50" s="63"/>
      <c r="G50" s="65"/>
      <c r="I50" s="66"/>
      <c r="K50" s="65"/>
      <c r="L50" s="70"/>
    </row>
    <row r="51" spans="1:12" ht="16.5" customHeight="1">
      <c r="A51" s="47" t="str">
        <f>+A3</f>
        <v>For the three-month period ended 31 March 2018</v>
      </c>
      <c r="B51" s="47"/>
      <c r="C51" s="47"/>
      <c r="D51" s="71"/>
      <c r="E51" s="72"/>
      <c r="F51" s="61"/>
      <c r="G51" s="73"/>
      <c r="H51" s="61"/>
      <c r="I51" s="74"/>
      <c r="J51" s="61"/>
      <c r="K51" s="73"/>
      <c r="L51" s="61"/>
    </row>
    <row r="52" spans="1:11" ht="12" customHeight="1">
      <c r="A52" s="63"/>
      <c r="B52" s="63"/>
      <c r="C52" s="63"/>
      <c r="G52" s="65"/>
      <c r="I52" s="66"/>
      <c r="K52" s="65"/>
    </row>
    <row r="53" spans="1:11" ht="12" customHeight="1">
      <c r="A53" s="63"/>
      <c r="B53" s="63"/>
      <c r="C53" s="63"/>
      <c r="G53" s="65"/>
      <c r="I53" s="66"/>
      <c r="K53" s="65"/>
    </row>
    <row r="54" spans="7:12" ht="16.5" customHeight="1">
      <c r="G54" s="65"/>
      <c r="H54" s="31" t="s">
        <v>50</v>
      </c>
      <c r="I54" s="19"/>
      <c r="J54" s="21"/>
      <c r="K54" s="20"/>
      <c r="L54" s="31" t="s">
        <v>146</v>
      </c>
    </row>
    <row r="55" spans="1:12" ht="16.5" customHeight="1">
      <c r="A55" s="69"/>
      <c r="D55" s="75"/>
      <c r="E55" s="63"/>
      <c r="F55" s="61"/>
      <c r="G55" s="76"/>
      <c r="H55" s="29" t="s">
        <v>224</v>
      </c>
      <c r="I55" s="30"/>
      <c r="J55" s="26"/>
      <c r="K55" s="28"/>
      <c r="L55" s="29" t="s">
        <v>224</v>
      </c>
    </row>
    <row r="56" spans="4:12" ht="16.5" customHeight="1">
      <c r="D56" s="77"/>
      <c r="E56" s="63"/>
      <c r="F56" s="78" t="s">
        <v>167</v>
      </c>
      <c r="G56" s="34"/>
      <c r="H56" s="78" t="s">
        <v>161</v>
      </c>
      <c r="I56" s="34"/>
      <c r="J56" s="78" t="s">
        <v>167</v>
      </c>
      <c r="K56" s="34"/>
      <c r="L56" s="78" t="s">
        <v>161</v>
      </c>
    </row>
    <row r="57" spans="4:12" ht="16.5" customHeight="1">
      <c r="D57" s="239" t="s">
        <v>4</v>
      </c>
      <c r="E57" s="63"/>
      <c r="F57" s="37" t="s">
        <v>110</v>
      </c>
      <c r="G57" s="34"/>
      <c r="H57" s="37" t="s">
        <v>110</v>
      </c>
      <c r="I57" s="34"/>
      <c r="J57" s="37" t="s">
        <v>110</v>
      </c>
      <c r="K57" s="34"/>
      <c r="L57" s="37" t="s">
        <v>110</v>
      </c>
    </row>
    <row r="58" spans="1:12" ht="16.5" customHeight="1">
      <c r="A58" s="63" t="s">
        <v>38</v>
      </c>
      <c r="D58" s="77"/>
      <c r="E58" s="63"/>
      <c r="F58" s="82"/>
      <c r="G58" s="83"/>
      <c r="H58" s="82"/>
      <c r="I58" s="84"/>
      <c r="J58" s="82"/>
      <c r="K58" s="83"/>
      <c r="L58" s="82"/>
    </row>
    <row r="59" spans="1:12" ht="16.5" customHeight="1">
      <c r="A59" s="81" t="s">
        <v>241</v>
      </c>
      <c r="D59" s="77"/>
      <c r="E59" s="63"/>
      <c r="F59" s="85">
        <v>-21971</v>
      </c>
      <c r="G59" s="93"/>
      <c r="H59" s="85">
        <v>0</v>
      </c>
      <c r="I59" s="94"/>
      <c r="J59" s="85">
        <v>0</v>
      </c>
      <c r="K59" s="93"/>
      <c r="L59" s="85">
        <v>0</v>
      </c>
    </row>
    <row r="60" spans="1:12" ht="16.5" customHeight="1">
      <c r="A60" s="64" t="s">
        <v>221</v>
      </c>
      <c r="D60" s="77"/>
      <c r="E60" s="63"/>
      <c r="F60" s="85">
        <v>-5</v>
      </c>
      <c r="G60" s="83"/>
      <c r="H60" s="85">
        <v>94115</v>
      </c>
      <c r="I60" s="86"/>
      <c r="J60" s="85">
        <v>-5</v>
      </c>
      <c r="K60" s="87"/>
      <c r="L60" s="85">
        <v>-5</v>
      </c>
    </row>
    <row r="61" spans="1:12" ht="16.5" customHeight="1">
      <c r="A61" s="64" t="s">
        <v>149</v>
      </c>
      <c r="D61" s="43"/>
      <c r="E61" s="63"/>
      <c r="F61" s="85">
        <v>0</v>
      </c>
      <c r="G61" s="83"/>
      <c r="H61" s="85">
        <v>0</v>
      </c>
      <c r="I61" s="86"/>
      <c r="J61" s="85">
        <v>220000</v>
      </c>
      <c r="K61" s="87"/>
      <c r="L61" s="85">
        <v>11500</v>
      </c>
    </row>
    <row r="62" spans="1:12" ht="16.5" customHeight="1">
      <c r="A62" s="64" t="s">
        <v>101</v>
      </c>
      <c r="D62" s="43"/>
      <c r="E62" s="63"/>
      <c r="F62" s="85">
        <v>0</v>
      </c>
      <c r="G62" s="83"/>
      <c r="H62" s="85">
        <v>0</v>
      </c>
      <c r="I62" s="86"/>
      <c r="J62" s="85">
        <v>-1005000</v>
      </c>
      <c r="K62" s="87"/>
      <c r="L62" s="85">
        <v>-200000</v>
      </c>
    </row>
    <row r="63" spans="1:12" ht="16.5" customHeight="1">
      <c r="A63" s="64" t="s">
        <v>148</v>
      </c>
      <c r="D63" s="43"/>
      <c r="E63" s="63"/>
      <c r="F63" s="85">
        <v>0</v>
      </c>
      <c r="G63" s="83"/>
      <c r="H63" s="85">
        <v>0</v>
      </c>
      <c r="I63" s="86"/>
      <c r="J63" s="85">
        <v>35000</v>
      </c>
      <c r="K63" s="87"/>
      <c r="L63" s="85">
        <v>4500</v>
      </c>
    </row>
    <row r="64" spans="1:12" ht="16.5" customHeight="1">
      <c r="A64" s="64" t="s">
        <v>207</v>
      </c>
      <c r="D64" s="41">
        <v>13</v>
      </c>
      <c r="E64" s="63"/>
      <c r="F64" s="85">
        <v>305618</v>
      </c>
      <c r="G64" s="83"/>
      <c r="H64" s="85">
        <v>0</v>
      </c>
      <c r="I64" s="86"/>
      <c r="J64" s="85">
        <v>0</v>
      </c>
      <c r="K64" s="87"/>
      <c r="L64" s="85">
        <v>0</v>
      </c>
    </row>
    <row r="65" spans="1:12" ht="16.5" customHeight="1">
      <c r="A65" s="64" t="s">
        <v>122</v>
      </c>
      <c r="D65" s="77"/>
      <c r="E65" s="63"/>
      <c r="F65" s="85">
        <v>0</v>
      </c>
      <c r="G65" s="83"/>
      <c r="H65" s="85">
        <v>0</v>
      </c>
      <c r="I65" s="86"/>
      <c r="J65" s="85">
        <v>-564805</v>
      </c>
      <c r="K65" s="87"/>
      <c r="L65" s="85">
        <v>-2500</v>
      </c>
    </row>
    <row r="66" spans="1:12" ht="16.5" customHeight="1">
      <c r="A66" s="64" t="s">
        <v>102</v>
      </c>
      <c r="D66" s="77"/>
      <c r="E66" s="63"/>
      <c r="F66" s="85">
        <v>0</v>
      </c>
      <c r="G66" s="83"/>
      <c r="H66" s="85">
        <v>0</v>
      </c>
      <c r="I66" s="86"/>
      <c r="J66" s="85">
        <v>-5475</v>
      </c>
      <c r="K66" s="87"/>
      <c r="L66" s="85">
        <f>-51919+3548</f>
        <v>-48371</v>
      </c>
    </row>
    <row r="67" spans="1:12" ht="16.5" customHeight="1">
      <c r="A67" s="64" t="s">
        <v>108</v>
      </c>
      <c r="D67" s="77"/>
      <c r="E67" s="63"/>
      <c r="F67" s="85"/>
      <c r="G67" s="83"/>
      <c r="H67" s="85"/>
      <c r="I67" s="86"/>
      <c r="J67" s="85"/>
      <c r="K67" s="87"/>
      <c r="L67" s="85"/>
    </row>
    <row r="68" spans="1:12" ht="16.5" customHeight="1">
      <c r="A68" s="69"/>
      <c r="B68" s="64" t="s">
        <v>109</v>
      </c>
      <c r="D68" s="77"/>
      <c r="E68" s="63"/>
      <c r="F68" s="85">
        <v>-2160299</v>
      </c>
      <c r="G68" s="83"/>
      <c r="H68" s="85">
        <f>-448882-3548</f>
        <v>-452430</v>
      </c>
      <c r="I68" s="86"/>
      <c r="J68" s="85">
        <v>-6782</v>
      </c>
      <c r="K68" s="87"/>
      <c r="L68" s="85">
        <f>-4254-3548</f>
        <v>-7802</v>
      </c>
    </row>
    <row r="69" spans="1:12" ht="16.5" customHeight="1">
      <c r="A69" s="64" t="s">
        <v>133</v>
      </c>
      <c r="D69" s="77"/>
      <c r="E69" s="63"/>
      <c r="F69" s="85">
        <v>-516</v>
      </c>
      <c r="G69" s="83"/>
      <c r="H69" s="85">
        <v>0</v>
      </c>
      <c r="I69" s="86"/>
      <c r="J69" s="85">
        <v>-516</v>
      </c>
      <c r="K69" s="87"/>
      <c r="L69" s="85">
        <v>0</v>
      </c>
    </row>
    <row r="70" spans="1:12" ht="16.5" customHeight="1">
      <c r="A70" s="64" t="s">
        <v>150</v>
      </c>
      <c r="D70" s="77"/>
      <c r="E70" s="63"/>
      <c r="F70" s="85"/>
      <c r="G70" s="83"/>
      <c r="H70" s="85"/>
      <c r="I70" s="86"/>
      <c r="J70" s="85"/>
      <c r="K70" s="87"/>
      <c r="L70" s="85"/>
    </row>
    <row r="71" spans="2:12" ht="16.5" customHeight="1">
      <c r="B71" s="64" t="s">
        <v>109</v>
      </c>
      <c r="D71" s="77"/>
      <c r="E71" s="63"/>
      <c r="F71" s="85">
        <v>0</v>
      </c>
      <c r="G71" s="83"/>
      <c r="H71" s="85">
        <v>120</v>
      </c>
      <c r="I71" s="86"/>
      <c r="J71" s="85">
        <v>0</v>
      </c>
      <c r="K71" s="87"/>
      <c r="L71" s="85">
        <v>120</v>
      </c>
    </row>
    <row r="72" spans="1:12" ht="16.5" customHeight="1">
      <c r="A72" s="64" t="s">
        <v>151</v>
      </c>
      <c r="D72" s="77"/>
      <c r="E72" s="63"/>
      <c r="F72" s="85">
        <v>0</v>
      </c>
      <c r="G72" s="83"/>
      <c r="H72" s="85">
        <v>0</v>
      </c>
      <c r="I72" s="86"/>
      <c r="J72" s="85">
        <v>838178</v>
      </c>
      <c r="K72" s="87"/>
      <c r="L72" s="85">
        <v>641058</v>
      </c>
    </row>
    <row r="73" spans="1:12" ht="16.5" customHeight="1">
      <c r="A73" s="64" t="s">
        <v>152</v>
      </c>
      <c r="D73" s="77"/>
      <c r="E73" s="63"/>
      <c r="F73" s="88">
        <v>76</v>
      </c>
      <c r="G73" s="83"/>
      <c r="H73" s="88">
        <v>43</v>
      </c>
      <c r="I73" s="86"/>
      <c r="J73" s="88">
        <v>5331</v>
      </c>
      <c r="K73" s="87"/>
      <c r="L73" s="88">
        <v>24</v>
      </c>
    </row>
    <row r="74" spans="4:12" ht="4.5" customHeight="1">
      <c r="D74" s="77"/>
      <c r="E74" s="63"/>
      <c r="F74" s="82"/>
      <c r="G74" s="83"/>
      <c r="H74" s="82"/>
      <c r="I74" s="84"/>
      <c r="J74" s="82"/>
      <c r="K74" s="83"/>
      <c r="L74" s="82"/>
    </row>
    <row r="75" spans="1:12" ht="16.5" customHeight="1">
      <c r="A75" s="63" t="s">
        <v>163</v>
      </c>
      <c r="B75" s="63"/>
      <c r="C75" s="69"/>
      <c r="D75" s="77"/>
      <c r="E75" s="63"/>
      <c r="F75" s="88">
        <f>SUM(F59:F73)</f>
        <v>-1877097</v>
      </c>
      <c r="G75" s="83"/>
      <c r="H75" s="88">
        <f>SUM(H59:H73)</f>
        <v>-358152</v>
      </c>
      <c r="I75" s="84"/>
      <c r="J75" s="88">
        <f>SUM(J59:J73)</f>
        <v>-484074</v>
      </c>
      <c r="K75" s="83"/>
      <c r="L75" s="88">
        <f>SUM(L59:L73)</f>
        <v>398524</v>
      </c>
    </row>
    <row r="76" spans="4:12" ht="9.75" customHeight="1">
      <c r="D76" s="77"/>
      <c r="E76" s="63"/>
      <c r="F76" s="82"/>
      <c r="G76" s="83"/>
      <c r="H76" s="82"/>
      <c r="I76" s="84"/>
      <c r="J76" s="82"/>
      <c r="K76" s="83"/>
      <c r="L76" s="82"/>
    </row>
    <row r="77" spans="1:12" ht="16.5" customHeight="1">
      <c r="A77" s="63" t="s">
        <v>39</v>
      </c>
      <c r="D77" s="77"/>
      <c r="E77" s="63"/>
      <c r="F77" s="82"/>
      <c r="G77" s="83"/>
      <c r="H77" s="82"/>
      <c r="I77" s="84"/>
      <c r="J77" s="82"/>
      <c r="K77" s="83"/>
      <c r="L77" s="82"/>
    </row>
    <row r="78" spans="1:12" ht="16.5" customHeight="1">
      <c r="A78" s="81" t="s">
        <v>103</v>
      </c>
      <c r="D78" s="77"/>
      <c r="E78" s="63"/>
      <c r="F78" s="69"/>
      <c r="G78" s="69"/>
      <c r="H78" s="69"/>
      <c r="I78" s="69"/>
      <c r="J78" s="69"/>
      <c r="K78" s="69"/>
      <c r="L78" s="69"/>
    </row>
    <row r="79" spans="1:12" ht="16.5" customHeight="1">
      <c r="A79" s="81"/>
      <c r="B79" s="64" t="s">
        <v>65</v>
      </c>
      <c r="C79" s="69"/>
      <c r="D79" s="41">
        <v>18</v>
      </c>
      <c r="E79" s="63"/>
      <c r="F79" s="91">
        <v>883943</v>
      </c>
      <c r="G79" s="83"/>
      <c r="H79" s="91">
        <v>760742</v>
      </c>
      <c r="I79" s="83"/>
      <c r="J79" s="91">
        <v>883943</v>
      </c>
      <c r="K79" s="83"/>
      <c r="L79" s="85">
        <v>760742</v>
      </c>
    </row>
    <row r="80" spans="1:12" ht="16.5" customHeight="1">
      <c r="A80" s="81" t="s">
        <v>104</v>
      </c>
      <c r="E80" s="63"/>
      <c r="F80" s="69"/>
      <c r="G80" s="69"/>
      <c r="H80" s="69"/>
      <c r="I80" s="69"/>
      <c r="J80" s="69"/>
      <c r="K80" s="69"/>
      <c r="L80" s="69"/>
    </row>
    <row r="81" spans="1:12" ht="16.5" customHeight="1">
      <c r="A81" s="81"/>
      <c r="B81" s="64" t="s">
        <v>65</v>
      </c>
      <c r="C81" s="69"/>
      <c r="D81" s="41">
        <v>18</v>
      </c>
      <c r="E81" s="63"/>
      <c r="F81" s="85">
        <v>-993757</v>
      </c>
      <c r="G81" s="83"/>
      <c r="H81" s="85">
        <v>-883105</v>
      </c>
      <c r="I81" s="83"/>
      <c r="J81" s="85">
        <v>-962917</v>
      </c>
      <c r="K81" s="83"/>
      <c r="L81" s="85">
        <v>-883105</v>
      </c>
    </row>
    <row r="82" spans="1:12" ht="16.5" customHeight="1">
      <c r="A82" s="64" t="s">
        <v>176</v>
      </c>
      <c r="D82" s="77"/>
      <c r="E82" s="63"/>
      <c r="F82" s="85">
        <v>0</v>
      </c>
      <c r="G82" s="83"/>
      <c r="H82" s="85">
        <v>0</v>
      </c>
      <c r="I82" s="86"/>
      <c r="J82" s="85">
        <v>500000</v>
      </c>
      <c r="K82" s="87"/>
      <c r="L82" s="85">
        <v>0</v>
      </c>
    </row>
    <row r="83" spans="1:12" ht="16.5" customHeight="1">
      <c r="A83" s="64" t="s">
        <v>208</v>
      </c>
      <c r="D83" s="77"/>
      <c r="E83" s="63"/>
      <c r="F83" s="85">
        <v>0</v>
      </c>
      <c r="G83" s="83"/>
      <c r="H83" s="85">
        <v>0</v>
      </c>
      <c r="I83" s="86"/>
      <c r="J83" s="85">
        <v>-250000</v>
      </c>
      <c r="K83" s="87"/>
      <c r="L83" s="85">
        <v>0</v>
      </c>
    </row>
    <row r="84" spans="1:12" ht="16.5" customHeight="1">
      <c r="A84" s="81" t="s">
        <v>105</v>
      </c>
      <c r="E84" s="63"/>
      <c r="F84" s="69"/>
      <c r="G84" s="69"/>
      <c r="H84" s="69"/>
      <c r="I84" s="69"/>
      <c r="J84" s="69"/>
      <c r="K84" s="69"/>
      <c r="L84" s="69"/>
    </row>
    <row r="85" spans="1:12" ht="16.5" customHeight="1">
      <c r="A85" s="81"/>
      <c r="B85" s="64" t="s">
        <v>65</v>
      </c>
      <c r="C85" s="69"/>
      <c r="D85" s="41">
        <v>20</v>
      </c>
      <c r="E85" s="63"/>
      <c r="F85" s="85">
        <v>-22190</v>
      </c>
      <c r="G85" s="83"/>
      <c r="H85" s="85">
        <v>-228594</v>
      </c>
      <c r="I85" s="83"/>
      <c r="J85" s="85">
        <v>0</v>
      </c>
      <c r="K85" s="83"/>
      <c r="L85" s="85">
        <v>0</v>
      </c>
    </row>
    <row r="86" spans="1:12" ht="16.5" customHeight="1">
      <c r="A86" s="81" t="s">
        <v>115</v>
      </c>
      <c r="D86" s="77"/>
      <c r="E86" s="63"/>
      <c r="F86" s="85">
        <v>-3681</v>
      </c>
      <c r="G86" s="83"/>
      <c r="H86" s="85">
        <v>-1276</v>
      </c>
      <c r="I86" s="83"/>
      <c r="J86" s="85">
        <v>0</v>
      </c>
      <c r="K86" s="83"/>
      <c r="L86" s="85">
        <v>-776</v>
      </c>
    </row>
    <row r="87" spans="1:12" ht="16.5" customHeight="1">
      <c r="A87" s="81" t="s">
        <v>214</v>
      </c>
      <c r="D87" s="77"/>
      <c r="E87" s="63"/>
      <c r="F87" s="85"/>
      <c r="G87" s="83"/>
      <c r="H87" s="85"/>
      <c r="I87" s="83"/>
      <c r="J87" s="85"/>
      <c r="K87" s="83"/>
      <c r="L87" s="85"/>
    </row>
    <row r="88" spans="1:12" ht="16.5" customHeight="1">
      <c r="A88" s="81"/>
      <c r="B88" s="64" t="s">
        <v>222</v>
      </c>
      <c r="D88" s="77"/>
      <c r="E88" s="63"/>
      <c r="F88" s="85">
        <v>25217</v>
      </c>
      <c r="G88" s="83"/>
      <c r="H88" s="85">
        <v>0</v>
      </c>
      <c r="I88" s="83"/>
      <c r="J88" s="85">
        <v>0</v>
      </c>
      <c r="K88" s="83"/>
      <c r="L88" s="85">
        <v>0</v>
      </c>
    </row>
    <row r="89" spans="1:12" ht="16.5" customHeight="1">
      <c r="A89" s="81" t="s">
        <v>117</v>
      </c>
      <c r="D89" s="77"/>
      <c r="E89" s="63"/>
      <c r="F89" s="88">
        <v>-169710</v>
      </c>
      <c r="G89" s="83"/>
      <c r="H89" s="88">
        <v>-280637</v>
      </c>
      <c r="I89" s="83"/>
      <c r="J89" s="88">
        <v>-121948</v>
      </c>
      <c r="K89" s="83"/>
      <c r="L89" s="88">
        <v>-119784</v>
      </c>
    </row>
    <row r="90" spans="4:12" ht="4.5" customHeight="1">
      <c r="D90" s="77"/>
      <c r="E90" s="63"/>
      <c r="F90" s="82"/>
      <c r="G90" s="83"/>
      <c r="H90" s="82"/>
      <c r="I90" s="84"/>
      <c r="J90" s="82"/>
      <c r="K90" s="83"/>
      <c r="L90" s="82"/>
    </row>
    <row r="91" spans="1:12" ht="16.5" customHeight="1">
      <c r="A91" s="63" t="s">
        <v>187</v>
      </c>
      <c r="C91" s="69"/>
      <c r="D91" s="77"/>
      <c r="E91" s="63"/>
      <c r="F91" s="88">
        <f>SUM(F77:F90)</f>
        <v>-280178</v>
      </c>
      <c r="G91" s="83"/>
      <c r="H91" s="88">
        <f>SUM(H77:H90)</f>
        <v>-632870</v>
      </c>
      <c r="I91" s="84"/>
      <c r="J91" s="88">
        <f>SUM(J77:J90)</f>
        <v>49078</v>
      </c>
      <c r="K91" s="83"/>
      <c r="L91" s="88">
        <f>SUM(L77:L90)</f>
        <v>-242923</v>
      </c>
    </row>
    <row r="92" spans="4:12" ht="9.75" customHeight="1">
      <c r="D92" s="77"/>
      <c r="E92" s="63"/>
      <c r="F92" s="82"/>
      <c r="G92" s="83"/>
      <c r="H92" s="82"/>
      <c r="I92" s="84"/>
      <c r="J92" s="82"/>
      <c r="K92" s="83"/>
      <c r="L92" s="82"/>
    </row>
    <row r="93" spans="1:12" ht="16.5" customHeight="1">
      <c r="A93" s="63" t="s">
        <v>106</v>
      </c>
      <c r="D93" s="77"/>
      <c r="E93" s="63"/>
      <c r="F93" s="85">
        <f>SUM(F44,F75,F91)</f>
        <v>-494280</v>
      </c>
      <c r="G93" s="83"/>
      <c r="H93" s="85">
        <f>SUM(H44,H75,H91)</f>
        <v>301447</v>
      </c>
      <c r="I93" s="84"/>
      <c r="J93" s="85">
        <f>SUM(J44,J75,J91)</f>
        <v>-362719</v>
      </c>
      <c r="K93" s="83"/>
      <c r="L93" s="85">
        <f>SUM(L44,L75,L91)</f>
        <v>203677</v>
      </c>
    </row>
    <row r="94" spans="1:12" ht="16.5" customHeight="1">
      <c r="A94" s="64" t="s">
        <v>55</v>
      </c>
      <c r="D94" s="77"/>
      <c r="E94" s="63"/>
      <c r="F94" s="85">
        <v>4505654</v>
      </c>
      <c r="G94" s="83"/>
      <c r="H94" s="85">
        <v>2672742</v>
      </c>
      <c r="I94" s="84"/>
      <c r="J94" s="85">
        <v>1241254</v>
      </c>
      <c r="K94" s="83"/>
      <c r="L94" s="85">
        <v>652563</v>
      </c>
    </row>
    <row r="95" spans="1:12" ht="16.5" customHeight="1">
      <c r="A95" s="64" t="s">
        <v>177</v>
      </c>
      <c r="D95" s="77"/>
      <c r="E95" s="63"/>
      <c r="F95" s="88">
        <v>-3482</v>
      </c>
      <c r="G95" s="83"/>
      <c r="H95" s="88">
        <v>0</v>
      </c>
      <c r="I95" s="84"/>
      <c r="J95" s="88">
        <v>-768</v>
      </c>
      <c r="K95" s="83"/>
      <c r="L95" s="88">
        <v>0</v>
      </c>
    </row>
    <row r="96" spans="4:12" ht="4.5" customHeight="1">
      <c r="D96" s="77"/>
      <c r="E96" s="63"/>
      <c r="F96" s="82"/>
      <c r="G96" s="83"/>
      <c r="H96" s="82"/>
      <c r="I96" s="84"/>
      <c r="J96" s="82"/>
      <c r="K96" s="83"/>
      <c r="L96" s="82"/>
    </row>
    <row r="97" spans="1:12" ht="16.5" customHeight="1" thickBot="1">
      <c r="A97" s="63" t="s">
        <v>56</v>
      </c>
      <c r="D97" s="77"/>
      <c r="E97" s="63"/>
      <c r="F97" s="92">
        <f>SUM(F93:F96)</f>
        <v>4007892</v>
      </c>
      <c r="G97" s="83"/>
      <c r="H97" s="92">
        <f>SUM(H93:H96)</f>
        <v>2974189</v>
      </c>
      <c r="I97" s="84"/>
      <c r="J97" s="92">
        <f>SUM(J93:J96)</f>
        <v>877767</v>
      </c>
      <c r="K97" s="83"/>
      <c r="L97" s="92">
        <f>SUM(L93:L96)</f>
        <v>856240</v>
      </c>
    </row>
    <row r="98" spans="1:12" ht="13.5" customHeight="1" thickTop="1">
      <c r="A98" s="63"/>
      <c r="D98" s="77"/>
      <c r="E98" s="63"/>
      <c r="F98" s="85"/>
      <c r="G98" s="83"/>
      <c r="H98" s="85"/>
      <c r="I98" s="84"/>
      <c r="J98" s="85"/>
      <c r="K98" s="83"/>
      <c r="L98" s="85"/>
    </row>
    <row r="99" spans="1:12" ht="28.5" customHeight="1">
      <c r="A99" s="242" t="str">
        <f>'2-4'!A48:L48</f>
        <v>The notes to the interim financial information on pages 12 to 37 are an integral part of this interim financial information.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</row>
    <row r="100" spans="1:12" ht="16.5" customHeight="1">
      <c r="A100" s="63" t="str">
        <f>+A49</f>
        <v>Energy Absolute Public Company Limited</v>
      </c>
      <c r="B100" s="63"/>
      <c r="C100" s="63"/>
      <c r="G100" s="65"/>
      <c r="I100" s="66"/>
      <c r="K100" s="65"/>
      <c r="L100" s="67" t="s">
        <v>60</v>
      </c>
    </row>
    <row r="101" spans="1:12" ht="16.5" customHeight="1">
      <c r="A101" s="63" t="str">
        <f>A50</f>
        <v>Statement of Cash Flows </v>
      </c>
      <c r="B101" s="63"/>
      <c r="C101" s="63"/>
      <c r="G101" s="65"/>
      <c r="I101" s="66"/>
      <c r="K101" s="65"/>
      <c r="L101" s="70"/>
    </row>
    <row r="102" spans="1:12" ht="16.5" customHeight="1">
      <c r="A102" s="47" t="str">
        <f>+A51</f>
        <v>For the three-month period ended 31 March 2018</v>
      </c>
      <c r="B102" s="47"/>
      <c r="C102" s="47"/>
      <c r="D102" s="71"/>
      <c r="E102" s="72"/>
      <c r="F102" s="61"/>
      <c r="G102" s="73"/>
      <c r="H102" s="61"/>
      <c r="I102" s="74"/>
      <c r="J102" s="61"/>
      <c r="K102" s="73"/>
      <c r="L102" s="61"/>
    </row>
    <row r="103" spans="1:11" ht="16.5" customHeight="1">
      <c r="A103" s="63"/>
      <c r="B103" s="63"/>
      <c r="C103" s="63"/>
      <c r="G103" s="65"/>
      <c r="I103" s="66"/>
      <c r="K103" s="65"/>
    </row>
    <row r="104" spans="1:11" ht="16.5" customHeight="1">
      <c r="A104" s="63"/>
      <c r="B104" s="63"/>
      <c r="C104" s="63"/>
      <c r="G104" s="65"/>
      <c r="I104" s="66"/>
      <c r="K104" s="65"/>
    </row>
    <row r="105" spans="7:12" ht="16.5" customHeight="1">
      <c r="G105" s="65"/>
      <c r="H105" s="31" t="s">
        <v>50</v>
      </c>
      <c r="I105" s="19"/>
      <c r="J105" s="21"/>
      <c r="K105" s="20"/>
      <c r="L105" s="31" t="s">
        <v>146</v>
      </c>
    </row>
    <row r="106" spans="1:12" ht="16.5" customHeight="1">
      <c r="A106" s="69"/>
      <c r="D106" s="75"/>
      <c r="E106" s="63"/>
      <c r="F106" s="61"/>
      <c r="G106" s="76"/>
      <c r="H106" s="29" t="s">
        <v>224</v>
      </c>
      <c r="I106" s="30"/>
      <c r="J106" s="26"/>
      <c r="K106" s="28"/>
      <c r="L106" s="29" t="s">
        <v>224</v>
      </c>
    </row>
    <row r="107" spans="4:12" ht="16.5" customHeight="1">
      <c r="D107" s="77"/>
      <c r="E107" s="63"/>
      <c r="F107" s="78" t="s">
        <v>167</v>
      </c>
      <c r="G107" s="34"/>
      <c r="H107" s="78" t="s">
        <v>161</v>
      </c>
      <c r="I107" s="34"/>
      <c r="J107" s="78" t="s">
        <v>167</v>
      </c>
      <c r="K107" s="34"/>
      <c r="L107" s="78" t="s">
        <v>161</v>
      </c>
    </row>
    <row r="108" spans="4:12" ht="16.5" customHeight="1">
      <c r="D108" s="239" t="s">
        <v>219</v>
      </c>
      <c r="E108" s="63"/>
      <c r="F108" s="37" t="s">
        <v>110</v>
      </c>
      <c r="G108" s="34"/>
      <c r="H108" s="37" t="s">
        <v>110</v>
      </c>
      <c r="I108" s="34"/>
      <c r="J108" s="37" t="s">
        <v>110</v>
      </c>
      <c r="K108" s="34"/>
      <c r="L108" s="37" t="s">
        <v>110</v>
      </c>
    </row>
    <row r="109" spans="4:12" ht="16.5" customHeight="1">
      <c r="D109" s="77"/>
      <c r="E109" s="63"/>
      <c r="F109" s="82"/>
      <c r="G109" s="83"/>
      <c r="H109" s="82"/>
      <c r="I109" s="84"/>
      <c r="J109" s="82"/>
      <c r="K109" s="83"/>
      <c r="L109" s="82"/>
    </row>
    <row r="110" spans="1:12" ht="16.5" customHeight="1">
      <c r="A110" s="63" t="s">
        <v>250</v>
      </c>
      <c r="D110" s="77"/>
      <c r="E110" s="63"/>
      <c r="F110" s="85"/>
      <c r="G110" s="93"/>
      <c r="H110" s="85"/>
      <c r="I110" s="94"/>
      <c r="J110" s="85"/>
      <c r="K110" s="93"/>
      <c r="L110" s="85"/>
    </row>
    <row r="111" spans="1:12" ht="16.5" customHeight="1">
      <c r="A111" s="81" t="s">
        <v>107</v>
      </c>
      <c r="D111" s="77"/>
      <c r="E111" s="63"/>
      <c r="F111" s="85"/>
      <c r="G111" s="93"/>
      <c r="H111" s="85"/>
      <c r="I111" s="94"/>
      <c r="J111" s="85"/>
      <c r="K111" s="93"/>
      <c r="L111" s="85"/>
    </row>
    <row r="112" spans="1:12" ht="16.5" customHeight="1">
      <c r="A112" s="81"/>
      <c r="B112" s="64" t="s">
        <v>111</v>
      </c>
      <c r="D112" s="77"/>
      <c r="E112" s="63"/>
      <c r="F112" s="88">
        <v>4007892</v>
      </c>
      <c r="G112" s="93"/>
      <c r="H112" s="88">
        <v>2974189</v>
      </c>
      <c r="I112" s="94"/>
      <c r="J112" s="88">
        <v>877767</v>
      </c>
      <c r="K112" s="93"/>
      <c r="L112" s="88">
        <v>856240</v>
      </c>
    </row>
    <row r="113" spans="1:12" ht="16.5" customHeight="1">
      <c r="A113" s="81"/>
      <c r="D113" s="77"/>
      <c r="E113" s="63"/>
      <c r="F113" s="85"/>
      <c r="G113" s="93"/>
      <c r="H113" s="85"/>
      <c r="I113" s="94"/>
      <c r="J113" s="85"/>
      <c r="K113" s="93"/>
      <c r="L113" s="85"/>
    </row>
    <row r="114" spans="1:12" ht="16.5" customHeight="1" thickBot="1">
      <c r="A114" s="81"/>
      <c r="D114" s="77"/>
      <c r="E114" s="63"/>
      <c r="F114" s="92">
        <f>SUM(F112:F113)</f>
        <v>4007892</v>
      </c>
      <c r="G114" s="93"/>
      <c r="H114" s="92">
        <f>SUM(H112:H113)</f>
        <v>2974189</v>
      </c>
      <c r="I114" s="94"/>
      <c r="J114" s="92">
        <f>SUM(J112:J113)</f>
        <v>877767</v>
      </c>
      <c r="K114" s="93"/>
      <c r="L114" s="92">
        <f>SUM(L112:L113)</f>
        <v>856240</v>
      </c>
    </row>
    <row r="115" spans="3:12" ht="16.5" customHeight="1" thickTop="1">
      <c r="C115" s="69"/>
      <c r="D115" s="77"/>
      <c r="E115" s="63"/>
      <c r="F115" s="82"/>
      <c r="G115" s="83"/>
      <c r="H115" s="82"/>
      <c r="I115" s="84"/>
      <c r="J115" s="82"/>
      <c r="K115" s="83"/>
      <c r="L115" s="82"/>
    </row>
    <row r="116" spans="1:12" ht="16.5" customHeight="1">
      <c r="A116" s="63" t="s">
        <v>57</v>
      </c>
      <c r="D116" s="77"/>
      <c r="E116" s="63"/>
      <c r="F116" s="82"/>
      <c r="G116" s="83"/>
      <c r="H116" s="82"/>
      <c r="I116" s="84"/>
      <c r="J116" s="82"/>
      <c r="K116" s="83"/>
      <c r="L116" s="82"/>
    </row>
    <row r="117" spans="1:5" ht="16.5" customHeight="1">
      <c r="A117" s="81" t="s">
        <v>134</v>
      </c>
      <c r="B117" s="69"/>
      <c r="C117" s="69"/>
      <c r="D117" s="77"/>
      <c r="E117" s="63"/>
    </row>
    <row r="118" spans="1:5" ht="16.5" customHeight="1">
      <c r="A118" s="81"/>
      <c r="B118" s="69" t="s">
        <v>135</v>
      </c>
      <c r="C118" s="69"/>
      <c r="D118" s="77"/>
      <c r="E118" s="63"/>
    </row>
    <row r="119" spans="1:12" ht="16.5" customHeight="1">
      <c r="A119" s="81"/>
      <c r="B119" s="69" t="s">
        <v>227</v>
      </c>
      <c r="C119" s="69"/>
      <c r="D119" s="77"/>
      <c r="E119" s="63"/>
      <c r="F119" s="69"/>
      <c r="G119" s="69"/>
      <c r="H119" s="69"/>
      <c r="I119" s="69"/>
      <c r="J119" s="69"/>
      <c r="K119" s="69"/>
      <c r="L119" s="69"/>
    </row>
    <row r="120" spans="1:12" ht="16.5" customHeight="1">
      <c r="A120" s="81"/>
      <c r="B120" s="69" t="s">
        <v>228</v>
      </c>
      <c r="C120" s="69"/>
      <c r="D120" s="77"/>
      <c r="E120" s="63"/>
      <c r="F120" s="85">
        <v>15812</v>
      </c>
      <c r="G120" s="83"/>
      <c r="H120" s="85">
        <v>482396</v>
      </c>
      <c r="I120" s="69"/>
      <c r="J120" s="85">
        <v>0</v>
      </c>
      <c r="K120" s="93"/>
      <c r="L120" s="85">
        <v>0</v>
      </c>
    </row>
    <row r="121" spans="1:12" ht="16.5" customHeight="1">
      <c r="A121" s="81" t="s">
        <v>209</v>
      </c>
      <c r="B121" s="69"/>
      <c r="C121" s="81"/>
      <c r="D121" s="95"/>
      <c r="E121" s="63"/>
      <c r="F121" s="85">
        <v>0</v>
      </c>
      <c r="G121" s="83"/>
      <c r="H121" s="85">
        <v>407373</v>
      </c>
      <c r="I121" s="84"/>
      <c r="J121" s="85">
        <v>0</v>
      </c>
      <c r="K121" s="93"/>
      <c r="L121" s="85">
        <v>0</v>
      </c>
    </row>
    <row r="122" spans="1:12" ht="16.5" customHeight="1">
      <c r="A122" s="81" t="s">
        <v>223</v>
      </c>
      <c r="B122" s="69"/>
      <c r="C122" s="81"/>
      <c r="D122" s="95"/>
      <c r="E122" s="63"/>
      <c r="F122" s="85"/>
      <c r="G122" s="83"/>
      <c r="H122" s="85"/>
      <c r="I122" s="84"/>
      <c r="J122" s="82"/>
      <c r="K122" s="83"/>
      <c r="L122" s="82"/>
    </row>
    <row r="123" spans="1:12" ht="16.5" customHeight="1">
      <c r="A123" s="63"/>
      <c r="B123" s="81" t="s">
        <v>118</v>
      </c>
      <c r="D123" s="45"/>
      <c r="E123" s="96"/>
      <c r="F123" s="85">
        <v>0</v>
      </c>
      <c r="G123" s="97"/>
      <c r="H123" s="85">
        <v>87395</v>
      </c>
      <c r="I123" s="97"/>
      <c r="J123" s="52">
        <v>0</v>
      </c>
      <c r="K123" s="97"/>
      <c r="L123" s="52">
        <v>0</v>
      </c>
    </row>
    <row r="124" spans="1:11" ht="16.5" customHeight="1">
      <c r="A124" s="63"/>
      <c r="B124" s="81"/>
      <c r="D124" s="45"/>
      <c r="E124" s="96"/>
      <c r="F124" s="85"/>
      <c r="G124" s="97"/>
      <c r="H124" s="85"/>
      <c r="I124" s="97"/>
      <c r="K124" s="97"/>
    </row>
    <row r="125" spans="1:11" ht="16.5" customHeight="1">
      <c r="A125" s="63"/>
      <c r="B125" s="81"/>
      <c r="D125" s="45"/>
      <c r="E125" s="96"/>
      <c r="F125" s="85"/>
      <c r="G125" s="97"/>
      <c r="H125" s="85"/>
      <c r="I125" s="97"/>
      <c r="K125" s="97"/>
    </row>
    <row r="126" spans="1:11" ht="16.5" customHeight="1">
      <c r="A126" s="63"/>
      <c r="B126" s="81"/>
      <c r="D126" s="45"/>
      <c r="E126" s="96"/>
      <c r="F126" s="85"/>
      <c r="G126" s="97"/>
      <c r="H126" s="85"/>
      <c r="I126" s="97"/>
      <c r="K126" s="97"/>
    </row>
    <row r="127" spans="1:11" ht="16.5" customHeight="1">
      <c r="A127" s="63"/>
      <c r="B127" s="81"/>
      <c r="D127" s="45"/>
      <c r="E127" s="96"/>
      <c r="F127" s="85"/>
      <c r="G127" s="97"/>
      <c r="H127" s="85"/>
      <c r="I127" s="97"/>
      <c r="K127" s="97"/>
    </row>
    <row r="128" spans="1:11" ht="16.5" customHeight="1">
      <c r="A128" s="63"/>
      <c r="B128" s="81"/>
      <c r="D128" s="45"/>
      <c r="E128" s="96"/>
      <c r="F128" s="85"/>
      <c r="G128" s="97"/>
      <c r="H128" s="85"/>
      <c r="I128" s="97"/>
      <c r="K128" s="97"/>
    </row>
    <row r="129" spans="1:11" ht="16.5" customHeight="1">
      <c r="A129" s="63"/>
      <c r="B129" s="81"/>
      <c r="D129" s="45"/>
      <c r="E129" s="96"/>
      <c r="F129" s="85"/>
      <c r="G129" s="97"/>
      <c r="H129" s="85"/>
      <c r="I129" s="97"/>
      <c r="K129" s="97"/>
    </row>
    <row r="130" spans="1:11" ht="16.5" customHeight="1">
      <c r="A130" s="63"/>
      <c r="B130" s="81"/>
      <c r="D130" s="45"/>
      <c r="E130" s="96"/>
      <c r="F130" s="85"/>
      <c r="G130" s="97"/>
      <c r="H130" s="85"/>
      <c r="I130" s="97"/>
      <c r="K130" s="97"/>
    </row>
    <row r="131" spans="1:11" ht="16.5" customHeight="1">
      <c r="A131" s="63"/>
      <c r="B131" s="81"/>
      <c r="D131" s="45"/>
      <c r="E131" s="96"/>
      <c r="F131" s="85"/>
      <c r="G131" s="97"/>
      <c r="H131" s="85"/>
      <c r="I131" s="97"/>
      <c r="K131" s="97"/>
    </row>
    <row r="132" spans="1:11" ht="16.5" customHeight="1">
      <c r="A132" s="63"/>
      <c r="B132" s="81"/>
      <c r="D132" s="45"/>
      <c r="E132" s="96"/>
      <c r="F132" s="85"/>
      <c r="G132" s="97"/>
      <c r="H132" s="85"/>
      <c r="I132" s="97"/>
      <c r="K132" s="97"/>
    </row>
    <row r="133" spans="1:11" ht="16.5" customHeight="1">
      <c r="A133" s="63"/>
      <c r="B133" s="81"/>
      <c r="D133" s="45"/>
      <c r="E133" s="96"/>
      <c r="F133" s="85"/>
      <c r="G133" s="97"/>
      <c r="H133" s="85"/>
      <c r="I133" s="97"/>
      <c r="K133" s="97"/>
    </row>
    <row r="134" spans="1:11" ht="16.5" customHeight="1">
      <c r="A134" s="63"/>
      <c r="B134" s="81"/>
      <c r="D134" s="45"/>
      <c r="E134" s="96"/>
      <c r="F134" s="85"/>
      <c r="G134" s="97"/>
      <c r="H134" s="85"/>
      <c r="I134" s="97"/>
      <c r="K134" s="97"/>
    </row>
    <row r="135" spans="1:11" ht="16.5" customHeight="1">
      <c r="A135" s="63"/>
      <c r="B135" s="81"/>
      <c r="D135" s="45"/>
      <c r="E135" s="96"/>
      <c r="F135" s="85"/>
      <c r="G135" s="97"/>
      <c r="H135" s="85"/>
      <c r="I135" s="97"/>
      <c r="K135" s="97"/>
    </row>
    <row r="136" spans="1:11" ht="16.5" customHeight="1">
      <c r="A136" s="63"/>
      <c r="B136" s="81"/>
      <c r="D136" s="45"/>
      <c r="E136" s="96"/>
      <c r="F136" s="85"/>
      <c r="G136" s="97"/>
      <c r="H136" s="85"/>
      <c r="I136" s="97"/>
      <c r="K136" s="97"/>
    </row>
    <row r="137" spans="1:11" ht="16.5" customHeight="1">
      <c r="A137" s="63"/>
      <c r="B137" s="81"/>
      <c r="D137" s="45"/>
      <c r="E137" s="96"/>
      <c r="F137" s="85"/>
      <c r="G137" s="97"/>
      <c r="H137" s="85"/>
      <c r="I137" s="97"/>
      <c r="K137" s="97"/>
    </row>
    <row r="138" spans="1:11" ht="16.5" customHeight="1">
      <c r="A138" s="63"/>
      <c r="B138" s="81"/>
      <c r="D138" s="45"/>
      <c r="E138" s="96"/>
      <c r="F138" s="85"/>
      <c r="G138" s="97"/>
      <c r="H138" s="85"/>
      <c r="I138" s="97"/>
      <c r="K138" s="97"/>
    </row>
    <row r="139" spans="1:11" ht="16.5" customHeight="1">
      <c r="A139" s="63"/>
      <c r="B139" s="81"/>
      <c r="D139" s="45"/>
      <c r="E139" s="96"/>
      <c r="F139" s="85"/>
      <c r="G139" s="97"/>
      <c r="H139" s="85"/>
      <c r="I139" s="97"/>
      <c r="K139" s="97"/>
    </row>
    <row r="140" spans="1:11" ht="16.5" customHeight="1">
      <c r="A140" s="63"/>
      <c r="B140" s="81"/>
      <c r="D140" s="45"/>
      <c r="E140" s="96"/>
      <c r="F140" s="85"/>
      <c r="G140" s="97"/>
      <c r="H140" s="85"/>
      <c r="I140" s="97"/>
      <c r="K140" s="97"/>
    </row>
    <row r="141" spans="1:11" ht="16.5" customHeight="1">
      <c r="A141" s="63"/>
      <c r="B141" s="81"/>
      <c r="D141" s="45"/>
      <c r="E141" s="96"/>
      <c r="F141" s="85"/>
      <c r="G141" s="97"/>
      <c r="H141" s="85"/>
      <c r="I141" s="97"/>
      <c r="K141" s="97"/>
    </row>
    <row r="142" spans="1:11" ht="16.5" customHeight="1">
      <c r="A142" s="63"/>
      <c r="B142" s="81"/>
      <c r="D142" s="45"/>
      <c r="E142" s="96"/>
      <c r="F142" s="85"/>
      <c r="G142" s="97"/>
      <c r="H142" s="85"/>
      <c r="I142" s="97"/>
      <c r="K142" s="97"/>
    </row>
    <row r="143" spans="1:11" ht="16.5" customHeight="1">
      <c r="A143" s="63"/>
      <c r="B143" s="81"/>
      <c r="D143" s="45"/>
      <c r="E143" s="96"/>
      <c r="F143" s="85"/>
      <c r="G143" s="97"/>
      <c r="H143" s="85"/>
      <c r="I143" s="97"/>
      <c r="K143" s="97"/>
    </row>
    <row r="144" spans="1:11" ht="16.5" customHeight="1">
      <c r="A144" s="63"/>
      <c r="B144" s="81"/>
      <c r="D144" s="45"/>
      <c r="E144" s="96"/>
      <c r="F144" s="85"/>
      <c r="G144" s="97"/>
      <c r="H144" s="85"/>
      <c r="I144" s="97"/>
      <c r="K144" s="97"/>
    </row>
    <row r="145" spans="1:11" ht="16.5" customHeight="1">
      <c r="A145" s="63"/>
      <c r="B145" s="81"/>
      <c r="D145" s="45"/>
      <c r="E145" s="96"/>
      <c r="F145" s="85"/>
      <c r="G145" s="97"/>
      <c r="H145" s="85"/>
      <c r="I145" s="97"/>
      <c r="K145" s="97"/>
    </row>
    <row r="146" spans="1:11" ht="7.5" customHeight="1">
      <c r="A146" s="63"/>
      <c r="B146" s="81"/>
      <c r="D146" s="45"/>
      <c r="E146" s="96"/>
      <c r="F146" s="85"/>
      <c r="G146" s="97"/>
      <c r="H146" s="85"/>
      <c r="I146" s="97"/>
      <c r="K146" s="97"/>
    </row>
    <row r="147" spans="1:13" s="22" customFormat="1" ht="27.75" customHeight="1">
      <c r="A147" s="242" t="str">
        <f>'2-4'!A48:L48</f>
        <v>The notes to the interim financial information on pages 12 to 37 are an integral part of this interim financial information.</v>
      </c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90"/>
    </row>
  </sheetData>
  <sheetProtection/>
  <mergeCells count="3">
    <mergeCell ref="A48:L48"/>
    <mergeCell ref="A99:L99"/>
    <mergeCell ref="A147:L147"/>
  </mergeCells>
  <printOptions/>
  <pageMargins left="0.8" right="0.5" top="0.5" bottom="0.6" header="0.49" footer="0.4"/>
  <pageSetup firstPageNumber="9" useFirstPageNumber="1" horizontalDpi="1200" verticalDpi="1200" orientation="portrait" paperSize="9" r:id="rId1"/>
  <headerFooter>
    <oddFooter>&amp;R&amp;"Arial,Regular"&amp;9&amp;P</oddFooter>
  </headerFooter>
  <rowBreaks count="2" manualBreakCount="2">
    <brk id="48" max="11" man="1"/>
    <brk id="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2018-05-11T09:38:22Z</cp:lastPrinted>
  <dcterms:created xsi:type="dcterms:W3CDTF">2014-03-04T07:14:12Z</dcterms:created>
  <dcterms:modified xsi:type="dcterms:W3CDTF">2018-05-11T09:40:17Z</dcterms:modified>
  <cp:category/>
  <cp:version/>
  <cp:contentType/>
  <cp:contentStatus/>
</cp:coreProperties>
</file>