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5"/>
  </bookViews>
  <sheets>
    <sheet name="2-4" sheetId="1" r:id="rId1"/>
    <sheet name="5-6 (3m)" sheetId="2" r:id="rId2"/>
    <sheet name="7-8 (6m)" sheetId="3" r:id="rId3"/>
    <sheet name="9" sheetId="4" r:id="rId4"/>
    <sheet name="10" sheetId="5" r:id="rId5"/>
    <sheet name="11-13" sheetId="6" r:id="rId6"/>
  </sheets>
  <definedNames/>
  <calcPr fullCalcOnLoad="1"/>
</workbook>
</file>

<file path=xl/sharedStrings.xml><?xml version="1.0" encoding="utf-8"?>
<sst xmlns="http://schemas.openxmlformats.org/spreadsheetml/2006/main" count="512" uniqueCount="278">
  <si>
    <t xml:space="preserve">   </t>
  </si>
  <si>
    <t xml:space="preserve">  จ่ายภาษีเงินได้นิติบุคคล</t>
  </si>
  <si>
    <t>31 December</t>
  </si>
  <si>
    <t>Notes</t>
  </si>
  <si>
    <t>Assets</t>
  </si>
  <si>
    <t>Current assets</t>
  </si>
  <si>
    <t>Total current assets</t>
  </si>
  <si>
    <t>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</si>
  <si>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</si>
  <si>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</si>
  <si>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</si>
  <si>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</si>
  <si>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</si>
  <si>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</si>
  <si>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</si>
  <si>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</si>
  <si>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</si>
  <si>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</si>
  <si>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</si>
  <si>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</si>
  <si>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</si>
  <si>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</si>
  <si>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</si>
  <si>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>Administrative expenses</t>
  </si>
  <si>
    <t>Profit for the period</t>
  </si>
  <si>
    <t>- Non-controlling interests</t>
  </si>
  <si>
    <t>Attributable to owners of the parent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</si>
  <si>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</si>
  <si>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</si>
  <si>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</si>
  <si>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</si>
  <si>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</si>
  <si>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</si>
  <si>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</si>
  <si>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</si>
  <si>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</si>
  <si>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</si>
  <si>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</si>
  <si>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</si>
  <si>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</si>
  <si>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</si>
  <si>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</si>
  <si>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</si>
  <si>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</si>
  <si>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</si>
  <si>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</si>
  <si>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>Change in operating assets and liabilities:</t>
  </si>
  <si>
    <t>Audited</t>
  </si>
  <si>
    <t>Consolidated</t>
  </si>
  <si>
    <t>Retained earnings</t>
  </si>
  <si>
    <t xml:space="preserve">Statement of Cash Flows </t>
  </si>
  <si>
    <t>Adjustments to reconcile profit before income tax</t>
  </si>
  <si>
    <t>Beginning balance</t>
  </si>
  <si>
    <t xml:space="preserve">Ending balance </t>
  </si>
  <si>
    <t>Non-cash transactions</t>
  </si>
  <si>
    <t xml:space="preserve">Statement of Financial Position </t>
  </si>
  <si>
    <t>Statement of Comprehensive Income</t>
  </si>
  <si>
    <t>Unaudited</t>
  </si>
  <si>
    <t>Finance costs</t>
  </si>
  <si>
    <t>Total revenue</t>
  </si>
  <si>
    <t>Total expense</t>
  </si>
  <si>
    <t>equity</t>
  </si>
  <si>
    <t>Energy Absolute Public Company Limited</t>
  </si>
  <si>
    <t xml:space="preserve">Cash and cash equivalents 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</si>
  <si>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</si>
  <si>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</si>
  <si>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</si>
  <si>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</si>
  <si>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</si>
  <si>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Inventories, net</t>
  </si>
  <si>
    <t>Investments in subsidiaries</t>
  </si>
  <si>
    <t>Property, plant and equipment, net</t>
  </si>
  <si>
    <t>Intangible assets, net</t>
  </si>
  <si>
    <t>Short-term loans from financial institutions</t>
  </si>
  <si>
    <t xml:space="preserve">Current portion of long-term loans from </t>
  </si>
  <si>
    <t>financial institutions, net</t>
  </si>
  <si>
    <t>Current portion of finance lease liabilities, net</t>
  </si>
  <si>
    <t>Income tax payable</t>
  </si>
  <si>
    <t>Finance lease liabilities, net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</si>
  <si>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</si>
  <si>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</si>
  <si>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</si>
  <si>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</si>
  <si>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</si>
  <si>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</si>
  <si>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</si>
  <si>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Owners of the parent</t>
  </si>
  <si>
    <t>- Retirement benefit expenses</t>
  </si>
  <si>
    <t>- Other non-current assets</t>
  </si>
  <si>
    <t>- Cash on hand and deposits at financial</t>
  </si>
  <si>
    <t>Baht’000</t>
  </si>
  <si>
    <t xml:space="preserve"> equity</t>
  </si>
  <si>
    <t xml:space="preserve">- 3,730,000,000 ordinary shares </t>
  </si>
  <si>
    <t>- 3,730,000,000 ordinary shares</t>
  </si>
  <si>
    <t>Payments for finance leases liabilities</t>
  </si>
  <si>
    <t>Provision for decommissioning costs</t>
  </si>
  <si>
    <t>Interest paid</t>
  </si>
  <si>
    <t>Payments for investments in subsidiaries</t>
  </si>
  <si>
    <t>Total comprehensive income for the period</t>
  </si>
  <si>
    <t>- Finance costs</t>
  </si>
  <si>
    <t>Other accounts receivable</t>
  </si>
  <si>
    <t>Other accounts payable</t>
  </si>
  <si>
    <t>Retention for constructions</t>
  </si>
  <si>
    <t>Other comprehensive income</t>
  </si>
  <si>
    <t>- Other accounts receivable</t>
  </si>
  <si>
    <t>- Other accounts payable</t>
  </si>
  <si>
    <t>Deferred tax assets, net</t>
  </si>
  <si>
    <t>Currency exchange gains (losses), net</t>
  </si>
  <si>
    <t xml:space="preserve">Items that will be reclassified </t>
  </si>
  <si>
    <t>subsequently to profit or loss</t>
  </si>
  <si>
    <t>for the period, net of tax</t>
  </si>
  <si>
    <t>Total other</t>
  </si>
  <si>
    <t>components</t>
  </si>
  <si>
    <t>of equity</t>
  </si>
  <si>
    <t>Separate</t>
  </si>
  <si>
    <t>- Dividend income</t>
  </si>
  <si>
    <t>Proceeds from long-term loans to related parties</t>
  </si>
  <si>
    <t xml:space="preserve">Proceeds from short-term loans to related parties </t>
  </si>
  <si>
    <t>Proceeds from dividend income</t>
  </si>
  <si>
    <t>Proceeds from interest income</t>
  </si>
  <si>
    <t>Liabilities and equity</t>
  </si>
  <si>
    <t>Equity</t>
  </si>
  <si>
    <t>Total equity</t>
  </si>
  <si>
    <t>Total liabilities and equity</t>
  </si>
  <si>
    <t>Statement of Changes in Equity</t>
  </si>
  <si>
    <t>Changes in equity for the period</t>
  </si>
  <si>
    <t>Other components of equity</t>
  </si>
  <si>
    <t>Investment property, net</t>
  </si>
  <si>
    <t>Opening balance as at 1 January 2018</t>
  </si>
  <si>
    <t>2018</t>
  </si>
  <si>
    <t xml:space="preserve">Investment in a joint venture </t>
  </si>
  <si>
    <t>Short-term loans from related parties</t>
  </si>
  <si>
    <t>Goodwill</t>
  </si>
  <si>
    <t>Accounting gain on a business combination</t>
  </si>
  <si>
    <t>for using the equity method</t>
  </si>
  <si>
    <t xml:space="preserve">- Accounting gains on a business combination </t>
  </si>
  <si>
    <t xml:space="preserve">Proceeds from short-term loans from related parties </t>
  </si>
  <si>
    <t>Income tax on items that will be reclassified</t>
  </si>
  <si>
    <t>from changes</t>
  </si>
  <si>
    <t>in shareholding</t>
  </si>
  <si>
    <t xml:space="preserve"> subsidiaries</t>
  </si>
  <si>
    <t>comprehensive</t>
  </si>
  <si>
    <t>a joint venture</t>
  </si>
  <si>
    <t>Share of other</t>
  </si>
  <si>
    <t>associate and</t>
  </si>
  <si>
    <t>- Unrealised losses (gains) on exchange rates</t>
  </si>
  <si>
    <t>Currency</t>
  </si>
  <si>
    <t>translation</t>
  </si>
  <si>
    <t>income</t>
  </si>
  <si>
    <t>(expense) of an</t>
  </si>
  <si>
    <t>Revenue from sales and services</t>
  </si>
  <si>
    <t xml:space="preserve">Cost of sales and services </t>
  </si>
  <si>
    <t>Other non-current liabilities</t>
  </si>
  <si>
    <t>Currency translation differences</t>
  </si>
  <si>
    <t>Earnings per share</t>
  </si>
  <si>
    <t>Discount</t>
  </si>
  <si>
    <t>differences</t>
  </si>
  <si>
    <t>Payments for short-term loans from related parties</t>
  </si>
  <si>
    <t>- Provision for decommissioning costs</t>
  </si>
  <si>
    <t>an associate and a joint venture accounted</t>
  </si>
  <si>
    <t>- Losses on write-off of equipment</t>
  </si>
  <si>
    <t xml:space="preserve">Proceeds from exercising share option of </t>
  </si>
  <si>
    <t>Debentures, net</t>
  </si>
  <si>
    <t>Profit before income tax</t>
  </si>
  <si>
    <t>Income tax</t>
  </si>
  <si>
    <t>Share of other comprehensive income of</t>
  </si>
  <si>
    <t>Deposits at financial institutions used as collateral</t>
  </si>
  <si>
    <t>- Transfer construction cost of high voltage station</t>
  </si>
  <si>
    <t>financial information</t>
  </si>
  <si>
    <t>Consolidated financial information</t>
  </si>
  <si>
    <t>Separate financial information</t>
  </si>
  <si>
    <t>Basic earnings per share (Baht per share)</t>
  </si>
  <si>
    <t>interests of subsidiaries</t>
  </si>
  <si>
    <t xml:space="preserve">on a business combination achieved </t>
  </si>
  <si>
    <t xml:space="preserve">- Amortisation of advance receipts for land rental </t>
  </si>
  <si>
    <t xml:space="preserve">   from related parties</t>
  </si>
  <si>
    <t xml:space="preserve">Cash flows before changes in operating </t>
  </si>
  <si>
    <t>Deferred tax liabilities, net</t>
  </si>
  <si>
    <t>Reclassification of currency translation</t>
  </si>
  <si>
    <t>differences to profit and loss</t>
  </si>
  <si>
    <t xml:space="preserve">Reclassification of investment </t>
  </si>
  <si>
    <t xml:space="preserve">   short-term investment</t>
  </si>
  <si>
    <t>Cash and cash equivalents are made up as follow:</t>
  </si>
  <si>
    <t xml:space="preserve">interests in </t>
  </si>
  <si>
    <t xml:space="preserve">Capital contributions by non-controlling </t>
  </si>
  <si>
    <t>2019</t>
  </si>
  <si>
    <t>Opening balance as at 1 January 2019</t>
  </si>
  <si>
    <t>Remeasurements</t>
  </si>
  <si>
    <t>of post-employment</t>
  </si>
  <si>
    <t>- Other non-current liabilities</t>
  </si>
  <si>
    <t xml:space="preserve">Proceeds from advance receipts for land rental </t>
  </si>
  <si>
    <t>Payments for short-term loans from financial institutions</t>
  </si>
  <si>
    <t>Proceeds from short-term loans from financial institutions</t>
  </si>
  <si>
    <t>Payments for long-term loans from financial institutions</t>
  </si>
  <si>
    <t>Payments for purchases of property, plant and equipment</t>
  </si>
  <si>
    <t>Payments for purchases of intangible assets</t>
  </si>
  <si>
    <t>- Allowance for doubtful accounts</t>
  </si>
  <si>
    <t>Other non-current assets, net</t>
  </si>
  <si>
    <t>Trade accounts receivable, net</t>
  </si>
  <si>
    <r>
      <t xml:space="preserve">Liabilities and equity </t>
    </r>
    <r>
      <rPr>
        <sz val="10"/>
        <rFont val="Arial"/>
        <family val="2"/>
      </rPr>
      <t>(continued)</t>
    </r>
  </si>
  <si>
    <t>Interest paid capitalised in property, plant and equipment</t>
  </si>
  <si>
    <t>Advance payment for purchase of investment</t>
  </si>
  <si>
    <t>in a joint venture</t>
  </si>
  <si>
    <t>Long-term loans to other parties</t>
  </si>
  <si>
    <t>achieved without the transfer of consideration, net</t>
  </si>
  <si>
    <t>Other comprehensive income (expenses)</t>
  </si>
  <si>
    <t>Profit (loss) attributable to:</t>
  </si>
  <si>
    <t>Total comprehensive income (expense)</t>
  </si>
  <si>
    <t>attributable to:</t>
  </si>
  <si>
    <t>Other comprehensive income (expense)</t>
  </si>
  <si>
    <t>benefit obligations</t>
  </si>
  <si>
    <t>Cash generated from (used in) operations</t>
  </si>
  <si>
    <t xml:space="preserve">Net cash receipts from (payments in) </t>
  </si>
  <si>
    <t xml:space="preserve">   achieved without the transfer of consideration, net</t>
  </si>
  <si>
    <t>Proceeds from a business combination achieved</t>
  </si>
  <si>
    <t>without the transfer of consideration</t>
  </si>
  <si>
    <t>Net cash payments in investing activities</t>
  </si>
  <si>
    <t>- Reclassification of advance payment for purchase of</t>
  </si>
  <si>
    <t>Long-term loans from financial institutions, net</t>
  </si>
  <si>
    <t xml:space="preserve">- Changes in payables for construction and </t>
  </si>
  <si>
    <t>Short-term loans to other parties and related parties</t>
  </si>
  <si>
    <t>Current portion of debentures, net</t>
  </si>
  <si>
    <r>
      <t>Proceeds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from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long-term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loans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from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financial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institutions</t>
    </r>
  </si>
  <si>
    <t>As at 30 June 2019</t>
  </si>
  <si>
    <t>30 June</t>
  </si>
  <si>
    <t>For the three-month period ended 30 June 2019</t>
  </si>
  <si>
    <t>Closing balance as at 30 June 2018</t>
  </si>
  <si>
    <t>Closing balance as at 30 June 2019</t>
  </si>
  <si>
    <t>Dividend paid</t>
  </si>
  <si>
    <t>Changes in shareholding interests in subsidiaries</t>
  </si>
  <si>
    <t>For the six-month period ended 30 June 2019</t>
  </si>
  <si>
    <t>- Share-based payments</t>
  </si>
  <si>
    <t>Payments for purchases of short-term investments</t>
  </si>
  <si>
    <t>Proceeds from disposals of short-term investments</t>
  </si>
  <si>
    <t>-</t>
  </si>
  <si>
    <t>Note</t>
  </si>
  <si>
    <t>in a subsidiary</t>
  </si>
  <si>
    <t xml:space="preserve">Share of gains (losses) from investment </t>
  </si>
  <si>
    <t>Net cash receipts from financing activities</t>
  </si>
  <si>
    <t>Net increase (decrease) in cash and cash equivalents</t>
  </si>
  <si>
    <t>Payments for purchases of investment property</t>
  </si>
  <si>
    <t>- Gains on fair value measurement of</t>
  </si>
  <si>
    <t>Advance payment for investment in a subsidiary</t>
  </si>
  <si>
    <t>- Gain on changing in shareholding interest in</t>
  </si>
  <si>
    <t xml:space="preserve">   a joint venture</t>
  </si>
  <si>
    <t>in an associate and a joint venture, net</t>
  </si>
  <si>
    <t>- Reverse in allowance for decrease in</t>
  </si>
  <si>
    <t>- Share of losses from investments</t>
  </si>
  <si>
    <t xml:space="preserve">   in an associate and a joint venture, net</t>
  </si>
  <si>
    <t xml:space="preserve">   value of raw materials</t>
  </si>
  <si>
    <t xml:space="preserve">Investments in associates </t>
  </si>
  <si>
    <t>Payments for short-term loans to other parties</t>
  </si>
  <si>
    <t xml:space="preserve"> and related parties </t>
  </si>
  <si>
    <t>Payments for investments in associates</t>
  </si>
  <si>
    <t xml:space="preserve"> institutions - maturities within three months</t>
  </si>
  <si>
    <t xml:space="preserve"> purchases of fixed assets</t>
  </si>
  <si>
    <t xml:space="preserve"> (including retention for constructions and </t>
  </si>
  <si>
    <t xml:space="preserve"> advance payment for purchase of equipment)</t>
  </si>
  <si>
    <t xml:space="preserve"> to right to use transmission line</t>
  </si>
  <si>
    <t xml:space="preserve"> investment to be investment in a joint venture</t>
  </si>
  <si>
    <t xml:space="preserve"> non-controlling interest of a subsidiary</t>
  </si>
  <si>
    <t xml:space="preserve"> from related parties</t>
  </si>
  <si>
    <t xml:space="preserve"> without the transfer of consideration</t>
  </si>
  <si>
    <t xml:space="preserve"> to net cash provided by operations:</t>
  </si>
  <si>
    <t xml:space="preserve"> assets and liabilities</t>
  </si>
  <si>
    <t xml:space="preserve"> operating activities</t>
  </si>
  <si>
    <t>The condensed notes to the interim financial information on pages 14 to 35 are an integral part of this interim financial information.</t>
  </si>
  <si>
    <t>- Losses (gains) on disposals of equipment</t>
  </si>
  <si>
    <t>Proceeds from disposals of equipment</t>
  </si>
  <si>
    <t xml:space="preserve">Payables for construction and purchases </t>
  </si>
  <si>
    <t>of fixed assets</t>
  </si>
  <si>
    <t xml:space="preserve">Advance receipts for land rental </t>
  </si>
  <si>
    <t>from related parties</t>
  </si>
  <si>
    <t>Equity attributable to owners of the parent</t>
  </si>
  <si>
    <t xml:space="preserve">Total comprehensive income (expense) </t>
  </si>
  <si>
    <t>for the period</t>
  </si>
  <si>
    <t>Other comprehensive</t>
  </si>
  <si>
    <t>expense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</si>
</sst>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฿&quot;#,##0_);\(&quot;฿&quot;#,##0\)"/>
    <numFmt numFmtId="171" formatCode="&quot;฿&quot;#,##0_);[Red]\(&quot;฿&quot;#,##0\)"/>
    <numFmt numFmtId="172" formatCode="&quot;฿&quot;#,##0.00_);\(&quot;฿&quot;#,##0.00\)"/>
    <numFmt numFmtId="173" formatCode="&quot;฿&quot;#,##0.00_);[Red]\(&quot;฿&quot;#,##0.00\)"/>
    <numFmt numFmtId="174" formatCode="_(&quot;฿&quot;* #,##0_);_(&quot;฿&quot;* \(#,##0\);_(&quot;฿&quot;* &quot;-&quot;_);_(@_)"/>
    <numFmt numFmtId="175" formatCode="_(* #,##0_);_(* \(#,##0\);_(* &quot;-&quot;_);_(@_)"/>
    <numFmt numFmtId="176" formatCode="_(&quot;฿&quot;* #,##0.00_);_(&quot;฿&quot;* \(#,##0.00\);_(&quot;฿&quot;* &quot;-&quot;??_);_(@_)"/>
    <numFmt numFmtId="177" formatCode="_(* #,##0.00_);_(* \(#,##0.00\);_(* &quot;-&quot;??_);_(@_)"/>
    <numFmt numFmtId="178" formatCode="#,##0;\(#,##0\)"/>
    <numFmt numFmtId="179" formatCode="#,##0;\(#,##0\);\-"/>
    <numFmt numFmtId="180" formatCode="#,##0.0;\(#,##0.0\)"/>
    <numFmt numFmtId="181" formatCode="#,##0.00;\(#,##0.00\);\-"/>
    <numFmt numFmtId="182" formatCode="#,##0.000;\(#,##0.000\)"/>
    <numFmt numFmtId="183" formatCode="_-* #,##0.00000_-;\-* #,##0.00000_-;_-* &quot;-&quot;?????_-;_-@_-"/>
    <numFmt numFmtId="184" formatCode="#,##0.0;\(#,##0.0\);\-"/>
    <numFmt numFmtId="185" formatCode="#,##0.000;\(#,##0.000\);\-"/>
    <numFmt numFmtId="186" formatCode="_-* #,##0.0_-;\-* #,##0.0_-;_-* &quot;-&quot;??_-;_-@_-"/>
    <numFmt numFmtId="187" formatCode="_-* #,##0_-;\-* #,##0_-;_-* &quot;-&quot;??_-;_-@_-"/>
    <numFmt numFmtId="188" formatCode="[$-809]dd\ mmmm\ yyyy"/>
    <numFmt numFmtId="189" formatCode="_-* #,##0_-;* \(#,##0\);_-* &quot;-&quot;_-;_-@_-"/>
    <numFmt numFmtId="190" formatCode="#,##0\ ;\(#,##0\);&quot;    -    &quot;"/>
    <numFmt numFmtId="191" formatCode="#,##0.00;\(#,##0.00\)"/>
    <numFmt numFmtId="192" formatCode="#,##0.0000;\(#,##0.0000\);\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_);_(* \(#,##0\);_(* &quot;-&quot;??_);_(@_)"/>
    <numFmt numFmtId="198" formatCode="0.0"/>
    <numFmt numFmtId="199" formatCode="[$$]#,##0.00_);\([$$]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Browall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rgb="FF000000"/>
      <name val="Browall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199" fontId="50" fillId="0" borderId="0" applyAlignment="0"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>
      <alignment/>
      <protection/>
    </xf>
  </cellStyleXfs>
  <cellXfs count="260">
    <xf numFmtId="0" fontId="0" fillId="0" borderId="0" xfId="0" applyFont="1" applyAlignment="1">
      <alignment/>
    </xf>
    <xf numFmtId="0" fontId="5" fillId="0" borderId="0" xfId="66" applyFont="1" applyFill="1" applyBorder="1" applyAlignment="1">
      <alignment vertical="center"/>
      <protection/>
    </xf>
    <xf numFmtId="0" fontId="6" fillId="0" borderId="0" xfId="66" applyFont="1" applyFill="1" applyBorder="1" applyAlignment="1">
      <alignment horizontal="right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179" fontId="6" fillId="0" borderId="10" xfId="66" applyNumberFormat="1" applyFont="1" applyFill="1" applyBorder="1" applyAlignment="1">
      <alignment horizontal="right" vertical="center"/>
      <protection/>
    </xf>
    <xf numFmtId="0" fontId="6" fillId="0" borderId="10" xfId="66" applyFont="1" applyFill="1" applyBorder="1" applyAlignment="1">
      <alignment horizontal="right" vertical="center"/>
      <protection/>
    </xf>
    <xf numFmtId="0" fontId="5" fillId="0" borderId="0" xfId="66" applyFont="1" applyFill="1" applyAlignment="1">
      <alignment vertical="center"/>
      <protection/>
    </xf>
    <xf numFmtId="179" fontId="6" fillId="0" borderId="0" xfId="66" applyNumberFormat="1" applyFont="1" applyFill="1" applyBorder="1" applyAlignment="1">
      <alignment horizontal="right" vertical="center"/>
      <protection/>
    </xf>
    <xf numFmtId="179" fontId="6" fillId="0" borderId="0" xfId="66" applyNumberFormat="1" applyFont="1" applyFill="1" applyBorder="1" applyAlignment="1">
      <alignment horizontal="center" vertical="center"/>
      <protection/>
    </xf>
    <xf numFmtId="177" fontId="6" fillId="0" borderId="0" xfId="44" applyFont="1" applyFill="1" applyAlignment="1">
      <alignment horizontal="right" vertical="center"/>
    </xf>
    <xf numFmtId="0" fontId="5" fillId="0" borderId="0" xfId="66" applyNumberFormat="1" applyFont="1" applyFill="1" applyAlignment="1">
      <alignment vertical="center"/>
      <protection/>
    </xf>
    <xf numFmtId="0" fontId="6" fillId="0" borderId="0" xfId="44" applyNumberFormat="1" applyFont="1" applyFill="1" applyAlignment="1">
      <alignment horizontal="right" vertical="center"/>
    </xf>
    <xf numFmtId="0" fontId="6" fillId="0" borderId="0" xfId="61" applyNumberFormat="1" applyFont="1" applyFill="1" applyBorder="1" applyAlignment="1">
      <alignment horizontal="right" vertical="center"/>
      <protection/>
    </xf>
    <xf numFmtId="0" fontId="5" fillId="0" borderId="0" xfId="66" applyNumberFormat="1" applyFont="1" applyFill="1" applyAlignment="1">
      <alignment horizontal="right" vertical="center"/>
      <protection/>
    </xf>
    <xf numFmtId="0" fontId="6" fillId="0" borderId="0" xfId="66" applyNumberFormat="1" applyFont="1" applyFill="1" applyAlignment="1">
      <alignment horizontal="right" vertical="center"/>
      <protection/>
    </xf>
    <xf numFmtId="0" fontId="6" fillId="0" borderId="10" xfId="63" applyNumberFormat="1" applyFont="1" applyFill="1" applyBorder="1" applyAlignment="1">
      <alignment horizontal="right" vertical="center"/>
      <protection/>
    </xf>
    <xf numFmtId="0" fontId="6" fillId="0" borderId="0" xfId="44" applyNumberFormat="1" applyFont="1" applyFill="1" applyBorder="1" applyAlignment="1">
      <alignment horizontal="right" vertical="center"/>
    </xf>
    <xf numFmtId="179" fontId="6" fillId="0" borderId="0" xfId="44" applyNumberFormat="1" applyFont="1" applyFill="1" applyBorder="1" applyAlignment="1">
      <alignment horizontal="right" vertical="center" wrapText="1"/>
    </xf>
    <xf numFmtId="177" fontId="6" fillId="0" borderId="0" xfId="44" applyFont="1" applyFill="1" applyBorder="1" applyAlignment="1">
      <alignment horizontal="right" vertical="center" wrapText="1"/>
    </xf>
    <xf numFmtId="178" fontId="6" fillId="0" borderId="0" xfId="61" applyNumberFormat="1" applyFont="1" applyFill="1" applyBorder="1" applyAlignment="1">
      <alignment horizontal="left" vertical="center"/>
      <protection/>
    </xf>
    <xf numFmtId="179" fontId="5" fillId="0" borderId="0" xfId="66" applyNumberFormat="1" applyFont="1" applyFill="1" applyAlignment="1">
      <alignment horizontal="right" vertical="center"/>
      <protection/>
    </xf>
    <xf numFmtId="179" fontId="5" fillId="0" borderId="0" xfId="42" applyNumberFormat="1" applyFont="1" applyFill="1" applyAlignment="1">
      <alignment vertical="center"/>
    </xf>
    <xf numFmtId="179" fontId="5" fillId="0" borderId="0" xfId="66" applyNumberFormat="1" applyFont="1" applyFill="1" applyAlignment="1">
      <alignment vertical="center"/>
      <protection/>
    </xf>
    <xf numFmtId="179" fontId="5" fillId="0" borderId="10" xfId="66" applyNumberFormat="1" applyFont="1" applyFill="1" applyBorder="1" applyAlignment="1">
      <alignment horizontal="right" vertical="center"/>
      <protection/>
    </xf>
    <xf numFmtId="179" fontId="5" fillId="0" borderId="0" xfId="66" applyNumberFormat="1" applyFont="1" applyFill="1" applyBorder="1" applyAlignment="1">
      <alignment horizontal="right" vertical="center"/>
      <protection/>
    </xf>
    <xf numFmtId="179" fontId="5" fillId="0" borderId="10" xfId="66" applyNumberFormat="1" applyFont="1" applyFill="1" applyBorder="1" applyAlignment="1">
      <alignment vertical="center"/>
      <protection/>
    </xf>
    <xf numFmtId="175" fontId="5" fillId="0" borderId="0" xfId="66" applyNumberFormat="1" applyFont="1" applyFill="1" applyBorder="1" applyAlignment="1">
      <alignment horizontal="right" vertical="center"/>
      <protection/>
    </xf>
    <xf numFmtId="179" fontId="5" fillId="0" borderId="11" xfId="66" applyNumberFormat="1" applyFont="1" applyFill="1" applyBorder="1" applyAlignment="1">
      <alignment horizontal="right" vertical="center"/>
      <protection/>
    </xf>
    <xf numFmtId="179" fontId="5" fillId="0" borderId="10" xfId="42" applyNumberFormat="1" applyFont="1" applyFill="1" applyBorder="1" applyAlignment="1">
      <alignment horizontal="right" vertical="center"/>
    </xf>
    <xf numFmtId="179" fontId="5" fillId="0" borderId="0" xfId="42" applyNumberFormat="1" applyFont="1" applyFill="1" applyBorder="1" applyAlignment="1">
      <alignment horizontal="right" vertical="center"/>
    </xf>
    <xf numFmtId="179" fontId="5" fillId="0" borderId="10" xfId="42" applyNumberFormat="1" applyFont="1" applyFill="1" applyBorder="1" applyAlignment="1">
      <alignment vertical="center"/>
    </xf>
    <xf numFmtId="178" fontId="5" fillId="0" borderId="0" xfId="61" applyNumberFormat="1" applyFont="1" applyFill="1" applyAlignment="1">
      <alignment vertical="center"/>
      <protection/>
    </xf>
    <xf numFmtId="179" fontId="5" fillId="0" borderId="0" xfId="42" applyNumberFormat="1" applyFont="1" applyFill="1" applyAlignment="1">
      <alignment horizontal="right" vertical="center"/>
    </xf>
    <xf numFmtId="0" fontId="6" fillId="0" borderId="0" xfId="66" applyNumberFormat="1" applyFont="1" applyFill="1" applyBorder="1" applyAlignment="1">
      <alignment horizontal="center" vertical="center"/>
      <protection/>
    </xf>
    <xf numFmtId="0" fontId="6" fillId="0" borderId="0" xfId="44" applyNumberFormat="1" applyFont="1" applyFill="1" applyAlignment="1">
      <alignment horizontal="center" vertical="center"/>
    </xf>
    <xf numFmtId="0" fontId="5" fillId="0" borderId="0" xfId="66" applyNumberFormat="1" applyFont="1" applyFill="1" applyAlignment="1">
      <alignment horizontal="center" vertical="center"/>
      <protection/>
    </xf>
    <xf numFmtId="0" fontId="5" fillId="0" borderId="0" xfId="66" applyNumberFormat="1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vertical="center"/>
      <protection/>
    </xf>
    <xf numFmtId="179" fontId="6" fillId="0" borderId="0" xfId="66" applyNumberFormat="1" applyFont="1" applyFill="1" applyBorder="1" applyAlignment="1">
      <alignment vertical="center"/>
      <protection/>
    </xf>
    <xf numFmtId="0" fontId="6" fillId="0" borderId="0" xfId="66" applyFont="1" applyFill="1" applyAlignment="1">
      <alignment horizontal="right" vertical="center"/>
      <protection/>
    </xf>
    <xf numFmtId="178" fontId="55" fillId="0" borderId="0" xfId="0" applyNumberFormat="1" applyFont="1" applyFill="1" applyBorder="1" applyAlignment="1">
      <alignment horizontal="center" vertical="center"/>
    </xf>
    <xf numFmtId="178" fontId="55" fillId="0" borderId="0" xfId="0" applyNumberFormat="1" applyFont="1" applyFill="1" applyBorder="1" applyAlignment="1">
      <alignment horizontal="left" vertical="center"/>
    </xf>
    <xf numFmtId="179" fontId="55" fillId="0" borderId="0" xfId="0" applyNumberFormat="1" applyFont="1" applyFill="1" applyBorder="1" applyAlignment="1">
      <alignment horizontal="right" vertical="center"/>
    </xf>
    <xf numFmtId="178" fontId="55" fillId="0" borderId="0" xfId="0" applyNumberFormat="1" applyFont="1" applyFill="1" applyBorder="1" applyAlignment="1">
      <alignment vertical="center"/>
    </xf>
    <xf numFmtId="179" fontId="55" fillId="0" borderId="10" xfId="0" applyNumberFormat="1" applyFont="1" applyFill="1" applyBorder="1" applyAlignment="1">
      <alignment horizontal="right" vertical="center"/>
    </xf>
    <xf numFmtId="179" fontId="56" fillId="0" borderId="0" xfId="0" applyNumberFormat="1" applyFont="1" applyFill="1" applyBorder="1" applyAlignment="1">
      <alignment horizontal="right" vertical="center"/>
    </xf>
    <xf numFmtId="178" fontId="56" fillId="0" borderId="10" xfId="0" applyNumberFormat="1" applyFont="1" applyFill="1" applyBorder="1" applyAlignment="1">
      <alignment horizontal="right" vertical="center"/>
    </xf>
    <xf numFmtId="179" fontId="56" fillId="0" borderId="10" xfId="0" applyNumberFormat="1" applyFont="1" applyFill="1" applyBorder="1" applyAlignment="1">
      <alignment horizontal="right" vertical="center"/>
    </xf>
    <xf numFmtId="178" fontId="56" fillId="0" borderId="0" xfId="0" applyNumberFormat="1" applyFont="1" applyFill="1" applyBorder="1" applyAlignment="1">
      <alignment horizontal="right" vertical="center"/>
    </xf>
    <xf numFmtId="0" fontId="56" fillId="0" borderId="0" xfId="0" applyNumberFormat="1" applyFont="1" applyFill="1" applyBorder="1" applyAlignment="1">
      <alignment horizontal="right" vertical="center"/>
    </xf>
    <xf numFmtId="179" fontId="7" fillId="0" borderId="10" xfId="63" applyNumberFormat="1" applyFont="1" applyFill="1" applyBorder="1" applyAlignment="1">
      <alignment horizontal="right" vertical="center"/>
      <protection/>
    </xf>
    <xf numFmtId="179" fontId="7" fillId="0" borderId="0" xfId="63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7" fillId="0" borderId="0" xfId="65" applyFont="1" applyFill="1" applyAlignment="1">
      <alignment vertical="center"/>
      <protection/>
    </xf>
    <xf numFmtId="179" fontId="3" fillId="0" borderId="0" xfId="0" applyNumberFormat="1" applyFont="1" applyFill="1" applyBorder="1" applyAlignment="1">
      <alignment horizontal="right" vertical="center"/>
    </xf>
    <xf numFmtId="175" fontId="3" fillId="0" borderId="0" xfId="0" applyNumberFormat="1" applyFont="1" applyFill="1" applyBorder="1" applyAlignment="1">
      <alignment horizontal="right" vertical="center"/>
    </xf>
    <xf numFmtId="179" fontId="3" fillId="0" borderId="0" xfId="61" applyNumberFormat="1" applyFont="1" applyFill="1" applyAlignment="1">
      <alignment horizontal="right" vertical="center"/>
      <protection/>
    </xf>
    <xf numFmtId="179" fontId="3" fillId="0" borderId="10" xfId="61" applyNumberFormat="1" applyFont="1" applyFill="1" applyBorder="1" applyAlignment="1">
      <alignment horizontal="right" vertical="center"/>
      <protection/>
    </xf>
    <xf numFmtId="179" fontId="3" fillId="0" borderId="0" xfId="61" applyNumberFormat="1" applyFont="1" applyFill="1" applyBorder="1" applyAlignment="1">
      <alignment horizontal="right" vertical="center"/>
      <protection/>
    </xf>
    <xf numFmtId="178" fontId="7" fillId="0" borderId="0" xfId="59" applyNumberFormat="1" applyFont="1" applyFill="1" applyBorder="1" applyAlignment="1">
      <alignment horizontal="right" vertical="center"/>
      <protection/>
    </xf>
    <xf numFmtId="175" fontId="3" fillId="0" borderId="0" xfId="64" applyNumberFormat="1" applyFont="1" applyFill="1" applyBorder="1" applyAlignment="1">
      <alignment horizontal="right" vertical="center"/>
      <protection/>
    </xf>
    <xf numFmtId="179" fontId="3" fillId="0" borderId="0" xfId="64" applyNumberFormat="1" applyFont="1" applyFill="1" applyBorder="1" applyAlignment="1">
      <alignment horizontal="right" vertical="center"/>
      <protection/>
    </xf>
    <xf numFmtId="178" fontId="3" fillId="0" borderId="0" xfId="64" applyNumberFormat="1" applyFont="1" applyFill="1" applyBorder="1" applyAlignment="1">
      <alignment vertical="center"/>
      <protection/>
    </xf>
    <xf numFmtId="179" fontId="3" fillId="0" borderId="10" xfId="64" applyNumberFormat="1" applyFont="1" applyFill="1" applyBorder="1" applyAlignment="1">
      <alignment horizontal="right" vertical="center"/>
      <protection/>
    </xf>
    <xf numFmtId="175" fontId="3" fillId="0" borderId="0" xfId="64" applyNumberFormat="1" applyFont="1" applyFill="1" applyBorder="1" applyAlignment="1">
      <alignment horizontal="center" vertical="center"/>
      <protection/>
    </xf>
    <xf numFmtId="175" fontId="3" fillId="0" borderId="0" xfId="64" applyNumberFormat="1" applyFont="1" applyFill="1" applyBorder="1" applyAlignment="1">
      <alignment horizontal="left" vertical="center"/>
      <protection/>
    </xf>
    <xf numFmtId="181" fontId="3" fillId="0" borderId="0" xfId="64" applyNumberFormat="1" applyFont="1" applyFill="1" applyBorder="1" applyAlignment="1">
      <alignment horizontal="right" vertical="center"/>
      <protection/>
    </xf>
    <xf numFmtId="181" fontId="3" fillId="0" borderId="10" xfId="64" applyNumberFormat="1" applyFont="1" applyFill="1" applyBorder="1" applyAlignment="1">
      <alignment horizontal="right" vertical="center"/>
      <protection/>
    </xf>
    <xf numFmtId="178" fontId="55" fillId="0" borderId="0" xfId="62" applyNumberFormat="1" applyFont="1" applyFill="1" applyBorder="1" applyAlignment="1">
      <alignment horizontal="left" vertical="center"/>
      <protection/>
    </xf>
    <xf numFmtId="0" fontId="3" fillId="0" borderId="0" xfId="66" applyFont="1" applyFill="1" applyBorder="1" applyAlignment="1">
      <alignment vertical="center"/>
      <protection/>
    </xf>
    <xf numFmtId="178" fontId="56" fillId="0" borderId="0" xfId="62" applyNumberFormat="1" applyFont="1" applyFill="1" applyBorder="1" applyAlignment="1">
      <alignment horizontal="left" vertical="center"/>
      <protection/>
    </xf>
    <xf numFmtId="178" fontId="55" fillId="0" borderId="0" xfId="62" applyNumberFormat="1" applyFont="1" applyFill="1" applyBorder="1" applyAlignment="1">
      <alignment horizontal="center" vertical="center"/>
      <protection/>
    </xf>
    <xf numFmtId="179" fontId="55" fillId="0" borderId="0" xfId="62" applyNumberFormat="1" applyFont="1" applyFill="1" applyBorder="1" applyAlignment="1">
      <alignment horizontal="right" vertical="center"/>
      <protection/>
    </xf>
    <xf numFmtId="175" fontId="3" fillId="0" borderId="0" xfId="62" applyNumberFormat="1" applyFont="1" applyFill="1" applyBorder="1" applyAlignment="1">
      <alignment horizontal="center" vertical="center"/>
      <protection/>
    </xf>
    <xf numFmtId="175" fontId="3" fillId="0" borderId="0" xfId="62" applyNumberFormat="1" applyFont="1" applyFill="1" applyBorder="1" applyAlignment="1">
      <alignment horizontal="left" vertical="center"/>
      <protection/>
    </xf>
    <xf numFmtId="0" fontId="6" fillId="0" borderId="0" xfId="66" applyFont="1" applyFill="1" applyAlignment="1">
      <alignment vertical="center"/>
      <protection/>
    </xf>
    <xf numFmtId="0" fontId="5" fillId="0" borderId="0" xfId="66" applyFont="1" applyFill="1" applyAlignment="1">
      <alignment horizontal="right" vertical="center"/>
      <protection/>
    </xf>
    <xf numFmtId="178" fontId="6" fillId="0" borderId="0" xfId="59" applyNumberFormat="1" applyFont="1" applyFill="1" applyBorder="1" applyAlignment="1">
      <alignment horizontal="right" vertical="center"/>
      <protection/>
    </xf>
    <xf numFmtId="179" fontId="6" fillId="0" borderId="0" xfId="66" applyNumberFormat="1" applyFont="1" applyFill="1" applyAlignment="1">
      <alignment horizontal="right" vertical="center"/>
      <protection/>
    </xf>
    <xf numFmtId="178" fontId="6" fillId="0" borderId="10" xfId="68" applyNumberFormat="1" applyFont="1" applyFill="1" applyBorder="1" applyAlignment="1">
      <alignment horizontal="left" vertical="center"/>
      <protection/>
    </xf>
    <xf numFmtId="0" fontId="6" fillId="0" borderId="10" xfId="66" applyFont="1" applyFill="1" applyBorder="1" applyAlignment="1">
      <alignment vertical="center"/>
      <protection/>
    </xf>
    <xf numFmtId="0" fontId="5" fillId="0" borderId="10" xfId="66" applyNumberFormat="1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right" vertical="center"/>
      <protection/>
    </xf>
    <xf numFmtId="0" fontId="57" fillId="0" borderId="0" xfId="66" applyFont="1" applyFill="1" applyAlignment="1">
      <alignment vertical="center"/>
      <protection/>
    </xf>
    <xf numFmtId="0" fontId="57" fillId="0" borderId="0" xfId="66" applyNumberFormat="1" applyFont="1" applyFill="1" applyAlignment="1">
      <alignment horizontal="center" vertical="center"/>
      <protection/>
    </xf>
    <xf numFmtId="175" fontId="57" fillId="0" borderId="0" xfId="66" applyNumberFormat="1" applyFont="1" applyFill="1" applyAlignment="1">
      <alignment horizontal="right" vertical="center"/>
      <protection/>
    </xf>
    <xf numFmtId="0" fontId="58" fillId="0" borderId="0" xfId="66" applyFont="1" applyFill="1" applyAlignment="1">
      <alignment vertical="center"/>
      <protection/>
    </xf>
    <xf numFmtId="0" fontId="58" fillId="0" borderId="0" xfId="66" applyNumberFormat="1" applyFont="1" applyFill="1" applyAlignment="1">
      <alignment horizontal="center" vertical="center"/>
      <protection/>
    </xf>
    <xf numFmtId="175" fontId="58" fillId="0" borderId="0" xfId="66" applyNumberFormat="1" applyFont="1" applyFill="1" applyAlignment="1">
      <alignment horizontal="right" vertical="center"/>
      <protection/>
    </xf>
    <xf numFmtId="179" fontId="58" fillId="0" borderId="0" xfId="66" applyNumberFormat="1" applyFont="1" applyFill="1" applyAlignment="1">
      <alignment horizontal="right" vertical="center"/>
      <protection/>
    </xf>
    <xf numFmtId="179" fontId="58" fillId="0" borderId="0" xfId="42" applyNumberFormat="1" applyFont="1" applyFill="1" applyAlignment="1">
      <alignment horizontal="right" vertical="center"/>
    </xf>
    <xf numFmtId="178" fontId="59" fillId="0" borderId="10" xfId="61" applyNumberFormat="1" applyFont="1" applyFill="1" applyBorder="1" applyAlignment="1">
      <alignment horizontal="left" vertical="center"/>
      <protection/>
    </xf>
    <xf numFmtId="0" fontId="5" fillId="0" borderId="10" xfId="66" applyFont="1" applyFill="1" applyBorder="1" applyAlignment="1">
      <alignment horizontal="left" vertical="center" shrinkToFit="1"/>
      <protection/>
    </xf>
    <xf numFmtId="0" fontId="5" fillId="0" borderId="10" xfId="66" applyFont="1" applyFill="1" applyBorder="1" applyAlignment="1">
      <alignment vertical="center"/>
      <protection/>
    </xf>
    <xf numFmtId="179" fontId="5" fillId="0" borderId="10" xfId="44" applyNumberFormat="1" applyFont="1" applyFill="1" applyBorder="1" applyAlignment="1">
      <alignment horizontal="right" vertical="center"/>
    </xf>
    <xf numFmtId="178" fontId="7" fillId="0" borderId="0" xfId="61" applyNumberFormat="1" applyFont="1" applyFill="1" applyBorder="1" applyAlignment="1">
      <alignment horizontal="left" vertical="center"/>
      <protection/>
    </xf>
    <xf numFmtId="178" fontId="3" fillId="0" borderId="0" xfId="61" applyNumberFormat="1" applyFont="1" applyFill="1" applyBorder="1" applyAlignment="1">
      <alignment horizontal="center" vertical="center"/>
      <protection/>
    </xf>
    <xf numFmtId="178" fontId="10" fillId="0" borderId="0" xfId="61" applyNumberFormat="1" applyFont="1" applyFill="1" applyBorder="1" applyAlignment="1">
      <alignment horizontal="right"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lef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vertical="center"/>
      <protection/>
    </xf>
    <xf numFmtId="179" fontId="7" fillId="0" borderId="0" xfId="66" applyNumberFormat="1" applyFont="1" applyFill="1" applyAlignment="1">
      <alignment horizontal="right" vertical="center"/>
      <protection/>
    </xf>
    <xf numFmtId="178" fontId="7" fillId="0" borderId="10" xfId="68" applyNumberFormat="1" applyFont="1" applyFill="1" applyBorder="1" applyAlignment="1">
      <alignment horizontal="left" vertical="center"/>
      <protection/>
    </xf>
    <xf numFmtId="178" fontId="7" fillId="0" borderId="10" xfId="61" applyNumberFormat="1" applyFont="1" applyFill="1" applyBorder="1" applyAlignment="1">
      <alignment horizontal="left" vertical="center"/>
      <protection/>
    </xf>
    <xf numFmtId="178" fontId="3" fillId="0" borderId="10" xfId="61" applyNumberFormat="1" applyFont="1" applyFill="1" applyBorder="1" applyAlignment="1">
      <alignment horizontal="center" vertical="center"/>
      <protection/>
    </xf>
    <xf numFmtId="178" fontId="8" fillId="0" borderId="10" xfId="61" applyNumberFormat="1" applyFont="1" applyFill="1" applyBorder="1" applyAlignment="1">
      <alignment horizontal="right" vertical="center"/>
      <protection/>
    </xf>
    <xf numFmtId="178" fontId="3" fillId="0" borderId="10" xfId="61" applyNumberFormat="1" applyFont="1" applyFill="1" applyBorder="1" applyAlignment="1">
      <alignment horizontal="left" vertical="center"/>
      <protection/>
    </xf>
    <xf numFmtId="178" fontId="3" fillId="0" borderId="10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Fill="1" applyBorder="1" applyAlignment="1">
      <alignment horizontal="center" vertical="center"/>
      <protection/>
    </xf>
    <xf numFmtId="178" fontId="9" fillId="0" borderId="0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179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center" vertical="center"/>
      <protection/>
    </xf>
    <xf numFmtId="177" fontId="7" fillId="0" borderId="0" xfId="44" applyFont="1" applyFill="1" applyAlignment="1">
      <alignment horizontal="right" vertical="center"/>
    </xf>
    <xf numFmtId="179" fontId="7" fillId="0" borderId="0" xfId="44" applyNumberFormat="1" applyFont="1" applyFill="1" applyAlignment="1">
      <alignment horizontal="right" vertical="center"/>
    </xf>
    <xf numFmtId="178" fontId="9" fillId="0" borderId="0" xfId="61" applyNumberFormat="1" applyFont="1" applyFill="1" applyBorder="1" applyAlignment="1" quotePrefix="1">
      <alignment horizontal="right" vertical="center"/>
      <protection/>
    </xf>
    <xf numFmtId="177" fontId="7" fillId="0" borderId="0" xfId="44" applyFont="1" applyFill="1" applyBorder="1" applyAlignment="1">
      <alignment horizontal="right" vertical="center" wrapText="1"/>
    </xf>
    <xf numFmtId="178" fontId="8" fillId="0" borderId="0" xfId="61" applyNumberFormat="1" applyFont="1" applyFill="1" applyBorder="1" applyAlignment="1">
      <alignment horizontal="left" vertical="center"/>
      <protection/>
    </xf>
    <xf numFmtId="178" fontId="8" fillId="0" borderId="0" xfId="61" applyNumberFormat="1" applyFont="1" applyFill="1" applyBorder="1" applyAlignment="1">
      <alignment horizontal="center" vertical="center"/>
      <protection/>
    </xf>
    <xf numFmtId="0" fontId="3" fillId="0" borderId="0" xfId="66" applyFont="1" applyFill="1" applyAlignment="1" quotePrefix="1">
      <alignment vertical="center"/>
      <protection/>
    </xf>
    <xf numFmtId="3" fontId="3" fillId="0" borderId="0" xfId="61" applyNumberFormat="1" applyFont="1" applyFill="1" applyBorder="1" applyAlignment="1">
      <alignment horizontal="right" vertical="center"/>
      <protection/>
    </xf>
    <xf numFmtId="179" fontId="3" fillId="0" borderId="11" xfId="61" applyNumberFormat="1" applyFont="1" applyFill="1" applyBorder="1" applyAlignment="1">
      <alignment horizontal="right" vertical="center"/>
      <protection/>
    </xf>
    <xf numFmtId="178" fontId="55" fillId="0" borderId="10" xfId="61" applyNumberFormat="1" applyFont="1" applyFill="1" applyBorder="1" applyAlignment="1">
      <alignment horizontal="left" vertical="center"/>
      <protection/>
    </xf>
    <xf numFmtId="178" fontId="8" fillId="0" borderId="10" xfId="61" applyNumberFormat="1" applyFont="1" applyFill="1" applyBorder="1" applyAlignment="1">
      <alignment horizontal="center" vertical="center"/>
      <protection/>
    </xf>
    <xf numFmtId="178" fontId="8" fillId="0" borderId="10" xfId="61" applyNumberFormat="1" applyFont="1" applyFill="1" applyBorder="1" applyAlignment="1">
      <alignment vertical="center"/>
      <protection/>
    </xf>
    <xf numFmtId="178" fontId="3" fillId="0" borderId="10" xfId="61" applyNumberFormat="1" applyFont="1" applyFill="1" applyBorder="1" applyAlignment="1">
      <alignment vertical="center"/>
      <protection/>
    </xf>
    <xf numFmtId="178" fontId="7" fillId="0" borderId="0" xfId="0" applyNumberFormat="1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/>
    </xf>
    <xf numFmtId="175" fontId="3" fillId="0" borderId="0" xfId="0" applyNumberFormat="1" applyFont="1" applyFill="1" applyBorder="1" applyAlignment="1">
      <alignment horizontal="left" vertical="center"/>
    </xf>
    <xf numFmtId="175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left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left" vertical="center"/>
    </xf>
    <xf numFmtId="179" fontId="3" fillId="0" borderId="10" xfId="0" applyNumberFormat="1" applyFont="1" applyFill="1" applyBorder="1" applyAlignment="1">
      <alignment horizontal="right" vertical="center"/>
    </xf>
    <xf numFmtId="175" fontId="3" fillId="0" borderId="10" xfId="0" applyNumberFormat="1" applyFont="1" applyFill="1" applyBorder="1" applyAlignment="1">
      <alignment horizontal="left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right" vertical="center"/>
    </xf>
    <xf numFmtId="0" fontId="56" fillId="0" borderId="0" xfId="0" applyNumberFormat="1" applyFont="1" applyFill="1" applyBorder="1" applyAlignment="1" quotePrefix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5" fontId="3" fillId="0" borderId="0" xfId="0" applyNumberFormat="1" applyFont="1" applyFill="1" applyAlignment="1">
      <alignment horizontal="right" vertical="center"/>
    </xf>
    <xf numFmtId="175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75" fontId="8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Border="1" applyAlignment="1" quotePrefix="1">
      <alignment horizontal="left" vertical="center"/>
    </xf>
    <xf numFmtId="179" fontId="8" fillId="0" borderId="10" xfId="0" applyNumberFormat="1" applyFont="1" applyFill="1" applyBorder="1" applyAlignment="1">
      <alignment horizontal="right" vertical="center"/>
    </xf>
    <xf numFmtId="179" fontId="56" fillId="0" borderId="0" xfId="62" applyNumberFormat="1" applyFont="1" applyFill="1" applyBorder="1" applyAlignment="1">
      <alignment horizontal="right" vertical="center"/>
      <protection/>
    </xf>
    <xf numFmtId="178" fontId="56" fillId="0" borderId="0" xfId="62" applyNumberFormat="1" applyFont="1" applyFill="1" applyBorder="1" applyAlignment="1">
      <alignment horizontal="center" vertical="center"/>
      <protection/>
    </xf>
    <xf numFmtId="178" fontId="3" fillId="0" borderId="0" xfId="0" applyNumberFormat="1" applyFont="1" applyFill="1" applyBorder="1" applyAlignment="1" quotePrefix="1">
      <alignment horizontal="center" vertical="center"/>
    </xf>
    <xf numFmtId="178" fontId="7" fillId="0" borderId="0" xfId="62" applyNumberFormat="1" applyFont="1" applyFill="1" applyBorder="1" applyAlignment="1">
      <alignment horizontal="center" vertical="center"/>
      <protection/>
    </xf>
    <xf numFmtId="178" fontId="7" fillId="0" borderId="0" xfId="62" applyNumberFormat="1" applyFont="1" applyFill="1" applyBorder="1" applyAlignment="1">
      <alignment horizontal="left" vertical="center"/>
      <protection/>
    </xf>
    <xf numFmtId="179" fontId="55" fillId="0" borderId="10" xfId="62" applyNumberFormat="1" applyFont="1" applyFill="1" applyBorder="1" applyAlignment="1">
      <alignment horizontal="right" vertical="center"/>
      <protection/>
    </xf>
    <xf numFmtId="179" fontId="3" fillId="0" borderId="10" xfId="62" applyNumberFormat="1" applyFont="1" applyFill="1" applyBorder="1" applyAlignment="1">
      <alignment horizontal="right" vertical="center"/>
      <protection/>
    </xf>
    <xf numFmtId="179" fontId="55" fillId="0" borderId="0" xfId="62" applyNumberFormat="1" applyFont="1" applyFill="1" applyBorder="1" applyAlignment="1">
      <alignment horizontal="right" vertical="center" wrapText="1"/>
      <protection/>
    </xf>
    <xf numFmtId="179" fontId="55" fillId="0" borderId="11" xfId="62" applyNumberFormat="1" applyFont="1" applyFill="1" applyBorder="1" applyAlignment="1">
      <alignment horizontal="right" vertical="center"/>
      <protection/>
    </xf>
    <xf numFmtId="178" fontId="60" fillId="0" borderId="0" xfId="0" applyNumberFormat="1" applyFont="1" applyFill="1" applyBorder="1" applyAlignment="1">
      <alignment horizontal="left" vertical="center"/>
    </xf>
    <xf numFmtId="175" fontId="60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quotePrefix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179" fontId="3" fillId="0" borderId="11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/>
    </xf>
    <xf numFmtId="175" fontId="7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 quotePrefix="1">
      <alignment horizontal="center" vertical="center"/>
    </xf>
    <xf numFmtId="178" fontId="3" fillId="0" borderId="10" xfId="0" applyNumberFormat="1" applyFont="1" applyFill="1" applyBorder="1" applyAlignment="1">
      <alignment vertical="center"/>
    </xf>
    <xf numFmtId="178" fontId="7" fillId="0" borderId="0" xfId="64" applyNumberFormat="1" applyFont="1" applyFill="1" applyBorder="1" applyAlignment="1">
      <alignment horizontal="left" vertical="center"/>
      <protection/>
    </xf>
    <xf numFmtId="178" fontId="3" fillId="0" borderId="0" xfId="64" applyNumberFormat="1" applyFont="1" applyFill="1" applyBorder="1" applyAlignment="1">
      <alignment horizontal="center" vertical="center"/>
      <protection/>
    </xf>
    <xf numFmtId="178" fontId="3" fillId="0" borderId="0" xfId="64" applyNumberFormat="1" applyFont="1" applyFill="1" applyBorder="1" applyAlignment="1">
      <alignment horizontal="left" vertical="center"/>
      <protection/>
    </xf>
    <xf numFmtId="178" fontId="7" fillId="0" borderId="0" xfId="64" applyNumberFormat="1" applyFont="1" applyFill="1" applyBorder="1" applyAlignment="1">
      <alignment horizontal="right" vertical="center"/>
      <protection/>
    </xf>
    <xf numFmtId="178" fontId="7" fillId="0" borderId="10" xfId="67" applyNumberFormat="1" applyFont="1" applyFill="1" applyBorder="1" applyAlignment="1">
      <alignment horizontal="left" vertical="center"/>
      <protection/>
    </xf>
    <xf numFmtId="178" fontId="7" fillId="0" borderId="10" xfId="64" applyNumberFormat="1" applyFont="1" applyFill="1" applyBorder="1" applyAlignment="1">
      <alignment horizontal="left" vertical="center"/>
      <protection/>
    </xf>
    <xf numFmtId="178" fontId="3" fillId="0" borderId="10" xfId="64" applyNumberFormat="1" applyFont="1" applyFill="1" applyBorder="1" applyAlignment="1">
      <alignment horizontal="center" vertical="center"/>
      <protection/>
    </xf>
    <xf numFmtId="178" fontId="3" fillId="0" borderId="10" xfId="64" applyNumberFormat="1" applyFont="1" applyFill="1" applyBorder="1" applyAlignment="1">
      <alignment horizontal="left" vertical="center"/>
      <protection/>
    </xf>
    <xf numFmtId="175" fontId="3" fillId="0" borderId="10" xfId="64" applyNumberFormat="1" applyFont="1" applyFill="1" applyBorder="1" applyAlignment="1">
      <alignment horizontal="left" vertical="center"/>
      <protection/>
    </xf>
    <xf numFmtId="175" fontId="3" fillId="0" borderId="10" xfId="64" applyNumberFormat="1" applyFont="1" applyFill="1" applyBorder="1" applyAlignment="1">
      <alignment horizontal="center" vertical="center"/>
      <protection/>
    </xf>
    <xf numFmtId="178" fontId="7" fillId="0" borderId="0" xfId="67" applyNumberFormat="1" applyFont="1" applyFill="1" applyBorder="1" applyAlignment="1">
      <alignment horizontal="left" vertical="center"/>
      <protection/>
    </xf>
    <xf numFmtId="180" fontId="3" fillId="0" borderId="0" xfId="64" applyNumberFormat="1" applyFont="1" applyFill="1" applyBorder="1" applyAlignment="1">
      <alignment horizontal="center" vertical="center"/>
      <protection/>
    </xf>
    <xf numFmtId="178" fontId="7" fillId="0" borderId="0" xfId="64" applyNumberFormat="1" applyFont="1" applyFill="1" applyBorder="1" applyAlignment="1">
      <alignment vertical="center"/>
      <protection/>
    </xf>
    <xf numFmtId="178" fontId="3" fillId="0" borderId="0" xfId="64" applyNumberFormat="1" applyFont="1" applyFill="1" applyBorder="1" applyAlignment="1" quotePrefix="1">
      <alignment vertical="center"/>
      <protection/>
    </xf>
    <xf numFmtId="179" fontId="3" fillId="0" borderId="11" xfId="64" applyNumberFormat="1" applyFont="1" applyFill="1" applyBorder="1" applyAlignment="1">
      <alignment horizontal="right" vertical="center"/>
      <protection/>
    </xf>
    <xf numFmtId="178" fontId="3" fillId="0" borderId="0" xfId="64" applyNumberFormat="1" applyFont="1" applyFill="1" applyBorder="1" applyAlignment="1" quotePrefix="1">
      <alignment horizontal="left" vertical="center"/>
      <protection/>
    </xf>
    <xf numFmtId="178" fontId="3" fillId="0" borderId="0" xfId="62" applyNumberFormat="1" applyFont="1" applyFill="1" applyBorder="1" applyAlignment="1" quotePrefix="1">
      <alignment horizontal="left" vertical="center"/>
      <protection/>
    </xf>
    <xf numFmtId="178" fontId="3" fillId="0" borderId="0" xfId="62" applyNumberFormat="1" applyFont="1" applyFill="1" applyBorder="1" applyAlignment="1">
      <alignment horizontal="left" vertical="center"/>
      <protection/>
    </xf>
    <xf numFmtId="179" fontId="3" fillId="0" borderId="11" xfId="66" applyNumberFormat="1" applyFont="1" applyFill="1" applyBorder="1" applyAlignment="1">
      <alignment vertical="center"/>
      <protection/>
    </xf>
    <xf numFmtId="178" fontId="3" fillId="0" borderId="0" xfId="62" applyNumberFormat="1" applyFont="1" applyFill="1" applyBorder="1" applyAlignment="1">
      <alignment horizontal="center" vertical="center"/>
      <protection/>
    </xf>
    <xf numFmtId="179" fontId="3" fillId="0" borderId="0" xfId="62" applyNumberFormat="1" applyFont="1" applyFill="1" applyBorder="1" applyAlignment="1">
      <alignment horizontal="right" vertical="center"/>
      <protection/>
    </xf>
    <xf numFmtId="181" fontId="3" fillId="0" borderId="0" xfId="62" applyNumberFormat="1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left" vertical="center"/>
      <protection/>
    </xf>
    <xf numFmtId="179" fontId="3" fillId="33" borderId="0" xfId="0" applyNumberFormat="1" applyFont="1" applyFill="1" applyBorder="1" applyAlignment="1">
      <alignment horizontal="right" vertical="center"/>
    </xf>
    <xf numFmtId="179" fontId="3" fillId="33" borderId="0" xfId="0" applyNumberFormat="1" applyFont="1" applyFill="1" applyAlignment="1">
      <alignment horizontal="right" vertical="center"/>
    </xf>
    <xf numFmtId="179" fontId="8" fillId="33" borderId="0" xfId="0" applyNumberFormat="1" applyFont="1" applyFill="1" applyAlignment="1">
      <alignment horizontal="right" vertical="center"/>
    </xf>
    <xf numFmtId="178" fontId="3" fillId="33" borderId="0" xfId="0" applyNumberFormat="1" applyFont="1" applyFill="1" applyBorder="1" applyAlignment="1">
      <alignment vertical="center"/>
    </xf>
    <xf numFmtId="179" fontId="3" fillId="33" borderId="10" xfId="0" applyNumberFormat="1" applyFont="1" applyFill="1" applyBorder="1" applyAlignment="1">
      <alignment horizontal="right" vertical="center"/>
    </xf>
    <xf numFmtId="179" fontId="56" fillId="33" borderId="0" xfId="62" applyNumberFormat="1" applyFont="1" applyFill="1" applyBorder="1" applyAlignment="1">
      <alignment horizontal="right" vertical="center"/>
      <protection/>
    </xf>
    <xf numFmtId="179" fontId="55" fillId="33" borderId="0" xfId="62" applyNumberFormat="1" applyFont="1" applyFill="1" applyBorder="1" applyAlignment="1">
      <alignment horizontal="right" vertical="center"/>
      <protection/>
    </xf>
    <xf numFmtId="179" fontId="55" fillId="33" borderId="10" xfId="62" applyNumberFormat="1" applyFont="1" applyFill="1" applyBorder="1" applyAlignment="1">
      <alignment horizontal="right" vertical="center"/>
      <protection/>
    </xf>
    <xf numFmtId="179" fontId="8" fillId="33" borderId="10" xfId="0" applyNumberFormat="1" applyFont="1" applyFill="1" applyBorder="1" applyAlignment="1">
      <alignment horizontal="right" vertical="center"/>
    </xf>
    <xf numFmtId="179" fontId="3" fillId="33" borderId="10" xfId="62" applyNumberFormat="1" applyFont="1" applyFill="1" applyBorder="1" applyAlignment="1">
      <alignment horizontal="right" vertical="center"/>
      <protection/>
    </xf>
    <xf numFmtId="179" fontId="55" fillId="33" borderId="0" xfId="62" applyNumberFormat="1" applyFont="1" applyFill="1" applyBorder="1" applyAlignment="1">
      <alignment horizontal="right" vertical="center" wrapText="1"/>
      <protection/>
    </xf>
    <xf numFmtId="179" fontId="55" fillId="33" borderId="11" xfId="62" applyNumberFormat="1" applyFont="1" applyFill="1" applyBorder="1" applyAlignment="1">
      <alignment horizontal="right" vertical="center"/>
      <protection/>
    </xf>
    <xf numFmtId="178" fontId="3" fillId="33" borderId="0" xfId="61" applyNumberFormat="1" applyFont="1" applyFill="1" applyBorder="1" applyAlignment="1">
      <alignment vertical="center"/>
      <protection/>
    </xf>
    <xf numFmtId="179" fontId="3" fillId="33" borderId="10" xfId="61" applyNumberFormat="1" applyFont="1" applyFill="1" applyBorder="1" applyAlignment="1">
      <alignment horizontal="right" vertical="center"/>
      <protection/>
    </xf>
    <xf numFmtId="179" fontId="3" fillId="33" borderId="0" xfId="61" applyNumberFormat="1" applyFont="1" applyFill="1" applyBorder="1" applyAlignment="1">
      <alignment horizontal="right" vertical="center"/>
      <protection/>
    </xf>
    <xf numFmtId="179" fontId="3" fillId="33" borderId="11" xfId="61" applyNumberFormat="1" applyFont="1" applyFill="1" applyBorder="1" applyAlignment="1">
      <alignment horizontal="right" vertical="center"/>
      <protection/>
    </xf>
    <xf numFmtId="179" fontId="5" fillId="33" borderId="0" xfId="42" applyNumberFormat="1" applyFont="1" applyFill="1" applyAlignment="1">
      <alignment vertical="center"/>
    </xf>
    <xf numFmtId="179" fontId="5" fillId="33" borderId="10" xfId="66" applyNumberFormat="1" applyFont="1" applyFill="1" applyBorder="1" applyAlignment="1">
      <alignment horizontal="right" vertical="center"/>
      <protection/>
    </xf>
    <xf numFmtId="179" fontId="5" fillId="33" borderId="0" xfId="66" applyNumberFormat="1" applyFont="1" applyFill="1" applyBorder="1" applyAlignment="1">
      <alignment horizontal="right" vertical="center"/>
      <protection/>
    </xf>
    <xf numFmtId="179" fontId="5" fillId="33" borderId="11" xfId="66" applyNumberFormat="1" applyFont="1" applyFill="1" applyBorder="1" applyAlignment="1">
      <alignment horizontal="right" vertical="center"/>
      <protection/>
    </xf>
    <xf numFmtId="0" fontId="5" fillId="33" borderId="0" xfId="66" applyFont="1" applyFill="1" applyAlignment="1">
      <alignment vertical="center"/>
      <protection/>
    </xf>
    <xf numFmtId="179" fontId="5" fillId="33" borderId="10" xfId="66" applyNumberFormat="1" applyFont="1" applyFill="1" applyBorder="1" applyAlignment="1">
      <alignment vertical="center"/>
      <protection/>
    </xf>
    <xf numFmtId="179" fontId="5" fillId="33" borderId="0" xfId="66" applyNumberFormat="1" applyFont="1" applyFill="1" applyAlignment="1">
      <alignment vertical="center"/>
      <protection/>
    </xf>
    <xf numFmtId="179" fontId="5" fillId="33" borderId="10" xfId="42" applyNumberFormat="1" applyFont="1" applyFill="1" applyBorder="1" applyAlignment="1">
      <alignment horizontal="right" vertical="center"/>
    </xf>
    <xf numFmtId="179" fontId="5" fillId="33" borderId="0" xfId="42" applyNumberFormat="1" applyFont="1" applyFill="1" applyBorder="1" applyAlignment="1">
      <alignment horizontal="right" vertical="center"/>
    </xf>
    <xf numFmtId="179" fontId="5" fillId="33" borderId="10" xfId="42" applyNumberFormat="1" applyFont="1" applyFill="1" applyBorder="1" applyAlignment="1">
      <alignment vertical="center"/>
    </xf>
    <xf numFmtId="179" fontId="7" fillId="33" borderId="0" xfId="63" applyNumberFormat="1" applyFont="1" applyFill="1" applyBorder="1" applyAlignment="1">
      <alignment horizontal="right" vertical="center"/>
      <protection/>
    </xf>
    <xf numFmtId="179" fontId="3" fillId="33" borderId="0" xfId="64" applyNumberFormat="1" applyFont="1" applyFill="1" applyBorder="1" applyAlignment="1">
      <alignment horizontal="right" vertical="center"/>
      <protection/>
    </xf>
    <xf numFmtId="178" fontId="3" fillId="33" borderId="0" xfId="64" applyNumberFormat="1" applyFont="1" applyFill="1" applyBorder="1" applyAlignment="1">
      <alignment vertical="center"/>
      <protection/>
    </xf>
    <xf numFmtId="179" fontId="3" fillId="33" borderId="10" xfId="64" applyNumberFormat="1" applyFont="1" applyFill="1" applyBorder="1" applyAlignment="1">
      <alignment horizontal="right" vertical="center"/>
      <protection/>
    </xf>
    <xf numFmtId="179" fontId="3" fillId="33" borderId="11" xfId="64" applyNumberFormat="1" applyFont="1" applyFill="1" applyBorder="1" applyAlignment="1">
      <alignment horizontal="right" vertical="center"/>
      <protection/>
    </xf>
    <xf numFmtId="179" fontId="3" fillId="33" borderId="11" xfId="66" applyNumberFormat="1" applyFont="1" applyFill="1" applyBorder="1" applyAlignment="1">
      <alignment vertical="center"/>
      <protection/>
    </xf>
    <xf numFmtId="0" fontId="3" fillId="33" borderId="0" xfId="66" applyFont="1" applyFill="1" applyBorder="1" applyAlignment="1">
      <alignment vertical="center"/>
      <protection/>
    </xf>
    <xf numFmtId="181" fontId="3" fillId="33" borderId="0" xfId="64" applyNumberFormat="1" applyFont="1" applyFill="1" applyBorder="1" applyAlignment="1">
      <alignment horizontal="right" vertical="center"/>
      <protection/>
    </xf>
    <xf numFmtId="179" fontId="3" fillId="33" borderId="0" xfId="62" applyNumberFormat="1" applyFont="1" applyFill="1" applyBorder="1" applyAlignment="1">
      <alignment horizontal="right" vertical="center"/>
      <protection/>
    </xf>
    <xf numFmtId="181" fontId="3" fillId="33" borderId="0" xfId="62" applyNumberFormat="1" applyFont="1" applyFill="1" applyBorder="1" applyAlignment="1">
      <alignment horizontal="right" vertical="center"/>
      <protection/>
    </xf>
    <xf numFmtId="181" fontId="3" fillId="33" borderId="10" xfId="64" applyNumberFormat="1" applyFont="1" applyFill="1" applyBorder="1" applyAlignment="1">
      <alignment horizontal="right" vertical="center"/>
      <protection/>
    </xf>
    <xf numFmtId="179" fontId="7" fillId="33" borderId="0" xfId="0" applyNumberFormat="1" applyFont="1" applyFill="1" applyBorder="1" applyAlignment="1">
      <alignment horizontal="right" vertical="center"/>
    </xf>
    <xf numFmtId="179" fontId="3" fillId="33" borderId="11" xfId="0" applyNumberFormat="1" applyFont="1" applyFill="1" applyBorder="1" applyAlignment="1">
      <alignment horizontal="right" vertical="center"/>
    </xf>
    <xf numFmtId="179" fontId="3" fillId="33" borderId="0" xfId="61" applyNumberFormat="1" applyFont="1" applyFill="1" applyAlignment="1">
      <alignment horizontal="right" vertical="center"/>
      <protection/>
    </xf>
    <xf numFmtId="179" fontId="5" fillId="33" borderId="0" xfId="42" applyNumberFormat="1" applyFont="1" applyFill="1" applyAlignment="1">
      <alignment horizontal="right" vertical="center"/>
    </xf>
    <xf numFmtId="179" fontId="5" fillId="33" borderId="0" xfId="66" applyNumberFormat="1" applyFont="1" applyFill="1" applyAlignment="1">
      <alignment horizontal="right" vertical="center"/>
      <protection/>
    </xf>
    <xf numFmtId="181" fontId="12" fillId="33" borderId="10" xfId="0" applyNumberFormat="1" applyFont="1" applyFill="1" applyBorder="1" applyAlignment="1">
      <alignment horizontal="right" vertical="center"/>
    </xf>
    <xf numFmtId="181" fontId="12" fillId="33" borderId="10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Border="1" applyAlignment="1">
      <alignment horizontal="right" vertical="center"/>
    </xf>
    <xf numFmtId="178" fontId="7" fillId="0" borderId="10" xfId="61" applyNumberFormat="1" applyFont="1" applyFill="1" applyBorder="1" applyAlignment="1">
      <alignment horizontal="center" vertical="center"/>
      <protection/>
    </xf>
    <xf numFmtId="0" fontId="57" fillId="33" borderId="0" xfId="66" applyFont="1" applyFill="1" applyAlignment="1">
      <alignment vertical="center"/>
      <protection/>
    </xf>
    <xf numFmtId="178" fontId="7" fillId="0" borderId="12" xfId="61" applyNumberFormat="1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11" fillId="0" borderId="10" xfId="66" applyFont="1" applyFill="1" applyBorder="1" applyAlignment="1">
      <alignment horizontal="justify" vertical="center"/>
      <protection/>
    </xf>
    <xf numFmtId="179" fontId="6" fillId="0" borderId="10" xfId="44" applyNumberFormat="1" applyFont="1" applyFill="1" applyBorder="1" applyAlignment="1">
      <alignment horizontal="center"/>
    </xf>
    <xf numFmtId="0" fontId="6" fillId="0" borderId="10" xfId="66" applyFont="1" applyFill="1" applyBorder="1" applyAlignment="1">
      <alignment horizontal="center" vertical="center"/>
      <protection/>
    </xf>
    <xf numFmtId="179" fontId="6" fillId="0" borderId="13" xfId="66" applyNumberFormat="1" applyFont="1" applyFill="1" applyBorder="1" applyAlignment="1">
      <alignment horizontal="center" vertical="center"/>
      <protection/>
    </xf>
    <xf numFmtId="0" fontId="6" fillId="0" borderId="13" xfId="66" applyFont="1" applyFill="1" applyBorder="1" applyAlignment="1">
      <alignment horizontal="center" vertical="center" wrapText="1"/>
      <protection/>
    </xf>
    <xf numFmtId="178" fontId="7" fillId="0" borderId="10" xfId="61" applyNumberFormat="1" applyFont="1" applyFill="1" applyBorder="1" applyAlignment="1">
      <alignment horizontal="center" vertical="center"/>
      <protection/>
    </xf>
    <xf numFmtId="178" fontId="7" fillId="0" borderId="13" xfId="61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 4" xfId="59"/>
    <cellStyle name="Normal 2" xfId="60"/>
    <cellStyle name="Normal 2 13" xfId="61"/>
    <cellStyle name="Normal 3" xfId="62"/>
    <cellStyle name="Normal 3 2" xfId="63"/>
    <cellStyle name="Normal_EGCO_June10 TE" xfId="64"/>
    <cellStyle name="Normal_Interlink Communication_EQ2_10_Interlink Communication_EQ2_12" xfId="65"/>
    <cellStyle name="Normal_KEGCO_2002" xfId="66"/>
    <cellStyle name="Normal_Sheet5" xfId="67"/>
    <cellStyle name="Normal_Sheet7 2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ปกติ_USCT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L159"/>
  <sheetViews>
    <sheetView zoomScale="90" zoomScaleNormal="90" zoomScaleSheetLayoutView="100" workbookViewId="0" topLeftCell="A1">
      <selection activeCell="A1" sqref="A1"/>
    </sheetView>
  </sheetViews>
  <sheetFormatPr defaultColWidth="9.140625" defaultRowHeight="16.5" customHeight="1"/>
  <cols>
    <col min="1" max="2" width="1.1484375" style="134" customWidth="1"/>
    <col min="3" max="3" width="41.140625" style="134" customWidth="1"/>
    <col min="4" max="4" width="6.57421875" style="54" customWidth="1"/>
    <col min="5" max="5" width="0.71875" style="134" customWidth="1"/>
    <col min="6" max="6" width="11.7109375" style="57" customWidth="1"/>
    <col min="7" max="7" width="0.71875" style="134" customWidth="1"/>
    <col min="8" max="8" width="11.7109375" style="57" customWidth="1"/>
    <col min="9" max="9" width="0.71875" style="54" customWidth="1"/>
    <col min="10" max="10" width="11.7109375" style="57" customWidth="1"/>
    <col min="11" max="11" width="0.71875" style="134" customWidth="1"/>
    <col min="12" max="12" width="11.7109375" style="57" customWidth="1"/>
    <col min="13" max="16384" width="9.140625" style="138" customWidth="1"/>
  </cols>
  <sheetData>
    <row r="1" spans="1:3" ht="16.5" customHeight="1">
      <c r="A1" s="132" t="s">
        <v>62</v>
      </c>
      <c r="B1" s="132"/>
      <c r="C1" s="132"/>
    </row>
    <row r="2" spans="1:3" ht="16.5" customHeight="1">
      <c r="A2" s="132" t="s">
        <v>55</v>
      </c>
      <c r="B2" s="132"/>
      <c r="C2" s="132"/>
    </row>
    <row r="3" spans="1:12" ht="16.5" customHeight="1">
      <c r="A3" s="140" t="s">
        <v>223</v>
      </c>
      <c r="B3" s="140"/>
      <c r="C3" s="140"/>
      <c r="D3" s="166"/>
      <c r="E3" s="142"/>
      <c r="F3" s="143"/>
      <c r="G3" s="142"/>
      <c r="H3" s="143"/>
      <c r="I3" s="166"/>
      <c r="J3" s="143"/>
      <c r="K3" s="142"/>
      <c r="L3" s="143"/>
    </row>
    <row r="4" spans="1:3" ht="16.5" customHeight="1">
      <c r="A4" s="132"/>
      <c r="B4" s="132"/>
      <c r="C4" s="132"/>
    </row>
    <row r="6" spans="8:12" ht="16.5" customHeight="1">
      <c r="H6" s="139" t="s">
        <v>48</v>
      </c>
      <c r="L6" s="139" t="s">
        <v>114</v>
      </c>
    </row>
    <row r="7" spans="1:12" ht="16.5" customHeight="1">
      <c r="A7" s="138"/>
      <c r="D7" s="167"/>
      <c r="E7" s="132"/>
      <c r="F7" s="143"/>
      <c r="G7" s="168"/>
      <c r="H7" s="169" t="s">
        <v>168</v>
      </c>
      <c r="I7" s="170"/>
      <c r="J7" s="143"/>
      <c r="K7" s="168"/>
      <c r="L7" s="169" t="s">
        <v>168</v>
      </c>
    </row>
    <row r="8" spans="5:12" ht="16.5" customHeight="1">
      <c r="E8" s="132"/>
      <c r="F8" s="139" t="s">
        <v>57</v>
      </c>
      <c r="G8" s="170"/>
      <c r="H8" s="139" t="s">
        <v>47</v>
      </c>
      <c r="I8" s="170"/>
      <c r="J8" s="139" t="s">
        <v>57</v>
      </c>
      <c r="K8" s="170"/>
      <c r="L8" s="139" t="s">
        <v>47</v>
      </c>
    </row>
    <row r="9" spans="5:12" ht="16.5" customHeight="1">
      <c r="E9" s="132"/>
      <c r="F9" s="171" t="s">
        <v>224</v>
      </c>
      <c r="G9" s="139"/>
      <c r="H9" s="171" t="s">
        <v>2</v>
      </c>
      <c r="I9" s="133"/>
      <c r="J9" s="171" t="s">
        <v>224</v>
      </c>
      <c r="K9" s="139"/>
      <c r="L9" s="171" t="s">
        <v>2</v>
      </c>
    </row>
    <row r="10" spans="5:12" ht="16.5" customHeight="1">
      <c r="E10" s="132"/>
      <c r="F10" s="172">
        <v>2019</v>
      </c>
      <c r="G10" s="173"/>
      <c r="H10" s="172">
        <v>2018</v>
      </c>
      <c r="I10" s="133"/>
      <c r="J10" s="172">
        <v>2019</v>
      </c>
      <c r="K10" s="173"/>
      <c r="L10" s="172">
        <v>2018</v>
      </c>
    </row>
    <row r="11" spans="4:12" ht="16.5" customHeight="1">
      <c r="D11" s="141" t="s">
        <v>3</v>
      </c>
      <c r="E11" s="132"/>
      <c r="F11" s="51" t="s">
        <v>90</v>
      </c>
      <c r="G11" s="132"/>
      <c r="H11" s="51" t="s">
        <v>90</v>
      </c>
      <c r="I11" s="133"/>
      <c r="J11" s="51" t="s">
        <v>90</v>
      </c>
      <c r="K11" s="132"/>
      <c r="L11" s="51" t="s">
        <v>90</v>
      </c>
    </row>
    <row r="12" spans="4:12" ht="16.5" customHeight="1">
      <c r="D12" s="133"/>
      <c r="E12" s="132"/>
      <c r="F12" s="230"/>
      <c r="G12" s="132"/>
      <c r="H12" s="52"/>
      <c r="I12" s="133"/>
      <c r="J12" s="230"/>
      <c r="K12" s="132"/>
      <c r="L12" s="52"/>
    </row>
    <row r="13" spans="1:10" ht="16.5" customHeight="1">
      <c r="A13" s="132" t="s">
        <v>4</v>
      </c>
      <c r="F13" s="204"/>
      <c r="J13" s="204"/>
    </row>
    <row r="14" spans="1:10" ht="16.5" customHeight="1">
      <c r="A14" s="132"/>
      <c r="F14" s="204"/>
      <c r="J14" s="204"/>
    </row>
    <row r="15" spans="1:11" ht="16.5" customHeight="1">
      <c r="A15" s="53" t="s">
        <v>5</v>
      </c>
      <c r="F15" s="204"/>
      <c r="G15" s="135"/>
      <c r="I15" s="136"/>
      <c r="J15" s="204"/>
      <c r="K15" s="135"/>
    </row>
    <row r="16" spans="1:11" ht="16.5" customHeight="1">
      <c r="A16" s="132"/>
      <c r="F16" s="204"/>
      <c r="G16" s="135"/>
      <c r="I16" s="136"/>
      <c r="J16" s="204"/>
      <c r="K16" s="135"/>
    </row>
    <row r="17" spans="1:12" ht="16.5" customHeight="1">
      <c r="A17" s="134" t="s">
        <v>63</v>
      </c>
      <c r="F17" s="204">
        <v>4137404</v>
      </c>
      <c r="G17" s="58"/>
      <c r="H17" s="57">
        <v>5478570</v>
      </c>
      <c r="I17" s="57"/>
      <c r="J17" s="204">
        <v>591509</v>
      </c>
      <c r="K17" s="57"/>
      <c r="L17" s="57">
        <v>544675</v>
      </c>
    </row>
    <row r="18" spans="1:12" ht="16.5" customHeight="1">
      <c r="A18" s="134" t="s">
        <v>166</v>
      </c>
      <c r="D18" s="54">
        <v>6</v>
      </c>
      <c r="F18" s="204">
        <v>20378</v>
      </c>
      <c r="G18" s="135"/>
      <c r="H18" s="57">
        <v>43993</v>
      </c>
      <c r="I18" s="57"/>
      <c r="J18" s="204">
        <v>0</v>
      </c>
      <c r="K18" s="57"/>
      <c r="L18" s="57">
        <v>0</v>
      </c>
    </row>
    <row r="19" spans="1:12" ht="16.5" customHeight="1">
      <c r="A19" s="134" t="s">
        <v>198</v>
      </c>
      <c r="D19" s="54">
        <v>7</v>
      </c>
      <c r="F19" s="204">
        <v>2424747</v>
      </c>
      <c r="G19" s="135"/>
      <c r="H19" s="57">
        <v>1650850</v>
      </c>
      <c r="I19" s="57"/>
      <c r="J19" s="204">
        <v>310728</v>
      </c>
      <c r="K19" s="57"/>
      <c r="L19" s="57">
        <v>190696</v>
      </c>
    </row>
    <row r="20" spans="1:12" ht="16.5" customHeight="1">
      <c r="A20" s="134" t="s">
        <v>100</v>
      </c>
      <c r="E20" s="138"/>
      <c r="F20" s="204">
        <v>652987</v>
      </c>
      <c r="G20" s="135"/>
      <c r="H20" s="57">
        <v>644064</v>
      </c>
      <c r="I20" s="57"/>
      <c r="J20" s="204">
        <v>354815</v>
      </c>
      <c r="L20" s="57">
        <v>313275</v>
      </c>
    </row>
    <row r="21" spans="1:12" ht="16.5" customHeight="1">
      <c r="A21" s="134" t="s">
        <v>220</v>
      </c>
      <c r="E21" s="138"/>
      <c r="F21" s="204">
        <v>3193</v>
      </c>
      <c r="G21" s="135"/>
      <c r="H21" s="57">
        <v>2693</v>
      </c>
      <c r="I21" s="57"/>
      <c r="J21" s="204">
        <v>11987143</v>
      </c>
      <c r="K21" s="57"/>
      <c r="L21" s="57">
        <v>2234143</v>
      </c>
    </row>
    <row r="22" spans="1:12" ht="16.5" customHeight="1">
      <c r="A22" s="134" t="s">
        <v>69</v>
      </c>
      <c r="F22" s="208">
        <v>478470</v>
      </c>
      <c r="G22" s="135"/>
      <c r="H22" s="143">
        <v>329962</v>
      </c>
      <c r="I22" s="57"/>
      <c r="J22" s="208">
        <v>172034</v>
      </c>
      <c r="K22" s="57"/>
      <c r="L22" s="143">
        <v>127115</v>
      </c>
    </row>
    <row r="23" spans="6:11" ht="16.5" customHeight="1">
      <c r="F23" s="204"/>
      <c r="G23" s="135"/>
      <c r="I23" s="136"/>
      <c r="J23" s="204"/>
      <c r="K23" s="135"/>
    </row>
    <row r="24" spans="1:12" ht="16.5" customHeight="1">
      <c r="A24" s="56" t="s">
        <v>6</v>
      </c>
      <c r="F24" s="208">
        <f>SUM(F17:F22)</f>
        <v>7717179</v>
      </c>
      <c r="G24" s="135"/>
      <c r="H24" s="143">
        <f>SUM(H17:H23)</f>
        <v>8150132</v>
      </c>
      <c r="I24" s="136"/>
      <c r="J24" s="208">
        <f>SUM(J17:J22)</f>
        <v>13416229</v>
      </c>
      <c r="K24" s="135"/>
      <c r="L24" s="143">
        <f>SUM(L17:L23)</f>
        <v>3409904</v>
      </c>
    </row>
    <row r="25" spans="6:11" ht="16.5" customHeight="1">
      <c r="F25" s="204"/>
      <c r="G25" s="135"/>
      <c r="I25" s="136"/>
      <c r="J25" s="204"/>
      <c r="K25" s="135"/>
    </row>
    <row r="26" spans="1:11" ht="16.5" customHeight="1">
      <c r="A26" s="132" t="s">
        <v>7</v>
      </c>
      <c r="F26" s="204"/>
      <c r="G26" s="135"/>
      <c r="I26" s="136"/>
      <c r="J26" s="204"/>
      <c r="K26" s="135"/>
    </row>
    <row r="27" spans="6:11" ht="16.5" customHeight="1">
      <c r="F27" s="204"/>
      <c r="G27" s="135"/>
      <c r="I27" s="136"/>
      <c r="J27" s="204"/>
      <c r="K27" s="135"/>
    </row>
    <row r="28" spans="1:12" ht="16.5" customHeight="1">
      <c r="A28" s="134" t="s">
        <v>166</v>
      </c>
      <c r="D28" s="54">
        <v>6</v>
      </c>
      <c r="F28" s="204">
        <v>130534</v>
      </c>
      <c r="G28" s="135"/>
      <c r="H28" s="57">
        <v>129701</v>
      </c>
      <c r="I28" s="57"/>
      <c r="J28" s="204">
        <v>100782</v>
      </c>
      <c r="K28" s="57"/>
      <c r="L28" s="57">
        <v>100771</v>
      </c>
    </row>
    <row r="29" spans="1:12" ht="16.5" customHeight="1">
      <c r="A29" s="134" t="s">
        <v>201</v>
      </c>
      <c r="F29" s="204"/>
      <c r="G29" s="135"/>
      <c r="H29" s="138"/>
      <c r="I29" s="174"/>
      <c r="J29" s="204"/>
      <c r="K29" s="138"/>
      <c r="L29" s="138"/>
    </row>
    <row r="30" spans="2:12" ht="16.5" customHeight="1">
      <c r="B30" s="134" t="s">
        <v>202</v>
      </c>
      <c r="D30" s="55">
        <v>8.1</v>
      </c>
      <c r="F30" s="204">
        <v>0</v>
      </c>
      <c r="G30" s="135"/>
      <c r="H30" s="138">
        <v>34531</v>
      </c>
      <c r="I30" s="174"/>
      <c r="J30" s="204">
        <v>0</v>
      </c>
      <c r="K30" s="138"/>
      <c r="L30" s="138">
        <v>34531</v>
      </c>
    </row>
    <row r="31" spans="1:12" ht="16.5" customHeight="1">
      <c r="A31" s="134" t="s">
        <v>201</v>
      </c>
      <c r="F31" s="204"/>
      <c r="G31" s="135"/>
      <c r="H31" s="138"/>
      <c r="I31" s="174"/>
      <c r="J31" s="204"/>
      <c r="K31" s="138"/>
      <c r="L31" s="138"/>
    </row>
    <row r="32" spans="2:12" ht="16.5" customHeight="1">
      <c r="B32" s="134" t="s">
        <v>236</v>
      </c>
      <c r="D32" s="55">
        <v>8.1</v>
      </c>
      <c r="F32" s="204">
        <v>0</v>
      </c>
      <c r="G32" s="135"/>
      <c r="H32" s="57">
        <v>0</v>
      </c>
      <c r="I32" s="174"/>
      <c r="J32" s="204">
        <v>588350</v>
      </c>
      <c r="K32" s="138"/>
      <c r="L32" s="57">
        <v>0</v>
      </c>
    </row>
    <row r="33" spans="1:12" ht="16.5" customHeight="1">
      <c r="A33" s="134" t="s">
        <v>70</v>
      </c>
      <c r="D33" s="54">
        <v>8</v>
      </c>
      <c r="F33" s="204">
        <v>0</v>
      </c>
      <c r="G33" s="138"/>
      <c r="H33" s="57">
        <v>0</v>
      </c>
      <c r="I33" s="138"/>
      <c r="J33" s="207">
        <v>22969078</v>
      </c>
      <c r="K33" s="138"/>
      <c r="L33" s="138">
        <v>22538019</v>
      </c>
    </row>
    <row r="34" spans="1:12" ht="16.5" customHeight="1">
      <c r="A34" s="134" t="s">
        <v>250</v>
      </c>
      <c r="D34" s="54">
        <v>8</v>
      </c>
      <c r="F34" s="204">
        <v>49186</v>
      </c>
      <c r="G34" s="138"/>
      <c r="H34" s="57">
        <v>0</v>
      </c>
      <c r="I34" s="138"/>
      <c r="J34" s="204">
        <v>0</v>
      </c>
      <c r="K34" s="138"/>
      <c r="L34" s="57">
        <v>0</v>
      </c>
    </row>
    <row r="35" spans="1:12" ht="16.5" customHeight="1">
      <c r="A35" s="134" t="s">
        <v>130</v>
      </c>
      <c r="D35" s="54">
        <v>8</v>
      </c>
      <c r="F35" s="204">
        <v>31119</v>
      </c>
      <c r="G35" s="138"/>
      <c r="H35" s="57">
        <v>0</v>
      </c>
      <c r="I35" s="138"/>
      <c r="J35" s="248">
        <v>43285</v>
      </c>
      <c r="K35" s="138"/>
      <c r="L35" s="137">
        <v>8754</v>
      </c>
    </row>
    <row r="36" spans="1:12" ht="16.5" customHeight="1">
      <c r="A36" s="134" t="s">
        <v>203</v>
      </c>
      <c r="D36" s="55"/>
      <c r="F36" s="204">
        <v>4846</v>
      </c>
      <c r="G36" s="135"/>
      <c r="H36" s="57">
        <v>4846</v>
      </c>
      <c r="I36" s="57"/>
      <c r="J36" s="204">
        <v>0</v>
      </c>
      <c r="K36" s="57"/>
      <c r="L36" s="57">
        <v>0</v>
      </c>
    </row>
    <row r="37" spans="1:12" ht="16.5" customHeight="1">
      <c r="A37" s="134" t="s">
        <v>127</v>
      </c>
      <c r="F37" s="204">
        <v>70354</v>
      </c>
      <c r="G37" s="135"/>
      <c r="H37" s="57">
        <v>32605</v>
      </c>
      <c r="I37" s="57"/>
      <c r="J37" s="204">
        <v>1034090</v>
      </c>
      <c r="K37" s="57"/>
      <c r="L37" s="57">
        <v>1034895</v>
      </c>
    </row>
    <row r="38" spans="1:12" ht="16.5" customHeight="1">
      <c r="A38" s="134" t="s">
        <v>71</v>
      </c>
      <c r="D38" s="54">
        <v>9</v>
      </c>
      <c r="F38" s="204">
        <v>51178535</v>
      </c>
      <c r="G38" s="135"/>
      <c r="H38" s="57">
        <v>47587212</v>
      </c>
      <c r="I38" s="57"/>
      <c r="J38" s="204">
        <v>402752</v>
      </c>
      <c r="K38" s="57"/>
      <c r="L38" s="57">
        <v>422988</v>
      </c>
    </row>
    <row r="39" spans="1:12" ht="16.5" customHeight="1">
      <c r="A39" s="134" t="s">
        <v>132</v>
      </c>
      <c r="F39" s="204">
        <v>880039</v>
      </c>
      <c r="G39" s="135"/>
      <c r="H39" s="57">
        <v>936524</v>
      </c>
      <c r="I39" s="57"/>
      <c r="J39" s="204">
        <v>0</v>
      </c>
      <c r="K39" s="57"/>
      <c r="L39" s="57">
        <v>0</v>
      </c>
    </row>
    <row r="40" spans="1:12" ht="16.5" customHeight="1">
      <c r="A40" s="134" t="s">
        <v>72</v>
      </c>
      <c r="D40" s="54">
        <v>9</v>
      </c>
      <c r="F40" s="204">
        <v>2851417</v>
      </c>
      <c r="G40" s="135"/>
      <c r="H40" s="57">
        <v>1941127</v>
      </c>
      <c r="I40" s="57"/>
      <c r="J40" s="204">
        <v>10699</v>
      </c>
      <c r="K40" s="57"/>
      <c r="L40" s="57">
        <v>10707</v>
      </c>
    </row>
    <row r="41" spans="1:12" ht="16.5" customHeight="1">
      <c r="A41" s="134" t="s">
        <v>106</v>
      </c>
      <c r="F41" s="204">
        <v>65473</v>
      </c>
      <c r="G41" s="135"/>
      <c r="H41" s="57">
        <v>64707</v>
      </c>
      <c r="I41" s="57"/>
      <c r="J41" s="204">
        <v>7738</v>
      </c>
      <c r="K41" s="57"/>
      <c r="L41" s="57">
        <v>8602</v>
      </c>
    </row>
    <row r="42" spans="1:12" ht="16.5" customHeight="1">
      <c r="A42" s="134" t="s">
        <v>197</v>
      </c>
      <c r="F42" s="208">
        <v>491343</v>
      </c>
      <c r="G42" s="135"/>
      <c r="H42" s="143">
        <v>326208</v>
      </c>
      <c r="I42" s="136"/>
      <c r="J42" s="208">
        <v>45414</v>
      </c>
      <c r="K42" s="135"/>
      <c r="L42" s="143">
        <v>21289</v>
      </c>
    </row>
    <row r="43" spans="6:11" ht="16.5" customHeight="1">
      <c r="F43" s="204"/>
      <c r="G43" s="135"/>
      <c r="I43" s="136"/>
      <c r="J43" s="204"/>
      <c r="K43" s="135"/>
    </row>
    <row r="44" spans="1:12" ht="16.5" customHeight="1">
      <c r="A44" s="132" t="s">
        <v>9</v>
      </c>
      <c r="B44" s="138"/>
      <c r="F44" s="208">
        <f>SUM(F28:F42)</f>
        <v>55752846</v>
      </c>
      <c r="G44" s="135"/>
      <c r="H44" s="143">
        <f>SUM(H28:H43)</f>
        <v>51057461</v>
      </c>
      <c r="I44" s="136"/>
      <c r="J44" s="208">
        <f>SUM(J28:J42)</f>
        <v>25202188</v>
      </c>
      <c r="K44" s="135"/>
      <c r="L44" s="143">
        <f>SUM(L28:L42)</f>
        <v>24180556</v>
      </c>
    </row>
    <row r="45" spans="6:11" ht="16.5" customHeight="1">
      <c r="F45" s="204"/>
      <c r="G45" s="135"/>
      <c r="I45" s="136"/>
      <c r="J45" s="204"/>
      <c r="K45" s="135"/>
    </row>
    <row r="46" spans="1:12" ht="16.5" customHeight="1" thickBot="1">
      <c r="A46" s="132" t="s">
        <v>15</v>
      </c>
      <c r="F46" s="242">
        <f>F24+F44</f>
        <v>63470025</v>
      </c>
      <c r="G46" s="135"/>
      <c r="H46" s="175">
        <f>H24+H44</f>
        <v>59207593</v>
      </c>
      <c r="I46" s="136"/>
      <c r="J46" s="242">
        <f>J24+J44</f>
        <v>38618417</v>
      </c>
      <c r="K46" s="135"/>
      <c r="L46" s="175">
        <f>L24+L44</f>
        <v>27590460</v>
      </c>
    </row>
    <row r="47" spans="1:11" ht="16.5" customHeight="1" thickTop="1">
      <c r="A47" s="132"/>
      <c r="G47" s="135"/>
      <c r="I47" s="136"/>
      <c r="K47" s="135"/>
    </row>
    <row r="48" spans="1:11" ht="16.5" customHeight="1">
      <c r="A48" s="132"/>
      <c r="G48" s="135"/>
      <c r="I48" s="136"/>
      <c r="K48" s="135"/>
    </row>
    <row r="49" spans="1:11" ht="16.5" customHeight="1">
      <c r="A49" s="132"/>
      <c r="G49" s="135"/>
      <c r="I49" s="136"/>
      <c r="K49" s="135"/>
    </row>
    <row r="50" spans="1:11" ht="13.5" customHeight="1">
      <c r="A50" s="132"/>
      <c r="G50" s="135"/>
      <c r="I50" s="136"/>
      <c r="K50" s="135"/>
    </row>
    <row r="51" spans="1:11" ht="16.5" customHeight="1">
      <c r="A51" s="134" t="s">
        <v>8</v>
      </c>
      <c r="G51" s="135"/>
      <c r="I51" s="136"/>
      <c r="K51" s="135"/>
    </row>
    <row r="52" spans="7:11" ht="18.75" customHeight="1">
      <c r="G52" s="135"/>
      <c r="I52" s="136"/>
      <c r="K52" s="135"/>
    </row>
    <row r="53" spans="1:12" ht="21.75" customHeight="1">
      <c r="A53" s="253" t="s">
        <v>266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</row>
    <row r="54" spans="1:11" ht="16.5" customHeight="1">
      <c r="A54" s="132" t="str">
        <f>+A1</f>
        <v>Energy Absolute Public Company Limited</v>
      </c>
      <c r="B54" s="132"/>
      <c r="C54" s="132"/>
      <c r="G54" s="135"/>
      <c r="I54" s="136"/>
      <c r="K54" s="135"/>
    </row>
    <row r="55" spans="1:11" ht="16.5" customHeight="1">
      <c r="A55" s="132" t="str">
        <f>+A2</f>
        <v>Statement of Financial Position </v>
      </c>
      <c r="B55" s="132"/>
      <c r="C55" s="132"/>
      <c r="G55" s="135"/>
      <c r="I55" s="136"/>
      <c r="K55" s="135"/>
    </row>
    <row r="56" spans="1:12" ht="16.5" customHeight="1">
      <c r="A56" s="140" t="str">
        <f>+A3</f>
        <v>As at 30 June 2019</v>
      </c>
      <c r="B56" s="140"/>
      <c r="C56" s="140"/>
      <c r="D56" s="166"/>
      <c r="E56" s="142"/>
      <c r="F56" s="143"/>
      <c r="G56" s="144"/>
      <c r="H56" s="143"/>
      <c r="I56" s="145"/>
      <c r="J56" s="143"/>
      <c r="K56" s="144"/>
      <c r="L56" s="143"/>
    </row>
    <row r="57" spans="1:11" ht="16.5" customHeight="1">
      <c r="A57" s="132"/>
      <c r="B57" s="132"/>
      <c r="C57" s="132"/>
      <c r="G57" s="135"/>
      <c r="I57" s="136"/>
      <c r="K57" s="135"/>
    </row>
    <row r="58" spans="7:11" ht="16.5" customHeight="1">
      <c r="G58" s="135"/>
      <c r="I58" s="136"/>
      <c r="K58" s="135"/>
    </row>
    <row r="59" spans="7:12" ht="16.5" customHeight="1">
      <c r="G59" s="135"/>
      <c r="H59" s="139" t="s">
        <v>48</v>
      </c>
      <c r="L59" s="139" t="s">
        <v>114</v>
      </c>
    </row>
    <row r="60" spans="1:12" ht="16.5" customHeight="1">
      <c r="A60" s="138"/>
      <c r="D60" s="167"/>
      <c r="E60" s="132"/>
      <c r="F60" s="143"/>
      <c r="G60" s="168"/>
      <c r="H60" s="169" t="s">
        <v>168</v>
      </c>
      <c r="I60" s="170"/>
      <c r="J60" s="143"/>
      <c r="K60" s="168"/>
      <c r="L60" s="169" t="s">
        <v>168</v>
      </c>
    </row>
    <row r="61" spans="5:12" ht="16.5" customHeight="1">
      <c r="E61" s="132"/>
      <c r="F61" s="139" t="s">
        <v>57</v>
      </c>
      <c r="G61" s="170"/>
      <c r="H61" s="139" t="s">
        <v>47</v>
      </c>
      <c r="I61" s="170"/>
      <c r="J61" s="139" t="s">
        <v>57</v>
      </c>
      <c r="K61" s="170"/>
      <c r="L61" s="139" t="s">
        <v>47</v>
      </c>
    </row>
    <row r="62" spans="5:12" ht="16.5" customHeight="1">
      <c r="E62" s="132"/>
      <c r="F62" s="171" t="s">
        <v>224</v>
      </c>
      <c r="G62" s="139"/>
      <c r="H62" s="171" t="s">
        <v>2</v>
      </c>
      <c r="I62" s="133"/>
      <c r="J62" s="171" t="s">
        <v>224</v>
      </c>
      <c r="K62" s="139"/>
      <c r="L62" s="171" t="s">
        <v>2</v>
      </c>
    </row>
    <row r="63" spans="5:12" ht="16.5" customHeight="1">
      <c r="E63" s="132"/>
      <c r="F63" s="172">
        <v>2019</v>
      </c>
      <c r="G63" s="173"/>
      <c r="H63" s="172">
        <v>2018</v>
      </c>
      <c r="I63" s="133"/>
      <c r="J63" s="172">
        <v>2019</v>
      </c>
      <c r="K63" s="173"/>
      <c r="L63" s="172">
        <v>2018</v>
      </c>
    </row>
    <row r="64" spans="4:12" ht="16.5" customHeight="1">
      <c r="D64" s="141" t="s">
        <v>3</v>
      </c>
      <c r="E64" s="132"/>
      <c r="F64" s="51" t="s">
        <v>90</v>
      </c>
      <c r="G64" s="132"/>
      <c r="H64" s="51" t="s">
        <v>90</v>
      </c>
      <c r="I64" s="133"/>
      <c r="J64" s="51" t="s">
        <v>90</v>
      </c>
      <c r="K64" s="132"/>
      <c r="L64" s="51" t="s">
        <v>90</v>
      </c>
    </row>
    <row r="65" spans="4:12" ht="16.5" customHeight="1">
      <c r="D65" s="133"/>
      <c r="E65" s="132"/>
      <c r="F65" s="241"/>
      <c r="G65" s="176"/>
      <c r="H65" s="139"/>
      <c r="I65" s="177"/>
      <c r="J65" s="241"/>
      <c r="K65" s="176"/>
      <c r="L65" s="139"/>
    </row>
    <row r="66" spans="1:11" ht="16.5" customHeight="1">
      <c r="A66" s="132" t="s">
        <v>120</v>
      </c>
      <c r="F66" s="204"/>
      <c r="G66" s="135"/>
      <c r="I66" s="136"/>
      <c r="J66" s="204"/>
      <c r="K66" s="135"/>
    </row>
    <row r="67" spans="1:11" ht="16.5" customHeight="1">
      <c r="A67" s="132"/>
      <c r="F67" s="204"/>
      <c r="G67" s="135"/>
      <c r="I67" s="136"/>
      <c r="J67" s="204"/>
      <c r="K67" s="135"/>
    </row>
    <row r="68" spans="1:11" ht="16.5" customHeight="1">
      <c r="A68" s="132" t="s">
        <v>10</v>
      </c>
      <c r="F68" s="204"/>
      <c r="G68" s="135"/>
      <c r="I68" s="136"/>
      <c r="J68" s="204"/>
      <c r="K68" s="135"/>
    </row>
    <row r="69" spans="1:11" ht="16.5" customHeight="1">
      <c r="A69" s="132"/>
      <c r="F69" s="204"/>
      <c r="G69" s="135"/>
      <c r="I69" s="136"/>
      <c r="J69" s="204"/>
      <c r="K69" s="135"/>
    </row>
    <row r="70" spans="1:12" ht="16.5" customHeight="1">
      <c r="A70" s="134" t="s">
        <v>73</v>
      </c>
      <c r="D70" s="54">
        <v>10</v>
      </c>
      <c r="F70" s="204">
        <v>4724188</v>
      </c>
      <c r="G70" s="58"/>
      <c r="H70" s="57">
        <v>1817015</v>
      </c>
      <c r="I70" s="59"/>
      <c r="J70" s="243">
        <v>4703563</v>
      </c>
      <c r="K70" s="59"/>
      <c r="L70" s="59">
        <v>1814603</v>
      </c>
    </row>
    <row r="71" spans="1:12" ht="16.5" customHeight="1">
      <c r="A71" s="134" t="s">
        <v>64</v>
      </c>
      <c r="D71" s="138"/>
      <c r="F71" s="204">
        <v>276912</v>
      </c>
      <c r="G71" s="58"/>
      <c r="H71" s="57">
        <v>150180</v>
      </c>
      <c r="I71" s="59"/>
      <c r="J71" s="243">
        <v>206044</v>
      </c>
      <c r="K71" s="59"/>
      <c r="L71" s="59">
        <v>71820</v>
      </c>
    </row>
    <row r="72" spans="1:12" ht="16.5" customHeight="1">
      <c r="A72" s="134" t="s">
        <v>101</v>
      </c>
      <c r="F72" s="204">
        <v>772342</v>
      </c>
      <c r="G72" s="58"/>
      <c r="H72" s="57">
        <v>460549</v>
      </c>
      <c r="I72" s="59"/>
      <c r="J72" s="243">
        <v>264665</v>
      </c>
      <c r="K72" s="59"/>
      <c r="L72" s="59">
        <v>143096</v>
      </c>
    </row>
    <row r="73" spans="1:12" ht="16.5" customHeight="1">
      <c r="A73" s="134" t="s">
        <v>269</v>
      </c>
      <c r="F73" s="207"/>
      <c r="G73" s="138"/>
      <c r="H73" s="138"/>
      <c r="I73" s="138"/>
      <c r="J73" s="207"/>
      <c r="K73" s="138"/>
      <c r="L73" s="138"/>
    </row>
    <row r="74" spans="2:12" ht="16.5" customHeight="1">
      <c r="B74" s="134" t="s">
        <v>270</v>
      </c>
      <c r="F74" s="204">
        <v>2703183</v>
      </c>
      <c r="G74" s="58"/>
      <c r="H74" s="59">
        <v>8781473</v>
      </c>
      <c r="I74" s="59"/>
      <c r="J74" s="204">
        <v>0</v>
      </c>
      <c r="K74" s="59"/>
      <c r="L74" s="59">
        <v>0</v>
      </c>
    </row>
    <row r="75" spans="1:12" ht="16.5" customHeight="1">
      <c r="A75" s="134" t="s">
        <v>131</v>
      </c>
      <c r="D75" s="55">
        <v>16.5</v>
      </c>
      <c r="F75" s="204" t="s">
        <v>234</v>
      </c>
      <c r="G75" s="58"/>
      <c r="H75" s="57">
        <v>0</v>
      </c>
      <c r="I75" s="59"/>
      <c r="J75" s="243">
        <v>2536710</v>
      </c>
      <c r="K75" s="59"/>
      <c r="L75" s="59">
        <v>494000</v>
      </c>
    </row>
    <row r="76" spans="1:12" ht="16.5" customHeight="1">
      <c r="A76" s="134" t="s">
        <v>74</v>
      </c>
      <c r="F76" s="204"/>
      <c r="G76" s="58"/>
      <c r="H76" s="59"/>
      <c r="I76" s="59"/>
      <c r="J76" s="243"/>
      <c r="K76" s="59"/>
      <c r="L76" s="59"/>
    </row>
    <row r="77" spans="2:12" ht="16.5" customHeight="1">
      <c r="B77" s="134" t="s">
        <v>75</v>
      </c>
      <c r="D77" s="54">
        <v>11</v>
      </c>
      <c r="F77" s="204">
        <v>91455</v>
      </c>
      <c r="G77" s="58"/>
      <c r="H77" s="57">
        <v>264048</v>
      </c>
      <c r="I77" s="59"/>
      <c r="J77" s="204">
        <v>0</v>
      </c>
      <c r="K77" s="59"/>
      <c r="L77" s="59">
        <v>0</v>
      </c>
    </row>
    <row r="78" spans="1:12" ht="16.5" customHeight="1">
      <c r="A78" s="134" t="s">
        <v>76</v>
      </c>
      <c r="F78" s="204">
        <v>4549</v>
      </c>
      <c r="G78" s="58"/>
      <c r="H78" s="59">
        <v>622</v>
      </c>
      <c r="I78" s="59"/>
      <c r="J78" s="204">
        <v>0</v>
      </c>
      <c r="K78" s="59"/>
      <c r="L78" s="59">
        <v>0</v>
      </c>
    </row>
    <row r="79" spans="1:12" ht="16.5" customHeight="1">
      <c r="A79" s="134" t="s">
        <v>221</v>
      </c>
      <c r="D79" s="54">
        <v>12</v>
      </c>
      <c r="F79" s="204">
        <v>999976</v>
      </c>
      <c r="G79" s="58"/>
      <c r="H79" s="59">
        <v>999778</v>
      </c>
      <c r="I79" s="59"/>
      <c r="J79" s="243">
        <v>999976</v>
      </c>
      <c r="K79" s="59"/>
      <c r="L79" s="59">
        <v>999778</v>
      </c>
    </row>
    <row r="80" spans="1:12" ht="16.5" customHeight="1">
      <c r="A80" s="134" t="s">
        <v>77</v>
      </c>
      <c r="F80" s="204">
        <v>12762</v>
      </c>
      <c r="G80" s="58"/>
      <c r="H80" s="57">
        <v>28648</v>
      </c>
      <c r="I80" s="59"/>
      <c r="J80" s="204">
        <v>0</v>
      </c>
      <c r="K80" s="59"/>
      <c r="L80" s="59">
        <v>0</v>
      </c>
    </row>
    <row r="81" spans="1:12" ht="16.5" customHeight="1">
      <c r="A81" s="134" t="s">
        <v>102</v>
      </c>
      <c r="D81" s="55"/>
      <c r="F81" s="208">
        <v>784</v>
      </c>
      <c r="G81" s="58"/>
      <c r="H81" s="143">
        <v>258</v>
      </c>
      <c r="I81" s="59"/>
      <c r="J81" s="217">
        <v>52</v>
      </c>
      <c r="K81" s="59"/>
      <c r="L81" s="60">
        <v>0</v>
      </c>
    </row>
    <row r="82" spans="1:11" ht="16.5" customHeight="1">
      <c r="A82" s="138"/>
      <c r="B82" s="153"/>
      <c r="F82" s="204"/>
      <c r="G82" s="58"/>
      <c r="I82" s="136"/>
      <c r="J82" s="204"/>
      <c r="K82" s="135"/>
    </row>
    <row r="83" spans="1:12" ht="16.5" customHeight="1">
      <c r="A83" s="132" t="s">
        <v>11</v>
      </c>
      <c r="B83" s="138"/>
      <c r="F83" s="208">
        <f>SUM(F70:F81)</f>
        <v>9586151</v>
      </c>
      <c r="G83" s="135"/>
      <c r="H83" s="143">
        <f>SUM(H70:H81)</f>
        <v>12502571</v>
      </c>
      <c r="I83" s="136"/>
      <c r="J83" s="208">
        <f>SUM(J70:J81)</f>
        <v>8711010</v>
      </c>
      <c r="K83" s="135"/>
      <c r="L83" s="143">
        <f>SUM(L70:L81)</f>
        <v>3523297</v>
      </c>
    </row>
    <row r="84" spans="6:11" ht="16.5" customHeight="1">
      <c r="F84" s="204"/>
      <c r="G84" s="135"/>
      <c r="I84" s="136"/>
      <c r="J84" s="204"/>
      <c r="K84" s="135"/>
    </row>
    <row r="85" spans="1:11" ht="16.5" customHeight="1">
      <c r="A85" s="132" t="s">
        <v>12</v>
      </c>
      <c r="F85" s="204"/>
      <c r="G85" s="135"/>
      <c r="I85" s="136"/>
      <c r="J85" s="204"/>
      <c r="K85" s="135"/>
    </row>
    <row r="86" spans="1:11" ht="16.5" customHeight="1">
      <c r="A86" s="132"/>
      <c r="F86" s="204"/>
      <c r="G86" s="135"/>
      <c r="I86" s="136"/>
      <c r="J86" s="204"/>
      <c r="K86" s="135"/>
    </row>
    <row r="87" spans="1:12" ht="16.5" customHeight="1">
      <c r="A87" s="134" t="s">
        <v>218</v>
      </c>
      <c r="D87" s="157">
        <v>11</v>
      </c>
      <c r="F87" s="204">
        <v>24061207</v>
      </c>
      <c r="G87" s="135"/>
      <c r="H87" s="57">
        <v>19142474</v>
      </c>
      <c r="I87" s="59"/>
      <c r="J87" s="243">
        <v>5670196</v>
      </c>
      <c r="K87" s="59"/>
      <c r="L87" s="59">
        <v>789876</v>
      </c>
    </row>
    <row r="88" spans="1:12" ht="16.5" customHeight="1">
      <c r="A88" s="134" t="s">
        <v>162</v>
      </c>
      <c r="D88" s="157">
        <v>12</v>
      </c>
      <c r="F88" s="204">
        <v>6997067</v>
      </c>
      <c r="G88" s="135"/>
      <c r="H88" s="57">
        <v>6996144</v>
      </c>
      <c r="I88" s="59"/>
      <c r="J88" s="243">
        <v>6997067</v>
      </c>
      <c r="K88" s="59"/>
      <c r="L88" s="59">
        <v>6996144</v>
      </c>
    </row>
    <row r="89" spans="1:12" ht="16.5" customHeight="1">
      <c r="A89" s="134" t="s">
        <v>102</v>
      </c>
      <c r="D89" s="157"/>
      <c r="F89" s="204">
        <v>21161</v>
      </c>
      <c r="G89" s="135"/>
      <c r="H89" s="57">
        <v>5166</v>
      </c>
      <c r="I89" s="59"/>
      <c r="J89" s="204">
        <v>0</v>
      </c>
      <c r="K89" s="59"/>
      <c r="L89" s="59">
        <v>0</v>
      </c>
    </row>
    <row r="90" spans="1:12" ht="16.5" customHeight="1">
      <c r="A90" s="134" t="s">
        <v>78</v>
      </c>
      <c r="D90" s="157"/>
      <c r="F90" s="207">
        <v>2398</v>
      </c>
      <c r="G90" s="138"/>
      <c r="H90" s="138">
        <v>6402</v>
      </c>
      <c r="I90" s="59"/>
      <c r="J90" s="204">
        <v>0</v>
      </c>
      <c r="K90" s="59"/>
      <c r="L90" s="59">
        <v>0</v>
      </c>
    </row>
    <row r="91" spans="1:12" ht="16.5" customHeight="1">
      <c r="A91" s="134" t="s">
        <v>177</v>
      </c>
      <c r="D91" s="157"/>
      <c r="F91" s="207">
        <v>183483</v>
      </c>
      <c r="G91" s="138"/>
      <c r="H91" s="59">
        <v>200531</v>
      </c>
      <c r="I91" s="59"/>
      <c r="J91" s="204">
        <v>0</v>
      </c>
      <c r="K91" s="59"/>
      <c r="L91" s="59">
        <v>0</v>
      </c>
    </row>
    <row r="92" spans="1:12" ht="16.5" customHeight="1">
      <c r="A92" s="134" t="s">
        <v>79</v>
      </c>
      <c r="D92" s="157"/>
      <c r="F92" s="204">
        <v>37137</v>
      </c>
      <c r="G92" s="135"/>
      <c r="H92" s="57">
        <v>33888</v>
      </c>
      <c r="I92" s="59"/>
      <c r="J92" s="243">
        <v>33509</v>
      </c>
      <c r="K92" s="59"/>
      <c r="L92" s="59">
        <v>30913</v>
      </c>
    </row>
    <row r="93" spans="1:12" ht="16.5" customHeight="1">
      <c r="A93" s="134" t="s">
        <v>271</v>
      </c>
      <c r="D93" s="178"/>
      <c r="F93" s="207"/>
      <c r="G93" s="138"/>
      <c r="H93" s="138"/>
      <c r="I93" s="138"/>
      <c r="J93" s="207"/>
      <c r="K93" s="138"/>
      <c r="L93" s="138"/>
    </row>
    <row r="94" spans="2:12" ht="16.5" customHeight="1">
      <c r="B94" s="134" t="s">
        <v>272</v>
      </c>
      <c r="D94" s="178"/>
      <c r="F94" s="204">
        <v>0</v>
      </c>
      <c r="G94" s="135"/>
      <c r="H94" s="57">
        <v>0</v>
      </c>
      <c r="I94" s="59"/>
      <c r="J94" s="243">
        <v>705475</v>
      </c>
      <c r="K94" s="59"/>
      <c r="L94" s="59">
        <v>546159</v>
      </c>
    </row>
    <row r="95" spans="1:12" ht="16.5" customHeight="1">
      <c r="A95" s="134" t="s">
        <v>95</v>
      </c>
      <c r="D95" s="157">
        <v>13</v>
      </c>
      <c r="F95" s="204">
        <v>1539778</v>
      </c>
      <c r="G95" s="135"/>
      <c r="H95" s="57">
        <v>799685</v>
      </c>
      <c r="I95" s="59"/>
      <c r="J95" s="243">
        <v>1593</v>
      </c>
      <c r="K95" s="59"/>
      <c r="L95" s="59">
        <v>1593</v>
      </c>
    </row>
    <row r="96" spans="1:12" ht="16.5" customHeight="1">
      <c r="A96" s="134" t="s">
        <v>152</v>
      </c>
      <c r="F96" s="208">
        <v>2841</v>
      </c>
      <c r="G96" s="135"/>
      <c r="H96" s="143">
        <v>3107</v>
      </c>
      <c r="I96" s="136"/>
      <c r="J96" s="208">
        <v>1546</v>
      </c>
      <c r="K96" s="135"/>
      <c r="L96" s="143">
        <v>1546</v>
      </c>
    </row>
    <row r="97" spans="6:11" ht="16.5" customHeight="1">
      <c r="F97" s="204"/>
      <c r="G97" s="135"/>
      <c r="I97" s="58"/>
      <c r="J97" s="204"/>
      <c r="K97" s="58"/>
    </row>
    <row r="98" spans="1:12" ht="16.5" customHeight="1">
      <c r="A98" s="132" t="s">
        <v>13</v>
      </c>
      <c r="B98" s="138"/>
      <c r="F98" s="208">
        <f>SUM(F87:F96)</f>
        <v>32845072</v>
      </c>
      <c r="G98" s="135"/>
      <c r="H98" s="143">
        <f>SUM(H87:H97)</f>
        <v>27187397</v>
      </c>
      <c r="I98" s="136"/>
      <c r="J98" s="208">
        <f>SUM(J87:J96)</f>
        <v>13409386</v>
      </c>
      <c r="K98" s="135"/>
      <c r="L98" s="143">
        <f>SUM(L87:L97)</f>
        <v>8366231</v>
      </c>
    </row>
    <row r="99" spans="1:11" ht="16.5" customHeight="1">
      <c r="A99" s="132"/>
      <c r="F99" s="204"/>
      <c r="G99" s="135"/>
      <c r="I99" s="136"/>
      <c r="J99" s="204"/>
      <c r="K99" s="135"/>
    </row>
    <row r="100" spans="1:12" ht="16.5" customHeight="1">
      <c r="A100" s="132" t="s">
        <v>14</v>
      </c>
      <c r="B100" s="132"/>
      <c r="F100" s="208">
        <f>F83+F98</f>
        <v>42431223</v>
      </c>
      <c r="G100" s="135"/>
      <c r="H100" s="143">
        <f>H83+H98</f>
        <v>39689968</v>
      </c>
      <c r="I100" s="136"/>
      <c r="J100" s="208">
        <f>J83+J98</f>
        <v>22120396</v>
      </c>
      <c r="K100" s="135"/>
      <c r="L100" s="143">
        <f>L83+L98</f>
        <v>11889528</v>
      </c>
    </row>
    <row r="101" spans="1:11" ht="16.5" customHeight="1">
      <c r="A101" s="132"/>
      <c r="B101" s="132"/>
      <c r="G101" s="135"/>
      <c r="I101" s="136"/>
      <c r="K101" s="135"/>
    </row>
    <row r="102" spans="1:11" ht="16.5" customHeight="1">
      <c r="A102" s="132"/>
      <c r="B102" s="132"/>
      <c r="G102" s="135"/>
      <c r="I102" s="136"/>
      <c r="K102" s="135"/>
    </row>
    <row r="103" spans="1:11" ht="16.5" customHeight="1">
      <c r="A103" s="132"/>
      <c r="B103" s="132"/>
      <c r="G103" s="135"/>
      <c r="I103" s="136"/>
      <c r="K103" s="135"/>
    </row>
    <row r="104" spans="1:11" ht="16.5" customHeight="1">
      <c r="A104" s="132"/>
      <c r="B104" s="132"/>
      <c r="G104" s="135"/>
      <c r="I104" s="136"/>
      <c r="K104" s="135"/>
    </row>
    <row r="105" spans="1:11" ht="17.25" customHeight="1">
      <c r="A105" s="132"/>
      <c r="B105" s="132"/>
      <c r="G105" s="135"/>
      <c r="I105" s="136"/>
      <c r="K105" s="135"/>
    </row>
    <row r="106" spans="1:12" ht="21.75" customHeight="1">
      <c r="A106" s="253" t="str">
        <f>A53</f>
        <v>The condensed notes to the interim financial information on pages 14 to 35 are an integral part of this interim financial information.</v>
      </c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</row>
    <row r="107" spans="1:11" ht="16.5" customHeight="1">
      <c r="A107" s="132" t="str">
        <f>+A1</f>
        <v>Energy Absolute Public Company Limited</v>
      </c>
      <c r="B107" s="132"/>
      <c r="C107" s="132"/>
      <c r="G107" s="135"/>
      <c r="I107" s="136"/>
      <c r="K107" s="135"/>
    </row>
    <row r="108" spans="1:11" ht="16.5" customHeight="1">
      <c r="A108" s="132" t="str">
        <f>+A2</f>
        <v>Statement of Financial Position </v>
      </c>
      <c r="B108" s="132"/>
      <c r="C108" s="132"/>
      <c r="G108" s="135"/>
      <c r="I108" s="136"/>
      <c r="K108" s="135"/>
    </row>
    <row r="109" spans="1:12" ht="16.5" customHeight="1">
      <c r="A109" s="140" t="str">
        <f>+A3</f>
        <v>As at 30 June 2019</v>
      </c>
      <c r="B109" s="140"/>
      <c r="C109" s="140"/>
      <c r="D109" s="166"/>
      <c r="E109" s="142"/>
      <c r="F109" s="143"/>
      <c r="G109" s="144"/>
      <c r="H109" s="143"/>
      <c r="I109" s="145"/>
      <c r="J109" s="143"/>
      <c r="K109" s="144"/>
      <c r="L109" s="143"/>
    </row>
    <row r="110" spans="1:11" ht="16.5" customHeight="1">
      <c r="A110" s="132"/>
      <c r="B110" s="132"/>
      <c r="C110" s="132"/>
      <c r="G110" s="135"/>
      <c r="I110" s="136"/>
      <c r="K110" s="135"/>
    </row>
    <row r="111" spans="7:11" ht="16.5" customHeight="1">
      <c r="G111" s="135"/>
      <c r="I111" s="136"/>
      <c r="K111" s="135"/>
    </row>
    <row r="112" spans="7:12" ht="16.5" customHeight="1">
      <c r="G112" s="135"/>
      <c r="H112" s="139" t="s">
        <v>48</v>
      </c>
      <c r="L112" s="139" t="s">
        <v>114</v>
      </c>
    </row>
    <row r="113" spans="1:12" ht="16.5" customHeight="1">
      <c r="A113" s="138"/>
      <c r="D113" s="167"/>
      <c r="E113" s="132"/>
      <c r="F113" s="143"/>
      <c r="G113" s="168"/>
      <c r="H113" s="169" t="s">
        <v>168</v>
      </c>
      <c r="I113" s="170"/>
      <c r="J113" s="143"/>
      <c r="K113" s="168"/>
      <c r="L113" s="169" t="s">
        <v>168</v>
      </c>
    </row>
    <row r="114" spans="5:12" ht="16.5" customHeight="1">
      <c r="E114" s="132"/>
      <c r="F114" s="139" t="s">
        <v>57</v>
      </c>
      <c r="G114" s="170"/>
      <c r="H114" s="139" t="s">
        <v>47</v>
      </c>
      <c r="I114" s="170"/>
      <c r="J114" s="139" t="s">
        <v>57</v>
      </c>
      <c r="K114" s="170"/>
      <c r="L114" s="139" t="s">
        <v>47</v>
      </c>
    </row>
    <row r="115" spans="5:12" ht="16.5" customHeight="1">
      <c r="E115" s="132"/>
      <c r="F115" s="171" t="s">
        <v>224</v>
      </c>
      <c r="G115" s="139"/>
      <c r="H115" s="171" t="s">
        <v>2</v>
      </c>
      <c r="I115" s="133"/>
      <c r="J115" s="171" t="s">
        <v>224</v>
      </c>
      <c r="K115" s="139"/>
      <c r="L115" s="171" t="s">
        <v>2</v>
      </c>
    </row>
    <row r="116" spans="5:12" ht="16.5" customHeight="1">
      <c r="E116" s="132"/>
      <c r="F116" s="172">
        <v>2019</v>
      </c>
      <c r="G116" s="173"/>
      <c r="H116" s="172">
        <v>2018</v>
      </c>
      <c r="I116" s="133"/>
      <c r="J116" s="172">
        <v>2019</v>
      </c>
      <c r="K116" s="173"/>
      <c r="L116" s="172">
        <v>2018</v>
      </c>
    </row>
    <row r="117" spans="4:12" ht="16.5" customHeight="1">
      <c r="D117" s="133"/>
      <c r="E117" s="132"/>
      <c r="F117" s="51" t="s">
        <v>90</v>
      </c>
      <c r="G117" s="132"/>
      <c r="H117" s="51" t="s">
        <v>90</v>
      </c>
      <c r="I117" s="133"/>
      <c r="J117" s="51" t="s">
        <v>90</v>
      </c>
      <c r="K117" s="132"/>
      <c r="L117" s="51" t="s">
        <v>90</v>
      </c>
    </row>
    <row r="118" spans="4:12" ht="16.5" customHeight="1">
      <c r="D118" s="133"/>
      <c r="E118" s="132"/>
      <c r="F118" s="241"/>
      <c r="G118" s="176"/>
      <c r="H118" s="139"/>
      <c r="I118" s="177"/>
      <c r="J118" s="241"/>
      <c r="K118" s="176"/>
      <c r="L118" s="139"/>
    </row>
    <row r="119" spans="1:11" ht="16.5" customHeight="1">
      <c r="A119" s="132" t="s">
        <v>199</v>
      </c>
      <c r="F119" s="204"/>
      <c r="G119" s="135"/>
      <c r="I119" s="136"/>
      <c r="J119" s="204"/>
      <c r="K119" s="135"/>
    </row>
    <row r="120" spans="1:11" ht="16.5" customHeight="1">
      <c r="A120" s="132"/>
      <c r="F120" s="204"/>
      <c r="G120" s="135"/>
      <c r="I120" s="136"/>
      <c r="J120" s="204"/>
      <c r="K120" s="135"/>
    </row>
    <row r="121" spans="1:11" ht="16.5" customHeight="1">
      <c r="A121" s="132" t="s">
        <v>121</v>
      </c>
      <c r="F121" s="204"/>
      <c r="G121" s="135"/>
      <c r="I121" s="136"/>
      <c r="J121" s="204"/>
      <c r="K121" s="135"/>
    </row>
    <row r="122" spans="1:11" ht="16.5" customHeight="1">
      <c r="A122" s="132"/>
      <c r="F122" s="204"/>
      <c r="G122" s="135"/>
      <c r="I122" s="136"/>
      <c r="J122" s="204"/>
      <c r="K122" s="135"/>
    </row>
    <row r="123" spans="1:11" ht="16.5" customHeight="1">
      <c r="A123" s="134" t="s">
        <v>16</v>
      </c>
      <c r="F123" s="204"/>
      <c r="G123" s="135"/>
      <c r="I123" s="136"/>
      <c r="J123" s="204"/>
      <c r="K123" s="135"/>
    </row>
    <row r="124" spans="2:12" ht="16.5" customHeight="1">
      <c r="B124" s="134" t="s">
        <v>38</v>
      </c>
      <c r="F124" s="207"/>
      <c r="G124" s="138"/>
      <c r="H124" s="138"/>
      <c r="I124" s="138"/>
      <c r="J124" s="207"/>
      <c r="K124" s="138"/>
      <c r="L124" s="138"/>
    </row>
    <row r="125" spans="3:12" ht="16.5" customHeight="1">
      <c r="C125" s="153" t="s">
        <v>92</v>
      </c>
      <c r="F125" s="207"/>
      <c r="G125" s="138"/>
      <c r="H125" s="138"/>
      <c r="I125" s="138"/>
      <c r="J125" s="207"/>
      <c r="K125" s="138"/>
      <c r="L125" s="138"/>
    </row>
    <row r="126" spans="3:12" ht="16.5" customHeight="1" thickBot="1">
      <c r="C126" s="134" t="s">
        <v>80</v>
      </c>
      <c r="F126" s="242">
        <v>373000</v>
      </c>
      <c r="G126" s="135"/>
      <c r="H126" s="175">
        <v>373000</v>
      </c>
      <c r="I126" s="136"/>
      <c r="J126" s="242">
        <v>373000</v>
      </c>
      <c r="K126" s="135"/>
      <c r="L126" s="175">
        <v>373000</v>
      </c>
    </row>
    <row r="127" spans="1:11" ht="16.5" customHeight="1" thickTop="1">
      <c r="A127" s="132"/>
      <c r="F127" s="204"/>
      <c r="G127" s="135"/>
      <c r="I127" s="136"/>
      <c r="J127" s="204"/>
      <c r="K127" s="135"/>
    </row>
    <row r="128" spans="2:12" ht="16.5" customHeight="1">
      <c r="B128" s="134" t="s">
        <v>17</v>
      </c>
      <c r="F128" s="207"/>
      <c r="G128" s="138"/>
      <c r="H128" s="138"/>
      <c r="I128" s="138"/>
      <c r="J128" s="207"/>
      <c r="K128" s="138"/>
      <c r="L128" s="138"/>
    </row>
    <row r="129" spans="2:12" ht="16.5" customHeight="1">
      <c r="B129" s="153"/>
      <c r="C129" s="153" t="s">
        <v>93</v>
      </c>
      <c r="F129" s="243"/>
      <c r="G129" s="135"/>
      <c r="H129" s="59"/>
      <c r="I129" s="59"/>
      <c r="J129" s="243"/>
      <c r="K129" s="59"/>
      <c r="L129" s="59"/>
    </row>
    <row r="130" spans="2:12" ht="16.5" customHeight="1">
      <c r="B130" s="153"/>
      <c r="C130" s="134" t="s">
        <v>81</v>
      </c>
      <c r="F130" s="243">
        <v>373000</v>
      </c>
      <c r="G130" s="135"/>
      <c r="H130" s="59">
        <v>373000</v>
      </c>
      <c r="I130" s="59"/>
      <c r="J130" s="243">
        <v>373000</v>
      </c>
      <c r="K130" s="59"/>
      <c r="L130" s="59">
        <v>373000</v>
      </c>
    </row>
    <row r="131" spans="1:12" ht="16.5" customHeight="1">
      <c r="A131" s="134" t="s">
        <v>18</v>
      </c>
      <c r="F131" s="243">
        <v>3680616</v>
      </c>
      <c r="G131" s="135"/>
      <c r="H131" s="59">
        <v>3680616</v>
      </c>
      <c r="I131" s="59"/>
      <c r="J131" s="243">
        <v>3680616</v>
      </c>
      <c r="K131" s="59"/>
      <c r="L131" s="59">
        <v>3680616</v>
      </c>
    </row>
    <row r="132" spans="1:12" ht="16.5" customHeight="1">
      <c r="A132" s="134" t="s">
        <v>19</v>
      </c>
      <c r="F132" s="204"/>
      <c r="G132" s="135"/>
      <c r="I132" s="136"/>
      <c r="J132" s="204"/>
      <c r="K132" s="135"/>
      <c r="L132" s="59"/>
    </row>
    <row r="133" spans="2:12" ht="16.5" customHeight="1">
      <c r="B133" s="134" t="s">
        <v>83</v>
      </c>
      <c r="F133" s="204"/>
      <c r="G133" s="135"/>
      <c r="H133" s="138"/>
      <c r="I133" s="138"/>
      <c r="J133" s="207"/>
      <c r="K133" s="138"/>
      <c r="L133" s="138"/>
    </row>
    <row r="134" spans="2:12" ht="16.5" customHeight="1">
      <c r="B134" s="153" t="s">
        <v>84</v>
      </c>
      <c r="F134" s="204">
        <v>37300</v>
      </c>
      <c r="G134" s="135"/>
      <c r="H134" s="57">
        <v>37300</v>
      </c>
      <c r="I134" s="61"/>
      <c r="J134" s="243">
        <v>37300</v>
      </c>
      <c r="K134" s="61"/>
      <c r="L134" s="59">
        <v>37300</v>
      </c>
    </row>
    <row r="135" spans="2:12" ht="16.5" customHeight="1">
      <c r="B135" s="134" t="s">
        <v>20</v>
      </c>
      <c r="F135" s="204">
        <v>16547296</v>
      </c>
      <c r="G135" s="135"/>
      <c r="H135" s="57">
        <v>14826640</v>
      </c>
      <c r="I135" s="61"/>
      <c r="J135" s="243">
        <v>12423112</v>
      </c>
      <c r="K135" s="61"/>
      <c r="L135" s="59">
        <v>11626023</v>
      </c>
    </row>
    <row r="136" spans="1:12" ht="16.5" customHeight="1">
      <c r="A136" s="134" t="s">
        <v>126</v>
      </c>
      <c r="B136" s="138"/>
      <c r="F136" s="208">
        <v>-906919</v>
      </c>
      <c r="G136" s="135"/>
      <c r="H136" s="143">
        <v>-778893</v>
      </c>
      <c r="I136" s="61"/>
      <c r="J136" s="217">
        <v>-16007</v>
      </c>
      <c r="K136" s="61"/>
      <c r="L136" s="60">
        <v>-16007</v>
      </c>
    </row>
    <row r="137" spans="1:11" ht="16.5" customHeight="1">
      <c r="A137" s="132"/>
      <c r="F137" s="204"/>
      <c r="G137" s="135"/>
      <c r="I137" s="136"/>
      <c r="J137" s="204"/>
      <c r="K137" s="135"/>
    </row>
    <row r="138" spans="1:12" ht="16.5" customHeight="1">
      <c r="A138" s="132" t="s">
        <v>273</v>
      </c>
      <c r="B138" s="132"/>
      <c r="C138" s="132"/>
      <c r="F138" s="204">
        <f>SUM(F130:F136)</f>
        <v>19731293</v>
      </c>
      <c r="G138" s="57"/>
      <c r="H138" s="57">
        <f>SUM(H130:H136)</f>
        <v>18138663</v>
      </c>
      <c r="I138" s="57"/>
      <c r="J138" s="204">
        <f>SUM(J129:J136)</f>
        <v>16498021</v>
      </c>
      <c r="K138" s="57"/>
      <c r="L138" s="57">
        <f>SUM(L130:L136)</f>
        <v>15700932</v>
      </c>
    </row>
    <row r="139" spans="1:12" ht="16.5" customHeight="1">
      <c r="A139" s="134" t="s">
        <v>21</v>
      </c>
      <c r="F139" s="208">
        <v>1307509</v>
      </c>
      <c r="G139" s="58"/>
      <c r="H139" s="179">
        <v>1378962</v>
      </c>
      <c r="I139" s="57"/>
      <c r="J139" s="208">
        <v>0</v>
      </c>
      <c r="K139" s="57"/>
      <c r="L139" s="143">
        <v>0</v>
      </c>
    </row>
    <row r="140" spans="1:11" ht="16.5" customHeight="1">
      <c r="A140" s="132"/>
      <c r="F140" s="204"/>
      <c r="G140" s="135"/>
      <c r="I140" s="136"/>
      <c r="J140" s="204"/>
      <c r="K140" s="135"/>
    </row>
    <row r="141" spans="1:12" ht="16.5" customHeight="1">
      <c r="A141" s="132" t="s">
        <v>122</v>
      </c>
      <c r="B141" s="132"/>
      <c r="F141" s="208">
        <f>SUM(F138:F139)</f>
        <v>21038802</v>
      </c>
      <c r="G141" s="58"/>
      <c r="H141" s="143">
        <f>SUM(H138:H139)</f>
        <v>19517625</v>
      </c>
      <c r="I141" s="58"/>
      <c r="J141" s="208">
        <f>SUM(J138:J139)</f>
        <v>16498021</v>
      </c>
      <c r="K141" s="58"/>
      <c r="L141" s="143">
        <f>SUM(L138:L139)</f>
        <v>15700932</v>
      </c>
    </row>
    <row r="142" spans="1:11" ht="16.5" customHeight="1">
      <c r="A142" s="132"/>
      <c r="F142" s="204"/>
      <c r="G142" s="135"/>
      <c r="I142" s="136"/>
      <c r="J142" s="204"/>
      <c r="K142" s="135"/>
    </row>
    <row r="143" spans="1:12" ht="16.5" customHeight="1" thickBot="1">
      <c r="A143" s="132" t="s">
        <v>123</v>
      </c>
      <c r="F143" s="242">
        <f>F100+F141</f>
        <v>63470025</v>
      </c>
      <c r="G143" s="135"/>
      <c r="H143" s="175">
        <f>H100+H141</f>
        <v>59207593</v>
      </c>
      <c r="I143" s="135"/>
      <c r="J143" s="242">
        <f>J100+J141</f>
        <v>38618417</v>
      </c>
      <c r="K143" s="135"/>
      <c r="L143" s="175">
        <f>L100+L141</f>
        <v>27590460</v>
      </c>
    </row>
    <row r="144" spans="1:11" ht="16.5" customHeight="1" thickTop="1">
      <c r="A144" s="132"/>
      <c r="G144" s="135"/>
      <c r="I144" s="135"/>
      <c r="K144" s="135"/>
    </row>
    <row r="145" spans="1:11" ht="16.5" customHeight="1">
      <c r="A145" s="132"/>
      <c r="G145" s="135"/>
      <c r="I145" s="135"/>
      <c r="K145" s="135"/>
    </row>
    <row r="146" spans="1:11" ht="16.5" customHeight="1">
      <c r="A146" s="132"/>
      <c r="G146" s="135"/>
      <c r="I146" s="135"/>
      <c r="K146" s="135"/>
    </row>
    <row r="147" spans="1:11" ht="16.5" customHeight="1">
      <c r="A147" s="132"/>
      <c r="G147" s="135"/>
      <c r="I147" s="135"/>
      <c r="K147" s="135"/>
    </row>
    <row r="148" spans="1:11" ht="16.5" customHeight="1">
      <c r="A148" s="132"/>
      <c r="G148" s="135"/>
      <c r="I148" s="135"/>
      <c r="K148" s="135"/>
    </row>
    <row r="149" spans="1:11" ht="16.5" customHeight="1">
      <c r="A149" s="132"/>
      <c r="G149" s="135"/>
      <c r="I149" s="135"/>
      <c r="K149" s="135"/>
    </row>
    <row r="150" spans="1:11" ht="16.5" customHeight="1">
      <c r="A150" s="132"/>
      <c r="G150" s="135"/>
      <c r="I150" s="135"/>
      <c r="K150" s="135"/>
    </row>
    <row r="151" spans="1:11" ht="16.5" customHeight="1">
      <c r="A151" s="132"/>
      <c r="G151" s="135"/>
      <c r="I151" s="135"/>
      <c r="K151" s="135"/>
    </row>
    <row r="152" spans="1:11" ht="16.5" customHeight="1">
      <c r="A152" s="132"/>
      <c r="G152" s="135"/>
      <c r="I152" s="135"/>
      <c r="K152" s="135"/>
    </row>
    <row r="153" spans="1:11" ht="16.5" customHeight="1">
      <c r="A153" s="132"/>
      <c r="G153" s="135"/>
      <c r="I153" s="135"/>
      <c r="K153" s="135"/>
    </row>
    <row r="154" spans="1:11" ht="16.5" customHeight="1">
      <c r="A154" s="132"/>
      <c r="G154" s="135"/>
      <c r="I154" s="135"/>
      <c r="K154" s="135"/>
    </row>
    <row r="155" spans="1:11" ht="16.5" customHeight="1">
      <c r="A155" s="132"/>
      <c r="G155" s="135"/>
      <c r="I155" s="135"/>
      <c r="K155" s="135"/>
    </row>
    <row r="156" spans="1:11" ht="16.5" customHeight="1">
      <c r="A156" s="132"/>
      <c r="G156" s="135"/>
      <c r="I156" s="135"/>
      <c r="K156" s="135"/>
    </row>
    <row r="157" spans="1:11" ht="16.5" customHeight="1">
      <c r="A157" s="132"/>
      <c r="G157" s="135"/>
      <c r="I157" s="135"/>
      <c r="K157" s="135"/>
    </row>
    <row r="158" spans="1:11" ht="18" customHeight="1">
      <c r="A158" s="132"/>
      <c r="G158" s="135"/>
      <c r="I158" s="135"/>
      <c r="K158" s="135"/>
    </row>
    <row r="159" spans="1:12" ht="21.75" customHeight="1">
      <c r="A159" s="253" t="str">
        <f>+A106</f>
        <v>The condensed notes to the interim financial information on pages 14 to 35 are an integral part of this interim financial information.</v>
      </c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  <c r="L159" s="253"/>
    </row>
  </sheetData>
  <sheetProtection/>
  <mergeCells count="3">
    <mergeCell ref="A53:L53"/>
    <mergeCell ref="A159:L159"/>
    <mergeCell ref="A106:L106"/>
  </mergeCells>
  <printOptions/>
  <pageMargins left="0.8" right="0.5" top="0.5" bottom="0.6" header="0.49" footer="0.4"/>
  <pageSetup firstPageNumber="2" useFirstPageNumber="1" fitToHeight="0" horizontalDpi="1200" verticalDpi="1200" orientation="portrait" paperSize="9" scale="90" r:id="rId1"/>
  <headerFooter>
    <oddFooter>&amp;R&amp;"Arial,Regular"&amp;9&amp;P</oddFooter>
  </headerFooter>
  <rowBreaks count="2" manualBreakCount="2">
    <brk id="53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L105"/>
  <sheetViews>
    <sheetView zoomScaleSheetLayoutView="110" workbookViewId="0" topLeftCell="A1">
      <selection activeCell="A1" sqref="A1"/>
    </sheetView>
  </sheetViews>
  <sheetFormatPr defaultColWidth="6.8515625" defaultRowHeight="16.5" customHeight="1"/>
  <cols>
    <col min="1" max="2" width="1.421875" style="182" customWidth="1"/>
    <col min="3" max="3" width="39.140625" style="182" customWidth="1"/>
    <col min="4" max="4" width="5.57421875" style="181" customWidth="1"/>
    <col min="5" max="5" width="0.71875" style="182" customWidth="1"/>
    <col min="6" max="6" width="10.8515625" style="64" customWidth="1"/>
    <col min="7" max="7" width="0.85546875" style="182" customWidth="1"/>
    <col min="8" max="8" width="10.8515625" style="64" customWidth="1"/>
    <col min="9" max="9" width="0.85546875" style="181" customWidth="1"/>
    <col min="10" max="10" width="10.8515625" style="64" customWidth="1"/>
    <col min="11" max="11" width="0.85546875" style="182" customWidth="1"/>
    <col min="12" max="12" width="10.8515625" style="64" customWidth="1"/>
    <col min="13" max="16384" width="6.8515625" style="65" customWidth="1"/>
  </cols>
  <sheetData>
    <row r="1" spans="1:12" ht="16.5" customHeight="1">
      <c r="A1" s="180" t="str">
        <f>'2-4'!A1</f>
        <v>Energy Absolute Public Company Limited</v>
      </c>
      <c r="B1" s="180"/>
      <c r="C1" s="180"/>
      <c r="G1" s="68"/>
      <c r="I1" s="67"/>
      <c r="K1" s="68"/>
      <c r="L1" s="62" t="s">
        <v>57</v>
      </c>
    </row>
    <row r="2" spans="1:12" ht="16.5" customHeight="1">
      <c r="A2" s="180" t="s">
        <v>56</v>
      </c>
      <c r="B2" s="180"/>
      <c r="C2" s="180"/>
      <c r="G2" s="68"/>
      <c r="I2" s="67"/>
      <c r="K2" s="68"/>
      <c r="L2" s="183"/>
    </row>
    <row r="3" spans="1:12" ht="16.5" customHeight="1">
      <c r="A3" s="184" t="s">
        <v>225</v>
      </c>
      <c r="B3" s="185"/>
      <c r="C3" s="185"/>
      <c r="D3" s="186"/>
      <c r="E3" s="187"/>
      <c r="F3" s="66"/>
      <c r="G3" s="188"/>
      <c r="H3" s="66"/>
      <c r="I3" s="189"/>
      <c r="J3" s="66"/>
      <c r="K3" s="188"/>
      <c r="L3" s="66"/>
    </row>
    <row r="4" spans="1:11" ht="15" customHeight="1">
      <c r="A4" s="190"/>
      <c r="B4" s="180"/>
      <c r="C4" s="180"/>
      <c r="G4" s="68"/>
      <c r="I4" s="67"/>
      <c r="K4" s="68"/>
    </row>
    <row r="5" spans="1:11" ht="15" customHeight="1">
      <c r="A5" s="190"/>
      <c r="B5" s="180"/>
      <c r="C5" s="180"/>
      <c r="G5" s="68"/>
      <c r="I5" s="67"/>
      <c r="K5" s="68"/>
    </row>
    <row r="6" spans="7:12" ht="15" customHeight="1">
      <c r="G6" s="68"/>
      <c r="H6" s="139" t="s">
        <v>48</v>
      </c>
      <c r="I6" s="54"/>
      <c r="J6" s="57"/>
      <c r="K6" s="134"/>
      <c r="L6" s="139" t="s">
        <v>114</v>
      </c>
    </row>
    <row r="7" spans="2:12" s="138" customFormat="1" ht="15" customHeight="1">
      <c r="B7" s="134"/>
      <c r="C7" s="134"/>
      <c r="D7" s="167"/>
      <c r="E7" s="132"/>
      <c r="F7" s="143"/>
      <c r="G7" s="168"/>
      <c r="H7" s="169" t="s">
        <v>168</v>
      </c>
      <c r="I7" s="170"/>
      <c r="J7" s="143"/>
      <c r="K7" s="168"/>
      <c r="L7" s="169" t="s">
        <v>168</v>
      </c>
    </row>
    <row r="8" spans="1:12" s="138" customFormat="1" ht="15" customHeight="1">
      <c r="A8" s="134"/>
      <c r="B8" s="134"/>
      <c r="C8" s="134"/>
      <c r="D8" s="54"/>
      <c r="E8" s="132"/>
      <c r="F8" s="172">
        <v>2019</v>
      </c>
      <c r="G8" s="173"/>
      <c r="H8" s="172">
        <v>2018</v>
      </c>
      <c r="I8" s="133"/>
      <c r="J8" s="172">
        <v>2019</v>
      </c>
      <c r="K8" s="173"/>
      <c r="L8" s="172">
        <v>2018</v>
      </c>
    </row>
    <row r="9" spans="1:12" s="138" customFormat="1" ht="15" customHeight="1">
      <c r="A9" s="134"/>
      <c r="B9" s="134"/>
      <c r="C9" s="134"/>
      <c r="D9" s="141" t="s">
        <v>235</v>
      </c>
      <c r="E9" s="132"/>
      <c r="F9" s="51" t="s">
        <v>90</v>
      </c>
      <c r="G9" s="132"/>
      <c r="H9" s="51" t="s">
        <v>90</v>
      </c>
      <c r="I9" s="133"/>
      <c r="J9" s="51" t="s">
        <v>90</v>
      </c>
      <c r="K9" s="132"/>
      <c r="L9" s="51" t="s">
        <v>90</v>
      </c>
    </row>
    <row r="10" spans="1:12" s="138" customFormat="1" ht="15" customHeight="1">
      <c r="A10" s="134"/>
      <c r="B10" s="134"/>
      <c r="C10" s="134"/>
      <c r="D10" s="133"/>
      <c r="E10" s="132"/>
      <c r="F10" s="230"/>
      <c r="G10" s="132"/>
      <c r="H10" s="52"/>
      <c r="I10" s="133"/>
      <c r="J10" s="230"/>
      <c r="K10" s="132"/>
      <c r="L10" s="52"/>
    </row>
    <row r="11" spans="1:12" ht="15" customHeight="1">
      <c r="A11" s="182" t="s">
        <v>150</v>
      </c>
      <c r="F11" s="231">
        <v>1925360</v>
      </c>
      <c r="G11" s="63"/>
      <c r="H11" s="64">
        <v>1678752</v>
      </c>
      <c r="I11" s="63"/>
      <c r="J11" s="231">
        <v>887852</v>
      </c>
      <c r="K11" s="63"/>
      <c r="L11" s="64">
        <v>895635</v>
      </c>
    </row>
    <row r="12" spans="1:12" ht="15" customHeight="1">
      <c r="A12" s="182" t="s">
        <v>65</v>
      </c>
      <c r="F12" s="231">
        <v>1688778</v>
      </c>
      <c r="G12" s="63"/>
      <c r="H12" s="64">
        <v>1227525</v>
      </c>
      <c r="I12" s="65"/>
      <c r="J12" s="231">
        <v>0</v>
      </c>
      <c r="K12" s="65"/>
      <c r="L12" s="64">
        <v>0</v>
      </c>
    </row>
    <row r="13" spans="1:12" ht="15" customHeight="1">
      <c r="A13" s="182" t="s">
        <v>66</v>
      </c>
      <c r="F13" s="231">
        <v>0</v>
      </c>
      <c r="G13" s="63"/>
      <c r="H13" s="64">
        <v>0</v>
      </c>
      <c r="I13" s="63"/>
      <c r="J13" s="231">
        <v>971951</v>
      </c>
      <c r="K13" s="63"/>
      <c r="L13" s="64">
        <v>922135</v>
      </c>
    </row>
    <row r="14" spans="1:12" ht="15" customHeight="1">
      <c r="A14" s="182" t="s">
        <v>22</v>
      </c>
      <c r="D14" s="191"/>
      <c r="F14" s="231">
        <v>25998</v>
      </c>
      <c r="G14" s="63"/>
      <c r="H14" s="64">
        <v>19310</v>
      </c>
      <c r="I14" s="63"/>
      <c r="J14" s="231">
        <v>98278</v>
      </c>
      <c r="K14" s="63"/>
      <c r="L14" s="64">
        <v>32606</v>
      </c>
    </row>
    <row r="15" spans="1:12" ht="15" customHeight="1">
      <c r="A15" s="182" t="s">
        <v>133</v>
      </c>
      <c r="F15" s="232"/>
      <c r="G15" s="65"/>
      <c r="H15" s="65"/>
      <c r="I15" s="65"/>
      <c r="J15" s="232"/>
      <c r="K15" s="65"/>
      <c r="L15" s="65"/>
    </row>
    <row r="16" spans="2:12" ht="15" customHeight="1">
      <c r="B16" s="182" t="s">
        <v>204</v>
      </c>
      <c r="F16" s="233">
        <v>0</v>
      </c>
      <c r="G16" s="63"/>
      <c r="H16" s="66">
        <v>0</v>
      </c>
      <c r="I16" s="63"/>
      <c r="J16" s="233">
        <v>0</v>
      </c>
      <c r="K16" s="63"/>
      <c r="L16" s="66">
        <v>0</v>
      </c>
    </row>
    <row r="17" spans="6:11" ht="15" customHeight="1">
      <c r="F17" s="231"/>
      <c r="G17" s="63"/>
      <c r="I17" s="63"/>
      <c r="J17" s="231"/>
      <c r="K17" s="63"/>
    </row>
    <row r="18" spans="1:12" ht="15" customHeight="1">
      <c r="A18" s="180" t="s">
        <v>59</v>
      </c>
      <c r="F18" s="233">
        <f>SUM(F11:F16)</f>
        <v>3640136</v>
      </c>
      <c r="G18" s="63"/>
      <c r="H18" s="66">
        <f>SUM(H11:H16)</f>
        <v>2925587</v>
      </c>
      <c r="I18" s="63"/>
      <c r="J18" s="233">
        <f>SUM(J11:J16)</f>
        <v>1958081</v>
      </c>
      <c r="K18" s="63"/>
      <c r="L18" s="66">
        <f>SUM(L11:L16)</f>
        <v>1850376</v>
      </c>
    </row>
    <row r="19" spans="6:11" ht="15" customHeight="1">
      <c r="F19" s="231"/>
      <c r="G19" s="63"/>
      <c r="I19" s="63"/>
      <c r="J19" s="231"/>
      <c r="K19" s="63"/>
    </row>
    <row r="20" spans="1:12" ht="15" customHeight="1">
      <c r="A20" s="182" t="s">
        <v>151</v>
      </c>
      <c r="D20" s="191"/>
      <c r="F20" s="231">
        <v>-1661451</v>
      </c>
      <c r="G20" s="68"/>
      <c r="H20" s="64">
        <v>-1379342</v>
      </c>
      <c r="I20" s="67"/>
      <c r="J20" s="231">
        <v>-873879</v>
      </c>
      <c r="K20" s="68"/>
      <c r="L20" s="64">
        <v>-832312</v>
      </c>
    </row>
    <row r="21" spans="1:12" ht="15" customHeight="1">
      <c r="A21" s="182" t="s">
        <v>85</v>
      </c>
      <c r="E21" s="63"/>
      <c r="F21" s="231">
        <v>-23616</v>
      </c>
      <c r="G21" s="63"/>
      <c r="H21" s="64">
        <v>-20101</v>
      </c>
      <c r="I21" s="63"/>
      <c r="J21" s="231">
        <v>-16857</v>
      </c>
      <c r="K21" s="63"/>
      <c r="L21" s="64">
        <v>-13854</v>
      </c>
    </row>
    <row r="22" spans="1:12" ht="15" customHeight="1">
      <c r="A22" s="182" t="s">
        <v>23</v>
      </c>
      <c r="E22" s="63"/>
      <c r="F22" s="231">
        <v>-285065</v>
      </c>
      <c r="G22" s="63"/>
      <c r="H22" s="64">
        <v>-262164</v>
      </c>
      <c r="I22" s="63"/>
      <c r="J22" s="231">
        <v>-192432</v>
      </c>
      <c r="K22" s="63"/>
      <c r="L22" s="64">
        <v>-155753</v>
      </c>
    </row>
    <row r="23" spans="1:12" ht="15" customHeight="1">
      <c r="A23" s="182" t="s">
        <v>107</v>
      </c>
      <c r="E23" s="63"/>
      <c r="F23" s="231">
        <v>99110</v>
      </c>
      <c r="G23" s="63"/>
      <c r="H23" s="64">
        <v>-13422</v>
      </c>
      <c r="I23" s="63"/>
      <c r="J23" s="231">
        <v>-866</v>
      </c>
      <c r="K23" s="63"/>
      <c r="L23" s="64">
        <v>-40</v>
      </c>
    </row>
    <row r="24" spans="1:12" ht="15" customHeight="1">
      <c r="A24" s="182" t="s">
        <v>58</v>
      </c>
      <c r="E24" s="63"/>
      <c r="F24" s="233">
        <v>-340502</v>
      </c>
      <c r="G24" s="63"/>
      <c r="H24" s="66">
        <v>-287641</v>
      </c>
      <c r="I24" s="63"/>
      <c r="J24" s="233">
        <v>-158938</v>
      </c>
      <c r="K24" s="63"/>
      <c r="L24" s="66">
        <v>-78593</v>
      </c>
    </row>
    <row r="25" spans="6:11" ht="15" customHeight="1">
      <c r="F25" s="231"/>
      <c r="G25" s="63"/>
      <c r="I25" s="63"/>
      <c r="J25" s="231"/>
      <c r="K25" s="63"/>
    </row>
    <row r="26" spans="1:12" ht="15" customHeight="1">
      <c r="A26" s="180" t="s">
        <v>60</v>
      </c>
      <c r="E26" s="63"/>
      <c r="F26" s="233">
        <f>SUM(F20:F24)</f>
        <v>-2211524</v>
      </c>
      <c r="G26" s="63"/>
      <c r="H26" s="66">
        <f>SUM(H20:H24)</f>
        <v>-1962670</v>
      </c>
      <c r="I26" s="63"/>
      <c r="J26" s="233">
        <f>SUM(J20:J24)</f>
        <v>-1242972</v>
      </c>
      <c r="K26" s="63"/>
      <c r="L26" s="66">
        <f>SUM(L20:L24)</f>
        <v>-1080552</v>
      </c>
    </row>
    <row r="27" spans="1:11" ht="15" customHeight="1">
      <c r="A27" s="180"/>
      <c r="E27" s="63"/>
      <c r="F27" s="231"/>
      <c r="G27" s="63"/>
      <c r="I27" s="63"/>
      <c r="J27" s="231"/>
      <c r="K27" s="63"/>
    </row>
    <row r="28" spans="1:12" ht="15" customHeight="1">
      <c r="A28" s="182" t="s">
        <v>237</v>
      </c>
      <c r="B28" s="180"/>
      <c r="D28" s="65"/>
      <c r="E28" s="65"/>
      <c r="F28" s="232"/>
      <c r="G28" s="65"/>
      <c r="H28" s="65"/>
      <c r="I28" s="65"/>
      <c r="J28" s="232"/>
      <c r="K28" s="65"/>
      <c r="L28" s="65"/>
    </row>
    <row r="29" spans="2:12" ht="15" customHeight="1">
      <c r="B29" s="182" t="s">
        <v>245</v>
      </c>
      <c r="E29" s="63"/>
      <c r="F29" s="233">
        <v>4580</v>
      </c>
      <c r="G29" s="63"/>
      <c r="H29" s="66">
        <v>834</v>
      </c>
      <c r="I29" s="63"/>
      <c r="J29" s="233">
        <v>0</v>
      </c>
      <c r="K29" s="63"/>
      <c r="L29" s="66">
        <v>0</v>
      </c>
    </row>
    <row r="30" spans="6:11" ht="15" customHeight="1">
      <c r="F30" s="231"/>
      <c r="G30" s="68"/>
      <c r="I30" s="67"/>
      <c r="J30" s="231"/>
      <c r="K30" s="68"/>
    </row>
    <row r="31" spans="1:12" ht="15" customHeight="1">
      <c r="A31" s="180" t="s">
        <v>163</v>
      </c>
      <c r="F31" s="231">
        <f>SUM(F18,F26,F29)</f>
        <v>1433192</v>
      </c>
      <c r="G31" s="64"/>
      <c r="H31" s="64">
        <f>SUM(H18,H26,H29)</f>
        <v>963751</v>
      </c>
      <c r="I31" s="64"/>
      <c r="J31" s="231">
        <f>SUM(J18,J26,J29)</f>
        <v>715109</v>
      </c>
      <c r="K31" s="64"/>
      <c r="L31" s="64">
        <f>SUM(L18,L26,L29)</f>
        <v>769824</v>
      </c>
    </row>
    <row r="32" spans="1:12" ht="15" customHeight="1">
      <c r="A32" s="182" t="s">
        <v>164</v>
      </c>
      <c r="D32" s="181">
        <v>14</v>
      </c>
      <c r="F32" s="233">
        <v>-3318</v>
      </c>
      <c r="G32" s="63"/>
      <c r="H32" s="66">
        <v>9107</v>
      </c>
      <c r="I32" s="63"/>
      <c r="J32" s="233">
        <v>-864</v>
      </c>
      <c r="K32" s="63"/>
      <c r="L32" s="66">
        <v>-1087</v>
      </c>
    </row>
    <row r="33" spans="6:11" ht="15" customHeight="1">
      <c r="F33" s="231"/>
      <c r="G33" s="63"/>
      <c r="I33" s="63"/>
      <c r="J33" s="231"/>
      <c r="K33" s="63"/>
    </row>
    <row r="34" spans="1:12" ht="15" customHeight="1">
      <c r="A34" s="180" t="s">
        <v>24</v>
      </c>
      <c r="F34" s="233">
        <f>SUM(F31:F32)</f>
        <v>1429874</v>
      </c>
      <c r="G34" s="64"/>
      <c r="H34" s="66">
        <f>SUM(H31:H32)</f>
        <v>972858</v>
      </c>
      <c r="I34" s="64"/>
      <c r="J34" s="233">
        <f>SUM(J31:J32)</f>
        <v>714245</v>
      </c>
      <c r="K34" s="64"/>
      <c r="L34" s="66">
        <f>SUM(L31:L32)</f>
        <v>768737</v>
      </c>
    </row>
    <row r="35" spans="6:11" ht="15" customHeight="1">
      <c r="F35" s="231"/>
      <c r="G35" s="64"/>
      <c r="I35" s="64"/>
      <c r="J35" s="231"/>
      <c r="K35" s="64"/>
    </row>
    <row r="36" spans="1:11" ht="15" customHeight="1">
      <c r="A36" s="180" t="s">
        <v>103</v>
      </c>
      <c r="F36" s="231"/>
      <c r="G36" s="64"/>
      <c r="I36" s="64"/>
      <c r="J36" s="231"/>
      <c r="K36" s="64"/>
    </row>
    <row r="37" spans="1:11" ht="15" customHeight="1">
      <c r="A37" s="65"/>
      <c r="F37" s="231"/>
      <c r="G37" s="64"/>
      <c r="I37" s="64"/>
      <c r="J37" s="231"/>
      <c r="K37" s="64"/>
    </row>
    <row r="38" spans="1:11" ht="15" customHeight="1">
      <c r="A38" s="192" t="s">
        <v>108</v>
      </c>
      <c r="B38" s="180"/>
      <c r="F38" s="231"/>
      <c r="G38" s="64"/>
      <c r="I38" s="64"/>
      <c r="J38" s="231"/>
      <c r="K38" s="64"/>
    </row>
    <row r="39" spans="1:11" ht="15" customHeight="1">
      <c r="A39" s="192"/>
      <c r="B39" s="180" t="s">
        <v>109</v>
      </c>
      <c r="F39" s="231"/>
      <c r="G39" s="64"/>
      <c r="I39" s="64"/>
      <c r="J39" s="231"/>
      <c r="K39" s="64"/>
    </row>
    <row r="40" spans="2:12" ht="15" customHeight="1">
      <c r="B40" s="193" t="s">
        <v>165</v>
      </c>
      <c r="F40" s="232"/>
      <c r="G40" s="65"/>
      <c r="H40" s="65"/>
      <c r="I40" s="65"/>
      <c r="J40" s="232"/>
      <c r="K40" s="65"/>
      <c r="L40" s="65"/>
    </row>
    <row r="41" spans="2:11" ht="15" customHeight="1">
      <c r="B41" s="193"/>
      <c r="C41" s="182" t="s">
        <v>159</v>
      </c>
      <c r="F41" s="231"/>
      <c r="G41" s="64"/>
      <c r="I41" s="64"/>
      <c r="J41" s="231"/>
      <c r="K41" s="64"/>
    </row>
    <row r="42" spans="2:12" ht="15" customHeight="1">
      <c r="B42" s="193"/>
      <c r="C42" s="182" t="s">
        <v>134</v>
      </c>
      <c r="F42" s="231">
        <v>0</v>
      </c>
      <c r="G42" s="64"/>
      <c r="H42" s="64">
        <v>-218</v>
      </c>
      <c r="I42" s="64"/>
      <c r="J42" s="231">
        <v>0</v>
      </c>
      <c r="K42" s="64"/>
      <c r="L42" s="64">
        <v>0</v>
      </c>
    </row>
    <row r="43" spans="2:12" ht="15" customHeight="1">
      <c r="B43" s="193" t="s">
        <v>153</v>
      </c>
      <c r="F43" s="231">
        <v>-86246</v>
      </c>
      <c r="G43" s="64"/>
      <c r="H43" s="64">
        <v>10055</v>
      </c>
      <c r="I43" s="64"/>
      <c r="J43" s="231">
        <v>0</v>
      </c>
      <c r="K43" s="64"/>
      <c r="L43" s="64">
        <v>0</v>
      </c>
    </row>
    <row r="44" spans="2:11" ht="15" customHeight="1">
      <c r="B44" s="193" t="s">
        <v>178</v>
      </c>
      <c r="F44" s="231"/>
      <c r="G44" s="64"/>
      <c r="I44" s="64"/>
      <c r="J44" s="231"/>
      <c r="K44" s="64"/>
    </row>
    <row r="45" spans="2:12" ht="15" customHeight="1">
      <c r="B45" s="193"/>
      <c r="C45" s="182" t="s">
        <v>179</v>
      </c>
      <c r="F45" s="231">
        <v>0</v>
      </c>
      <c r="G45" s="64"/>
      <c r="H45" s="64">
        <v>0</v>
      </c>
      <c r="I45" s="64"/>
      <c r="J45" s="231">
        <v>0</v>
      </c>
      <c r="K45" s="64"/>
      <c r="L45" s="64">
        <v>0</v>
      </c>
    </row>
    <row r="46" spans="2:11" ht="15" customHeight="1">
      <c r="B46" s="193" t="s">
        <v>137</v>
      </c>
      <c r="F46" s="231"/>
      <c r="G46" s="64"/>
      <c r="I46" s="64"/>
      <c r="J46" s="231"/>
      <c r="K46" s="64"/>
    </row>
    <row r="47" spans="2:12" ht="15" customHeight="1">
      <c r="B47" s="193"/>
      <c r="C47" s="182" t="s">
        <v>109</v>
      </c>
      <c r="F47" s="233">
        <v>0</v>
      </c>
      <c r="G47" s="64"/>
      <c r="H47" s="66">
        <v>0</v>
      </c>
      <c r="I47" s="64"/>
      <c r="J47" s="233">
        <v>0</v>
      </c>
      <c r="K47" s="64"/>
      <c r="L47" s="66">
        <v>0</v>
      </c>
    </row>
    <row r="48" spans="1:11" ht="15" customHeight="1">
      <c r="A48" s="65"/>
      <c r="F48" s="231"/>
      <c r="G48" s="64"/>
      <c r="I48" s="64"/>
      <c r="J48" s="231"/>
      <c r="K48" s="64"/>
    </row>
    <row r="49" spans="1:11" ht="15" customHeight="1">
      <c r="A49" s="192" t="s">
        <v>205</v>
      </c>
      <c r="B49" s="180"/>
      <c r="F49" s="231"/>
      <c r="G49" s="64"/>
      <c r="I49" s="64"/>
      <c r="J49" s="231"/>
      <c r="K49" s="64"/>
    </row>
    <row r="50" spans="1:12" ht="15" customHeight="1">
      <c r="A50" s="192"/>
      <c r="B50" s="192" t="s">
        <v>110</v>
      </c>
      <c r="F50" s="233">
        <f>SUM(F41:F49)</f>
        <v>-86246</v>
      </c>
      <c r="G50" s="64"/>
      <c r="H50" s="66">
        <f>SUM(H41:H49)</f>
        <v>9837</v>
      </c>
      <c r="I50" s="64"/>
      <c r="J50" s="233">
        <f>SUM(J41:J49)</f>
        <v>0</v>
      </c>
      <c r="K50" s="64"/>
      <c r="L50" s="66">
        <f>SUM(L41:L49)</f>
        <v>0</v>
      </c>
    </row>
    <row r="51" spans="1:11" ht="15" customHeight="1">
      <c r="A51" s="65"/>
      <c r="F51" s="231"/>
      <c r="G51" s="64"/>
      <c r="I51" s="64"/>
      <c r="J51" s="231"/>
      <c r="K51" s="64"/>
    </row>
    <row r="52" spans="1:12" ht="15" customHeight="1" thickBot="1">
      <c r="A52" s="192" t="s">
        <v>98</v>
      </c>
      <c r="B52" s="180"/>
      <c r="F52" s="234">
        <f>+F34+F50</f>
        <v>1343628</v>
      </c>
      <c r="G52" s="64"/>
      <c r="H52" s="194">
        <f>+H34+H50</f>
        <v>982695</v>
      </c>
      <c r="I52" s="64"/>
      <c r="J52" s="234">
        <f>+J34+J50</f>
        <v>714245</v>
      </c>
      <c r="K52" s="64"/>
      <c r="L52" s="194">
        <f>+L34+L50</f>
        <v>768737</v>
      </c>
    </row>
    <row r="53" spans="1:11" ht="15" customHeight="1" thickTop="1">
      <c r="A53" s="192"/>
      <c r="B53" s="180"/>
      <c r="G53" s="64"/>
      <c r="I53" s="64"/>
      <c r="K53" s="64"/>
    </row>
    <row r="54" spans="1:11" ht="16.5" customHeight="1">
      <c r="A54" s="192"/>
      <c r="B54" s="180"/>
      <c r="G54" s="64"/>
      <c r="I54" s="64"/>
      <c r="K54" s="64"/>
    </row>
    <row r="55" spans="1:12" s="134" customFormat="1" ht="21.75" customHeight="1">
      <c r="A55" s="253" t="str">
        <f>+'2-4'!A53:L53</f>
        <v>The condensed notes to the interim financial information on pages 14 to 35 are an integral part of this interim financial information.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</row>
    <row r="56" spans="1:12" ht="16.5" customHeight="1">
      <c r="A56" s="180" t="str">
        <f>'2-4'!A1</f>
        <v>Energy Absolute Public Company Limited</v>
      </c>
      <c r="B56" s="180"/>
      <c r="C56" s="180"/>
      <c r="G56" s="68"/>
      <c r="I56" s="67"/>
      <c r="K56" s="68"/>
      <c r="L56" s="62" t="s">
        <v>57</v>
      </c>
    </row>
    <row r="57" spans="1:12" ht="16.5" customHeight="1">
      <c r="A57" s="180" t="s">
        <v>56</v>
      </c>
      <c r="B57" s="180"/>
      <c r="C57" s="180"/>
      <c r="G57" s="68"/>
      <c r="I57" s="67"/>
      <c r="K57" s="68"/>
      <c r="L57" s="183"/>
    </row>
    <row r="58" spans="1:12" ht="16.5" customHeight="1">
      <c r="A58" s="184" t="s">
        <v>225</v>
      </c>
      <c r="B58" s="185"/>
      <c r="C58" s="185"/>
      <c r="D58" s="186"/>
      <c r="E58" s="187"/>
      <c r="F58" s="66"/>
      <c r="G58" s="188"/>
      <c r="H58" s="66"/>
      <c r="I58" s="189"/>
      <c r="J58" s="66"/>
      <c r="K58" s="188"/>
      <c r="L58" s="66"/>
    </row>
    <row r="59" spans="1:11" ht="16.5" customHeight="1">
      <c r="A59" s="190"/>
      <c r="B59" s="180"/>
      <c r="C59" s="180"/>
      <c r="G59" s="68"/>
      <c r="I59" s="67"/>
      <c r="K59" s="68"/>
    </row>
    <row r="60" spans="1:11" ht="16.5" customHeight="1">
      <c r="A60" s="190"/>
      <c r="B60" s="180"/>
      <c r="C60" s="180"/>
      <c r="G60" s="68"/>
      <c r="I60" s="67"/>
      <c r="K60" s="68"/>
    </row>
    <row r="61" spans="7:12" ht="16.5" customHeight="1">
      <c r="G61" s="68"/>
      <c r="H61" s="139" t="s">
        <v>48</v>
      </c>
      <c r="I61" s="54"/>
      <c r="J61" s="57"/>
      <c r="K61" s="134"/>
      <c r="L61" s="139" t="s">
        <v>114</v>
      </c>
    </row>
    <row r="62" spans="2:12" s="138" customFormat="1" ht="16.5" customHeight="1">
      <c r="B62" s="134"/>
      <c r="C62" s="134"/>
      <c r="D62" s="167"/>
      <c r="E62" s="132"/>
      <c r="F62" s="143"/>
      <c r="G62" s="168"/>
      <c r="H62" s="169" t="s">
        <v>168</v>
      </c>
      <c r="I62" s="170"/>
      <c r="J62" s="143"/>
      <c r="K62" s="168"/>
      <c r="L62" s="169" t="s">
        <v>168</v>
      </c>
    </row>
    <row r="63" spans="1:12" s="138" customFormat="1" ht="16.5" customHeight="1">
      <c r="A63" s="134"/>
      <c r="B63" s="134"/>
      <c r="C63" s="134"/>
      <c r="D63" s="54"/>
      <c r="E63" s="132"/>
      <c r="F63" s="172">
        <v>2019</v>
      </c>
      <c r="G63" s="173"/>
      <c r="H63" s="172">
        <v>2018</v>
      </c>
      <c r="I63" s="133"/>
      <c r="J63" s="172">
        <v>2019</v>
      </c>
      <c r="K63" s="173"/>
      <c r="L63" s="172">
        <v>2018</v>
      </c>
    </row>
    <row r="64" spans="1:12" s="138" customFormat="1" ht="16.5" customHeight="1">
      <c r="A64" s="134"/>
      <c r="B64" s="134"/>
      <c r="C64" s="134"/>
      <c r="D64" s="54"/>
      <c r="E64" s="132"/>
      <c r="F64" s="51" t="s">
        <v>90</v>
      </c>
      <c r="G64" s="132"/>
      <c r="H64" s="51" t="s">
        <v>90</v>
      </c>
      <c r="I64" s="133"/>
      <c r="J64" s="51" t="s">
        <v>90</v>
      </c>
      <c r="K64" s="132"/>
      <c r="L64" s="51" t="s">
        <v>90</v>
      </c>
    </row>
    <row r="65" spans="1:12" s="138" customFormat="1" ht="16.5" customHeight="1">
      <c r="A65" s="134"/>
      <c r="B65" s="134"/>
      <c r="C65" s="134"/>
      <c r="D65" s="133"/>
      <c r="E65" s="132"/>
      <c r="F65" s="230"/>
      <c r="G65" s="132"/>
      <c r="H65" s="52"/>
      <c r="I65" s="133"/>
      <c r="J65" s="230"/>
      <c r="K65" s="132"/>
      <c r="L65" s="52"/>
    </row>
    <row r="66" spans="1:11" ht="16.5" customHeight="1">
      <c r="A66" s="180" t="s">
        <v>206</v>
      </c>
      <c r="F66" s="231"/>
      <c r="G66" s="68"/>
      <c r="I66" s="67"/>
      <c r="J66" s="231"/>
      <c r="K66" s="68"/>
    </row>
    <row r="67" spans="1:12" ht="16.5" customHeight="1">
      <c r="A67" s="65"/>
      <c r="B67" s="195" t="s">
        <v>86</v>
      </c>
      <c r="F67" s="231">
        <v>1442437</v>
      </c>
      <c r="G67" s="69"/>
      <c r="H67" s="64">
        <v>984927</v>
      </c>
      <c r="I67" s="69"/>
      <c r="J67" s="231">
        <v>714245</v>
      </c>
      <c r="K67" s="69"/>
      <c r="L67" s="64">
        <v>768737</v>
      </c>
    </row>
    <row r="68" spans="1:12" ht="16.5" customHeight="1">
      <c r="A68" s="65"/>
      <c r="B68" s="196" t="s">
        <v>25</v>
      </c>
      <c r="F68" s="233">
        <v>-12563</v>
      </c>
      <c r="G68" s="69"/>
      <c r="H68" s="66">
        <v>-12069</v>
      </c>
      <c r="I68" s="69"/>
      <c r="J68" s="240">
        <v>0</v>
      </c>
      <c r="K68" s="69"/>
      <c r="L68" s="70">
        <v>0</v>
      </c>
    </row>
    <row r="69" spans="1:12" ht="16.5" customHeight="1">
      <c r="A69" s="65"/>
      <c r="B69" s="196"/>
      <c r="F69" s="231"/>
      <c r="G69" s="69"/>
      <c r="I69" s="69"/>
      <c r="J69" s="237"/>
      <c r="K69" s="69"/>
      <c r="L69" s="69"/>
    </row>
    <row r="70" spans="1:12" ht="16.5" customHeight="1" thickBot="1">
      <c r="A70" s="197"/>
      <c r="C70" s="72"/>
      <c r="D70" s="72"/>
      <c r="E70" s="72"/>
      <c r="F70" s="235">
        <f>F34</f>
        <v>1429874</v>
      </c>
      <c r="G70" s="72"/>
      <c r="H70" s="198">
        <f>SUM(H67:H69)</f>
        <v>972858</v>
      </c>
      <c r="I70" s="72"/>
      <c r="J70" s="235">
        <f>J34</f>
        <v>714245</v>
      </c>
      <c r="K70" s="72"/>
      <c r="L70" s="198">
        <f>SUM(L67:L69)</f>
        <v>768737</v>
      </c>
    </row>
    <row r="71" spans="1:12" ht="16.5" customHeight="1" thickTop="1">
      <c r="A71" s="197"/>
      <c r="C71" s="72"/>
      <c r="D71" s="72"/>
      <c r="E71" s="72"/>
      <c r="F71" s="236"/>
      <c r="G71" s="72"/>
      <c r="H71" s="72"/>
      <c r="I71" s="72"/>
      <c r="J71" s="236"/>
      <c r="K71" s="72"/>
      <c r="L71" s="72"/>
    </row>
    <row r="72" spans="1:12" ht="16.5" customHeight="1">
      <c r="A72" s="159" t="s">
        <v>207</v>
      </c>
      <c r="F72" s="237"/>
      <c r="G72" s="69"/>
      <c r="H72" s="69"/>
      <c r="I72" s="69"/>
      <c r="J72" s="237"/>
      <c r="K72" s="69"/>
      <c r="L72" s="69"/>
    </row>
    <row r="73" spans="1:12" ht="16.5" customHeight="1">
      <c r="A73" s="159"/>
      <c r="B73" s="180" t="s">
        <v>208</v>
      </c>
      <c r="F73" s="237"/>
      <c r="G73" s="69"/>
      <c r="H73" s="69"/>
      <c r="I73" s="69"/>
      <c r="J73" s="237"/>
      <c r="K73" s="69"/>
      <c r="L73" s="69"/>
    </row>
    <row r="74" spans="1:12" ht="16.5" customHeight="1">
      <c r="A74" s="65"/>
      <c r="B74" s="195" t="s">
        <v>86</v>
      </c>
      <c r="F74" s="231">
        <v>1375591</v>
      </c>
      <c r="G74" s="69"/>
      <c r="H74" s="64">
        <v>991043</v>
      </c>
      <c r="I74" s="69"/>
      <c r="J74" s="231">
        <v>714245</v>
      </c>
      <c r="K74" s="69"/>
      <c r="L74" s="64">
        <v>768737</v>
      </c>
    </row>
    <row r="75" spans="1:12" ht="16.5" customHeight="1">
      <c r="A75" s="65"/>
      <c r="B75" s="196" t="s">
        <v>25</v>
      </c>
      <c r="F75" s="233">
        <v>-31963</v>
      </c>
      <c r="G75" s="69"/>
      <c r="H75" s="66">
        <v>-8348</v>
      </c>
      <c r="I75" s="69"/>
      <c r="J75" s="240">
        <v>0</v>
      </c>
      <c r="K75" s="69"/>
      <c r="L75" s="70">
        <v>0</v>
      </c>
    </row>
    <row r="76" spans="1:12" ht="16.5" customHeight="1">
      <c r="A76" s="65"/>
      <c r="B76" s="196"/>
      <c r="F76" s="231"/>
      <c r="G76" s="69"/>
      <c r="I76" s="69"/>
      <c r="J76" s="237"/>
      <c r="K76" s="69"/>
      <c r="L76" s="69"/>
    </row>
    <row r="77" spans="1:12" ht="16.5" customHeight="1" thickBot="1">
      <c r="A77" s="197"/>
      <c r="F77" s="234">
        <f>F52</f>
        <v>1343628</v>
      </c>
      <c r="G77" s="69"/>
      <c r="H77" s="194">
        <f>SUM(H74:H76)</f>
        <v>982695</v>
      </c>
      <c r="I77" s="69"/>
      <c r="J77" s="234">
        <f>J52</f>
        <v>714245</v>
      </c>
      <c r="K77" s="69"/>
      <c r="L77" s="194">
        <f>SUM(L74:L76)</f>
        <v>768737</v>
      </c>
    </row>
    <row r="78" spans="1:11" ht="16.5" customHeight="1" thickTop="1">
      <c r="A78" s="197"/>
      <c r="F78" s="231"/>
      <c r="G78" s="69"/>
      <c r="I78" s="69"/>
      <c r="J78" s="231"/>
      <c r="K78" s="69"/>
    </row>
    <row r="79" spans="1:12" ht="16.5" customHeight="1">
      <c r="A79" s="159" t="s">
        <v>154</v>
      </c>
      <c r="B79" s="197"/>
      <c r="C79" s="197"/>
      <c r="D79" s="199"/>
      <c r="E79" s="200"/>
      <c r="F79" s="238"/>
      <c r="G79" s="200"/>
      <c r="H79" s="200"/>
      <c r="I79" s="200"/>
      <c r="J79" s="238"/>
      <c r="K79" s="200"/>
      <c r="L79" s="200"/>
    </row>
    <row r="80" spans="1:12" ht="16.5" customHeight="1">
      <c r="A80" s="159"/>
      <c r="B80" s="197"/>
      <c r="C80" s="197"/>
      <c r="D80" s="199"/>
      <c r="E80" s="200"/>
      <c r="F80" s="238"/>
      <c r="G80" s="200"/>
      <c r="H80" s="200"/>
      <c r="I80" s="200"/>
      <c r="J80" s="238"/>
      <c r="K80" s="200"/>
      <c r="L80" s="200"/>
    </row>
    <row r="81" spans="1:12" ht="16.5" customHeight="1">
      <c r="A81" s="159"/>
      <c r="B81" s="197" t="s">
        <v>171</v>
      </c>
      <c r="C81" s="197"/>
      <c r="D81" s="199"/>
      <c r="E81" s="197"/>
      <c r="F81" s="239">
        <f>F67/3730000</f>
        <v>0.3867123324396783</v>
      </c>
      <c r="G81" s="201"/>
      <c r="H81" s="201">
        <f>H67/3730000</f>
        <v>0.26405549597855227</v>
      </c>
      <c r="I81" s="76"/>
      <c r="J81" s="239">
        <f>J67/3730000</f>
        <v>0.19148659517426272</v>
      </c>
      <c r="K81" s="77"/>
      <c r="L81" s="201">
        <f>L67/3730000</f>
        <v>0.20609571045576408</v>
      </c>
    </row>
    <row r="82" spans="1:12" ht="16.5" customHeight="1">
      <c r="A82" s="159"/>
      <c r="B82" s="197"/>
      <c r="C82" s="197"/>
      <c r="D82" s="65"/>
      <c r="E82" s="65"/>
      <c r="F82" s="65"/>
      <c r="G82" s="65"/>
      <c r="H82" s="65"/>
      <c r="I82" s="65"/>
      <c r="J82" s="65"/>
      <c r="K82" s="65"/>
      <c r="L82" s="65"/>
    </row>
    <row r="83" spans="1:12" ht="16.5" customHeight="1">
      <c r="A83" s="159"/>
      <c r="B83" s="197"/>
      <c r="C83" s="197"/>
      <c r="D83" s="199"/>
      <c r="E83" s="197"/>
      <c r="F83" s="201"/>
      <c r="G83" s="201"/>
      <c r="H83" s="201"/>
      <c r="I83" s="76"/>
      <c r="J83" s="201"/>
      <c r="K83" s="77"/>
      <c r="L83" s="201"/>
    </row>
    <row r="84" spans="1:12" ht="16.5" customHeight="1">
      <c r="A84" s="159"/>
      <c r="B84" s="197"/>
      <c r="C84" s="197"/>
      <c r="D84" s="199"/>
      <c r="E84" s="197"/>
      <c r="F84" s="201"/>
      <c r="G84" s="201"/>
      <c r="H84" s="201"/>
      <c r="I84" s="76"/>
      <c r="J84" s="201"/>
      <c r="K84" s="77"/>
      <c r="L84" s="201"/>
    </row>
    <row r="85" spans="1:12" ht="16.5" customHeight="1">
      <c r="A85" s="159"/>
      <c r="B85" s="197"/>
      <c r="C85" s="197"/>
      <c r="D85" s="199"/>
      <c r="E85" s="197"/>
      <c r="F85" s="201"/>
      <c r="G85" s="201"/>
      <c r="H85" s="201"/>
      <c r="I85" s="76"/>
      <c r="J85" s="201"/>
      <c r="K85" s="77"/>
      <c r="L85" s="201"/>
    </row>
    <row r="86" spans="1:12" ht="16.5" customHeight="1">
      <c r="A86" s="159"/>
      <c r="B86" s="197"/>
      <c r="C86" s="197"/>
      <c r="D86" s="199"/>
      <c r="E86" s="197"/>
      <c r="F86" s="201"/>
      <c r="G86" s="201"/>
      <c r="H86" s="201"/>
      <c r="I86" s="76"/>
      <c r="J86" s="201"/>
      <c r="K86" s="77"/>
      <c r="L86" s="201"/>
    </row>
    <row r="87" spans="1:12" ht="16.5" customHeight="1">
      <c r="A87" s="159"/>
      <c r="B87" s="197"/>
      <c r="C87" s="197"/>
      <c r="D87" s="199"/>
      <c r="E87" s="197"/>
      <c r="F87" s="201"/>
      <c r="G87" s="201"/>
      <c r="H87" s="201"/>
      <c r="I87" s="76"/>
      <c r="J87" s="201"/>
      <c r="K87" s="77"/>
      <c r="L87" s="201"/>
    </row>
    <row r="88" spans="1:12" ht="16.5" customHeight="1">
      <c r="A88" s="159"/>
      <c r="B88" s="197"/>
      <c r="C88" s="197"/>
      <c r="D88" s="199"/>
      <c r="E88" s="197"/>
      <c r="F88" s="201"/>
      <c r="G88" s="201"/>
      <c r="H88" s="201"/>
      <c r="I88" s="76"/>
      <c r="J88" s="201"/>
      <c r="K88" s="77"/>
      <c r="L88" s="201"/>
    </row>
    <row r="89" spans="1:12" ht="16.5" customHeight="1">
      <c r="A89" s="159"/>
      <c r="B89" s="197"/>
      <c r="C89" s="197"/>
      <c r="D89" s="199"/>
      <c r="E89" s="197"/>
      <c r="F89" s="201"/>
      <c r="G89" s="201"/>
      <c r="H89" s="201"/>
      <c r="I89" s="76"/>
      <c r="J89" s="201"/>
      <c r="K89" s="77"/>
      <c r="L89" s="201"/>
    </row>
    <row r="90" spans="1:12" ht="16.5" customHeight="1">
      <c r="A90" s="159"/>
      <c r="B90" s="197"/>
      <c r="C90" s="197"/>
      <c r="D90" s="199"/>
      <c r="E90" s="197"/>
      <c r="F90" s="201"/>
      <c r="G90" s="201"/>
      <c r="H90" s="201"/>
      <c r="I90" s="76"/>
      <c r="J90" s="201"/>
      <c r="K90" s="77"/>
      <c r="L90" s="201"/>
    </row>
    <row r="91" spans="1:12" ht="16.5" customHeight="1">
      <c r="A91" s="159"/>
      <c r="B91" s="197"/>
      <c r="C91" s="197"/>
      <c r="D91" s="199"/>
      <c r="E91" s="197"/>
      <c r="F91" s="201"/>
      <c r="G91" s="201"/>
      <c r="H91" s="201"/>
      <c r="I91" s="76"/>
      <c r="J91" s="201"/>
      <c r="K91" s="77"/>
      <c r="L91" s="201"/>
    </row>
    <row r="92" spans="1:12" ht="16.5" customHeight="1">
      <c r="A92" s="159"/>
      <c r="B92" s="197"/>
      <c r="C92" s="197"/>
      <c r="D92" s="199"/>
      <c r="E92" s="197"/>
      <c r="F92" s="201"/>
      <c r="G92" s="201"/>
      <c r="H92" s="201"/>
      <c r="I92" s="76"/>
      <c r="J92" s="201"/>
      <c r="K92" s="77"/>
      <c r="L92" s="201"/>
    </row>
    <row r="93" spans="1:12" ht="16.5" customHeight="1">
      <c r="A93" s="159"/>
      <c r="B93" s="197"/>
      <c r="C93" s="197"/>
      <c r="D93" s="199"/>
      <c r="E93" s="197"/>
      <c r="F93" s="201"/>
      <c r="G93" s="201"/>
      <c r="H93" s="201"/>
      <c r="I93" s="76"/>
      <c r="J93" s="201"/>
      <c r="K93" s="77"/>
      <c r="L93" s="201"/>
    </row>
    <row r="94" spans="1:12" ht="16.5" customHeight="1">
      <c r="A94" s="159"/>
      <c r="B94" s="197"/>
      <c r="C94" s="197"/>
      <c r="D94" s="199"/>
      <c r="E94" s="197"/>
      <c r="F94" s="201"/>
      <c r="G94" s="201"/>
      <c r="H94" s="201"/>
      <c r="I94" s="76"/>
      <c r="J94" s="201"/>
      <c r="K94" s="77"/>
      <c r="L94" s="201"/>
    </row>
    <row r="95" spans="1:12" ht="16.5" customHeight="1">
      <c r="A95" s="159"/>
      <c r="B95" s="197"/>
      <c r="C95" s="197"/>
      <c r="D95" s="199"/>
      <c r="E95" s="197"/>
      <c r="F95" s="201"/>
      <c r="G95" s="201"/>
      <c r="H95" s="201"/>
      <c r="I95" s="76"/>
      <c r="J95" s="201"/>
      <c r="K95" s="77"/>
      <c r="L95" s="201"/>
    </row>
    <row r="96" spans="1:12" ht="16.5" customHeight="1">
      <c r="A96" s="159"/>
      <c r="B96" s="197"/>
      <c r="C96" s="197"/>
      <c r="D96" s="199"/>
      <c r="E96" s="197"/>
      <c r="F96" s="201"/>
      <c r="G96" s="201"/>
      <c r="H96" s="201"/>
      <c r="I96" s="76"/>
      <c r="J96" s="201"/>
      <c r="K96" s="77"/>
      <c r="L96" s="201"/>
    </row>
    <row r="97" spans="1:12" ht="16.5" customHeight="1">
      <c r="A97" s="159"/>
      <c r="B97" s="197"/>
      <c r="C97" s="197"/>
      <c r="D97" s="199"/>
      <c r="E97" s="197"/>
      <c r="F97" s="201"/>
      <c r="G97" s="201"/>
      <c r="H97" s="201"/>
      <c r="I97" s="76"/>
      <c r="J97" s="201"/>
      <c r="K97" s="77"/>
      <c r="L97" s="201"/>
    </row>
    <row r="98" spans="1:12" ht="16.5" customHeight="1">
      <c r="A98" s="159"/>
      <c r="B98" s="197"/>
      <c r="C98" s="197"/>
      <c r="D98" s="199"/>
      <c r="E98" s="197"/>
      <c r="F98" s="201"/>
      <c r="G98" s="201"/>
      <c r="H98" s="201"/>
      <c r="I98" s="76"/>
      <c r="J98" s="201"/>
      <c r="K98" s="77"/>
      <c r="L98" s="201"/>
    </row>
    <row r="99" spans="1:12" ht="16.5" customHeight="1">
      <c r="A99" s="159"/>
      <c r="B99" s="197"/>
      <c r="C99" s="197"/>
      <c r="D99" s="199"/>
      <c r="E99" s="197"/>
      <c r="F99" s="201"/>
      <c r="G99" s="201"/>
      <c r="H99" s="201"/>
      <c r="I99" s="76"/>
      <c r="J99" s="201"/>
      <c r="K99" s="77"/>
      <c r="L99" s="201"/>
    </row>
    <row r="100" spans="1:12" ht="16.5" customHeight="1">
      <c r="A100" s="159"/>
      <c r="B100" s="197"/>
      <c r="C100" s="197"/>
      <c r="D100" s="199"/>
      <c r="E100" s="197"/>
      <c r="F100" s="201"/>
      <c r="G100" s="201"/>
      <c r="H100" s="201"/>
      <c r="I100" s="76"/>
      <c r="J100" s="201"/>
      <c r="K100" s="77"/>
      <c r="L100" s="201"/>
    </row>
    <row r="101" spans="1:12" ht="16.5" customHeight="1">
      <c r="A101" s="159"/>
      <c r="B101" s="197"/>
      <c r="C101" s="197"/>
      <c r="D101" s="199"/>
      <c r="E101" s="197"/>
      <c r="F101" s="201"/>
      <c r="G101" s="201"/>
      <c r="H101" s="201"/>
      <c r="I101" s="76"/>
      <c r="J101" s="201"/>
      <c r="K101" s="77"/>
      <c r="L101" s="201"/>
    </row>
    <row r="102" spans="1:12" ht="16.5" customHeight="1">
      <c r="A102" s="159"/>
      <c r="B102" s="197"/>
      <c r="C102" s="197"/>
      <c r="D102" s="199"/>
      <c r="E102" s="197"/>
      <c r="F102" s="201"/>
      <c r="G102" s="201"/>
      <c r="H102" s="201"/>
      <c r="I102" s="76"/>
      <c r="J102" s="201"/>
      <c r="K102" s="77"/>
      <c r="L102" s="201"/>
    </row>
    <row r="103" spans="1:12" ht="16.5" customHeight="1">
      <c r="A103" s="159"/>
      <c r="B103" s="197"/>
      <c r="C103" s="197"/>
      <c r="D103" s="199"/>
      <c r="E103" s="197"/>
      <c r="F103" s="201"/>
      <c r="G103" s="201"/>
      <c r="H103" s="201"/>
      <c r="I103" s="76"/>
      <c r="J103" s="201"/>
      <c r="K103" s="77"/>
      <c r="L103" s="201"/>
    </row>
    <row r="104" spans="1:12" ht="21.75" customHeight="1">
      <c r="A104" s="159"/>
      <c r="B104" s="197"/>
      <c r="C104" s="197"/>
      <c r="D104" s="199"/>
      <c r="E104" s="197"/>
      <c r="F104" s="201"/>
      <c r="G104" s="201"/>
      <c r="H104" s="201"/>
      <c r="I104" s="76"/>
      <c r="J104" s="201"/>
      <c r="K104" s="77"/>
      <c r="L104" s="201"/>
    </row>
    <row r="105" spans="1:12" s="138" customFormat="1" ht="21.75" customHeight="1">
      <c r="A105" s="253" t="str">
        <f>+'2-4'!A53:L53</f>
        <v>The condensed notes to the interim financial information on pages 14 to 35 are an integral part of this interim financial information.</v>
      </c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</row>
  </sheetData>
  <sheetProtection/>
  <mergeCells count="2">
    <mergeCell ref="A55:L55"/>
    <mergeCell ref="A105:L105"/>
  </mergeCells>
  <printOptions/>
  <pageMargins left="0.8" right="0.5" top="0.5" bottom="0.6" header="0.49" footer="0.4"/>
  <pageSetup firstPageNumber="5" useFirstPageNumber="1" fitToHeight="0" fitToWidth="1" horizontalDpi="1200" verticalDpi="1200" orientation="portrait" paperSize="9" scale="95" r:id="rId1"/>
  <headerFooter>
    <oddFooter>&amp;R&amp;"Arial,Regular"&amp;9&amp;P</oddFooter>
  </headerFooter>
  <rowBreaks count="1" manualBreakCount="1">
    <brk id="5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L105"/>
  <sheetViews>
    <sheetView zoomScaleSheetLayoutView="130" workbookViewId="0" topLeftCell="A1">
      <selection activeCell="A1" sqref="A1"/>
    </sheetView>
  </sheetViews>
  <sheetFormatPr defaultColWidth="6.8515625" defaultRowHeight="16.5" customHeight="1"/>
  <cols>
    <col min="1" max="2" width="1.421875" style="182" customWidth="1"/>
    <col min="3" max="3" width="39.140625" style="182" customWidth="1"/>
    <col min="4" max="4" width="5.57421875" style="181" customWidth="1"/>
    <col min="5" max="5" width="0.71875" style="182" customWidth="1"/>
    <col min="6" max="6" width="10.8515625" style="64" customWidth="1"/>
    <col min="7" max="7" width="0.85546875" style="182" customWidth="1"/>
    <col min="8" max="8" width="10.8515625" style="64" customWidth="1"/>
    <col min="9" max="9" width="0.85546875" style="181" customWidth="1"/>
    <col min="10" max="10" width="10.8515625" style="64" customWidth="1"/>
    <col min="11" max="11" width="0.85546875" style="182" customWidth="1"/>
    <col min="12" max="12" width="10.8515625" style="64" customWidth="1"/>
    <col min="13" max="16384" width="6.8515625" style="65" customWidth="1"/>
  </cols>
  <sheetData>
    <row r="1" spans="1:12" ht="16.5" customHeight="1">
      <c r="A1" s="180" t="str">
        <f>'2-4'!A1</f>
        <v>Energy Absolute Public Company Limited</v>
      </c>
      <c r="B1" s="180"/>
      <c r="C1" s="180"/>
      <c r="G1" s="68"/>
      <c r="I1" s="67"/>
      <c r="K1" s="68"/>
      <c r="L1" s="62" t="s">
        <v>57</v>
      </c>
    </row>
    <row r="2" spans="1:12" ht="16.5" customHeight="1">
      <c r="A2" s="180" t="s">
        <v>56</v>
      </c>
      <c r="B2" s="180"/>
      <c r="C2" s="180"/>
      <c r="G2" s="68"/>
      <c r="I2" s="67"/>
      <c r="K2" s="68"/>
      <c r="L2" s="183"/>
    </row>
    <row r="3" spans="1:12" ht="16.5" customHeight="1">
      <c r="A3" s="184" t="s">
        <v>230</v>
      </c>
      <c r="B3" s="185"/>
      <c r="C3" s="185"/>
      <c r="D3" s="186"/>
      <c r="E3" s="187"/>
      <c r="F3" s="66"/>
      <c r="G3" s="188"/>
      <c r="H3" s="66"/>
      <c r="I3" s="189"/>
      <c r="J3" s="66"/>
      <c r="K3" s="188"/>
      <c r="L3" s="66"/>
    </row>
    <row r="4" spans="1:11" ht="15" customHeight="1">
      <c r="A4" s="190"/>
      <c r="B4" s="180"/>
      <c r="C4" s="180"/>
      <c r="G4" s="68"/>
      <c r="I4" s="67"/>
      <c r="K4" s="68"/>
    </row>
    <row r="5" spans="1:11" ht="15" customHeight="1">
      <c r="A5" s="190"/>
      <c r="B5" s="180"/>
      <c r="C5" s="180"/>
      <c r="G5" s="68"/>
      <c r="I5" s="67"/>
      <c r="K5" s="68"/>
    </row>
    <row r="6" spans="7:12" ht="15" customHeight="1">
      <c r="G6" s="68"/>
      <c r="H6" s="139" t="s">
        <v>48</v>
      </c>
      <c r="I6" s="54"/>
      <c r="J6" s="57"/>
      <c r="K6" s="134"/>
      <c r="L6" s="139" t="s">
        <v>114</v>
      </c>
    </row>
    <row r="7" spans="2:12" s="138" customFormat="1" ht="15" customHeight="1">
      <c r="B7" s="134"/>
      <c r="C7" s="134"/>
      <c r="D7" s="167"/>
      <c r="E7" s="132"/>
      <c r="F7" s="143"/>
      <c r="G7" s="168"/>
      <c r="H7" s="169" t="s">
        <v>168</v>
      </c>
      <c r="I7" s="170"/>
      <c r="J7" s="143"/>
      <c r="K7" s="168"/>
      <c r="L7" s="169" t="s">
        <v>168</v>
      </c>
    </row>
    <row r="8" spans="1:12" s="138" customFormat="1" ht="15" customHeight="1">
      <c r="A8" s="134"/>
      <c r="B8" s="134"/>
      <c r="C8" s="134"/>
      <c r="D8" s="54"/>
      <c r="E8" s="132"/>
      <c r="F8" s="172">
        <v>2019</v>
      </c>
      <c r="G8" s="173"/>
      <c r="H8" s="172">
        <v>2018</v>
      </c>
      <c r="I8" s="133"/>
      <c r="J8" s="172">
        <v>2019</v>
      </c>
      <c r="K8" s="173"/>
      <c r="L8" s="172">
        <v>2018</v>
      </c>
    </row>
    <row r="9" spans="1:12" s="138" customFormat="1" ht="15" customHeight="1">
      <c r="A9" s="134"/>
      <c r="B9" s="134"/>
      <c r="C9" s="134"/>
      <c r="D9" s="141" t="s">
        <v>3</v>
      </c>
      <c r="E9" s="132"/>
      <c r="F9" s="51" t="s">
        <v>90</v>
      </c>
      <c r="G9" s="132"/>
      <c r="H9" s="51" t="s">
        <v>90</v>
      </c>
      <c r="I9" s="133"/>
      <c r="J9" s="51" t="s">
        <v>90</v>
      </c>
      <c r="K9" s="132"/>
      <c r="L9" s="51" t="s">
        <v>90</v>
      </c>
    </row>
    <row r="10" spans="1:12" s="138" customFormat="1" ht="15" customHeight="1">
      <c r="A10" s="134"/>
      <c r="B10" s="134"/>
      <c r="C10" s="134"/>
      <c r="D10" s="133"/>
      <c r="E10" s="132"/>
      <c r="F10" s="230"/>
      <c r="G10" s="132"/>
      <c r="H10" s="52"/>
      <c r="I10" s="133"/>
      <c r="J10" s="230"/>
      <c r="K10" s="132"/>
      <c r="L10" s="52"/>
    </row>
    <row r="11" spans="1:12" ht="15" customHeight="1">
      <c r="A11" s="182" t="s">
        <v>150</v>
      </c>
      <c r="F11" s="231">
        <v>3666326</v>
      </c>
      <c r="G11" s="63"/>
      <c r="H11" s="64">
        <v>3376178</v>
      </c>
      <c r="I11" s="63"/>
      <c r="J11" s="231">
        <v>1773838</v>
      </c>
      <c r="K11" s="63"/>
      <c r="L11" s="64">
        <v>1874388</v>
      </c>
    </row>
    <row r="12" spans="1:12" ht="15" customHeight="1">
      <c r="A12" s="182" t="s">
        <v>65</v>
      </c>
      <c r="F12" s="231">
        <v>3034008</v>
      </c>
      <c r="G12" s="63"/>
      <c r="H12" s="64">
        <v>2459261</v>
      </c>
      <c r="I12" s="65"/>
      <c r="J12" s="231">
        <v>0</v>
      </c>
      <c r="K12" s="65"/>
      <c r="L12" s="64">
        <v>0</v>
      </c>
    </row>
    <row r="13" spans="1:12" ht="15" customHeight="1">
      <c r="A13" s="182" t="s">
        <v>66</v>
      </c>
      <c r="D13" s="191">
        <v>8.2</v>
      </c>
      <c r="F13" s="231">
        <v>0</v>
      </c>
      <c r="G13" s="63"/>
      <c r="H13" s="64">
        <v>0</v>
      </c>
      <c r="I13" s="63"/>
      <c r="J13" s="231">
        <v>2185012</v>
      </c>
      <c r="K13" s="63"/>
      <c r="L13" s="64">
        <v>1760313</v>
      </c>
    </row>
    <row r="14" spans="1:12" ht="15" customHeight="1">
      <c r="A14" s="182" t="s">
        <v>22</v>
      </c>
      <c r="D14" s="191"/>
      <c r="F14" s="231">
        <v>28250</v>
      </c>
      <c r="G14" s="63"/>
      <c r="H14" s="64">
        <v>24254</v>
      </c>
      <c r="I14" s="63"/>
      <c r="J14" s="231">
        <v>141071</v>
      </c>
      <c r="K14" s="63"/>
      <c r="L14" s="64">
        <v>61471</v>
      </c>
    </row>
    <row r="15" spans="1:12" ht="15" customHeight="1">
      <c r="A15" s="182" t="s">
        <v>133</v>
      </c>
      <c r="F15" s="232"/>
      <c r="G15" s="65"/>
      <c r="H15" s="65"/>
      <c r="I15" s="65"/>
      <c r="J15" s="232"/>
      <c r="K15" s="65"/>
      <c r="L15" s="65"/>
    </row>
    <row r="16" spans="2:12" ht="15" customHeight="1">
      <c r="B16" s="182" t="s">
        <v>204</v>
      </c>
      <c r="F16" s="233">
        <v>0</v>
      </c>
      <c r="G16" s="63"/>
      <c r="H16" s="66">
        <v>894577</v>
      </c>
      <c r="I16" s="63"/>
      <c r="J16" s="233">
        <v>0</v>
      </c>
      <c r="K16" s="63"/>
      <c r="L16" s="66">
        <v>0</v>
      </c>
    </row>
    <row r="17" spans="6:11" ht="15" customHeight="1">
      <c r="F17" s="231"/>
      <c r="G17" s="63"/>
      <c r="I17" s="63"/>
      <c r="J17" s="231"/>
      <c r="K17" s="63"/>
    </row>
    <row r="18" spans="1:12" ht="15" customHeight="1">
      <c r="A18" s="180" t="s">
        <v>59</v>
      </c>
      <c r="F18" s="233">
        <f>SUM(F11:F16)</f>
        <v>6728584</v>
      </c>
      <c r="G18" s="63"/>
      <c r="H18" s="66">
        <f>SUM(H11:H16)</f>
        <v>6754270</v>
      </c>
      <c r="I18" s="63"/>
      <c r="J18" s="233">
        <f>SUM(J11:J16)</f>
        <v>4099921</v>
      </c>
      <c r="K18" s="63"/>
      <c r="L18" s="66">
        <f>SUM(L11:L16)</f>
        <v>3696172</v>
      </c>
    </row>
    <row r="19" spans="6:11" ht="15" customHeight="1">
      <c r="F19" s="231"/>
      <c r="G19" s="63"/>
      <c r="I19" s="63"/>
      <c r="J19" s="231"/>
      <c r="K19" s="63"/>
    </row>
    <row r="20" spans="1:12" ht="15" customHeight="1">
      <c r="A20" s="182" t="s">
        <v>151</v>
      </c>
      <c r="D20" s="191"/>
      <c r="F20" s="231">
        <v>-3145647</v>
      </c>
      <c r="G20" s="68"/>
      <c r="H20" s="64">
        <v>-2834335</v>
      </c>
      <c r="I20" s="67"/>
      <c r="J20" s="231">
        <v>-1747279</v>
      </c>
      <c r="K20" s="68"/>
      <c r="L20" s="64">
        <v>-1728645</v>
      </c>
    </row>
    <row r="21" spans="1:12" ht="15" customHeight="1">
      <c r="A21" s="182" t="s">
        <v>85</v>
      </c>
      <c r="E21" s="63"/>
      <c r="F21" s="231">
        <v>-43757</v>
      </c>
      <c r="G21" s="63"/>
      <c r="H21" s="64">
        <v>-36760</v>
      </c>
      <c r="I21" s="63"/>
      <c r="J21" s="231">
        <v>-33614</v>
      </c>
      <c r="K21" s="63"/>
      <c r="L21" s="64">
        <v>-28775</v>
      </c>
    </row>
    <row r="22" spans="1:12" ht="15" customHeight="1">
      <c r="A22" s="182" t="s">
        <v>23</v>
      </c>
      <c r="E22" s="63"/>
      <c r="F22" s="231">
        <v>-481522</v>
      </c>
      <c r="G22" s="63"/>
      <c r="H22" s="64">
        <v>-432694</v>
      </c>
      <c r="I22" s="63"/>
      <c r="J22" s="231">
        <v>-330353</v>
      </c>
      <c r="K22" s="63"/>
      <c r="L22" s="64">
        <v>-244350</v>
      </c>
    </row>
    <row r="23" spans="1:12" ht="15" customHeight="1">
      <c r="A23" s="182" t="s">
        <v>107</v>
      </c>
      <c r="E23" s="63"/>
      <c r="F23" s="231">
        <v>175657</v>
      </c>
      <c r="G23" s="63"/>
      <c r="H23" s="64">
        <v>10830</v>
      </c>
      <c r="I23" s="63"/>
      <c r="J23" s="231">
        <v>-2461</v>
      </c>
      <c r="K23" s="63"/>
      <c r="L23" s="64">
        <v>-978</v>
      </c>
    </row>
    <row r="24" spans="1:12" ht="15" customHeight="1">
      <c r="A24" s="182" t="s">
        <v>58</v>
      </c>
      <c r="E24" s="63"/>
      <c r="F24" s="233">
        <v>-603588</v>
      </c>
      <c r="G24" s="63"/>
      <c r="H24" s="66">
        <v>-576345</v>
      </c>
      <c r="I24" s="63"/>
      <c r="J24" s="233">
        <v>-255761</v>
      </c>
      <c r="K24" s="63"/>
      <c r="L24" s="66">
        <v>-153454</v>
      </c>
    </row>
    <row r="25" spans="6:11" ht="15" customHeight="1">
      <c r="F25" s="231"/>
      <c r="G25" s="63"/>
      <c r="I25" s="63"/>
      <c r="J25" s="231"/>
      <c r="K25" s="63"/>
    </row>
    <row r="26" spans="1:12" ht="15" customHeight="1">
      <c r="A26" s="180" t="s">
        <v>60</v>
      </c>
      <c r="E26" s="63"/>
      <c r="F26" s="233">
        <f>SUM(F20:F24)</f>
        <v>-4098857</v>
      </c>
      <c r="G26" s="63"/>
      <c r="H26" s="66">
        <f>SUM(H20:H24)</f>
        <v>-3869304</v>
      </c>
      <c r="I26" s="63"/>
      <c r="J26" s="233">
        <f>SUM(J20:J24)</f>
        <v>-2369468</v>
      </c>
      <c r="K26" s="63"/>
      <c r="L26" s="66">
        <f>SUM(L20:L24)</f>
        <v>-2156202</v>
      </c>
    </row>
    <row r="27" spans="1:11" ht="15" customHeight="1">
      <c r="A27" s="180"/>
      <c r="E27" s="63"/>
      <c r="F27" s="231"/>
      <c r="G27" s="63"/>
      <c r="I27" s="63"/>
      <c r="J27" s="231"/>
      <c r="K27" s="63"/>
    </row>
    <row r="28" spans="1:12" ht="15" customHeight="1">
      <c r="A28" s="182" t="s">
        <v>237</v>
      </c>
      <c r="B28" s="180"/>
      <c r="D28" s="65"/>
      <c r="E28" s="65"/>
      <c r="F28" s="232"/>
      <c r="G28" s="65"/>
      <c r="H28" s="65"/>
      <c r="I28" s="65"/>
      <c r="J28" s="232"/>
      <c r="K28" s="65"/>
      <c r="L28" s="65"/>
    </row>
    <row r="29" spans="2:12" ht="15" customHeight="1">
      <c r="B29" s="182" t="s">
        <v>245</v>
      </c>
      <c r="D29" s="191">
        <v>8.1</v>
      </c>
      <c r="E29" s="63"/>
      <c r="F29" s="233">
        <v>-6434</v>
      </c>
      <c r="G29" s="63"/>
      <c r="H29" s="66">
        <v>-7703</v>
      </c>
      <c r="I29" s="63"/>
      <c r="J29" s="233">
        <v>0</v>
      </c>
      <c r="K29" s="63"/>
      <c r="L29" s="66">
        <v>0</v>
      </c>
    </row>
    <row r="30" spans="6:11" ht="15" customHeight="1">
      <c r="F30" s="231"/>
      <c r="G30" s="68"/>
      <c r="I30" s="67"/>
      <c r="J30" s="231"/>
      <c r="K30" s="68"/>
    </row>
    <row r="31" spans="1:12" ht="15" customHeight="1">
      <c r="A31" s="180" t="s">
        <v>163</v>
      </c>
      <c r="F31" s="231">
        <f>SUM(F18,F26,F29)</f>
        <v>2623293</v>
      </c>
      <c r="G31" s="64"/>
      <c r="H31" s="64">
        <f>SUM(H18,H26,H29)</f>
        <v>2877263</v>
      </c>
      <c r="I31" s="64"/>
      <c r="J31" s="231">
        <f>SUM(J18,J26,J29)</f>
        <v>1730453</v>
      </c>
      <c r="K31" s="64"/>
      <c r="L31" s="64">
        <f>SUM(L18,L26,L29)</f>
        <v>1539970</v>
      </c>
    </row>
    <row r="32" spans="1:12" ht="15" customHeight="1">
      <c r="A32" s="182" t="s">
        <v>164</v>
      </c>
      <c r="D32" s="181">
        <v>14</v>
      </c>
      <c r="F32" s="233">
        <v>5013</v>
      </c>
      <c r="G32" s="63"/>
      <c r="H32" s="66">
        <v>17755</v>
      </c>
      <c r="I32" s="63"/>
      <c r="J32" s="233">
        <v>-864</v>
      </c>
      <c r="K32" s="63"/>
      <c r="L32" s="66">
        <v>-1040</v>
      </c>
    </row>
    <row r="33" spans="6:11" ht="15" customHeight="1">
      <c r="F33" s="231"/>
      <c r="G33" s="63"/>
      <c r="I33" s="63"/>
      <c r="J33" s="231"/>
      <c r="K33" s="63"/>
    </row>
    <row r="34" spans="1:12" ht="15" customHeight="1">
      <c r="A34" s="180" t="s">
        <v>24</v>
      </c>
      <c r="F34" s="233">
        <f>SUM(F31:F32)</f>
        <v>2628306</v>
      </c>
      <c r="G34" s="64"/>
      <c r="H34" s="66">
        <f>SUM(H31:H32)</f>
        <v>2895018</v>
      </c>
      <c r="I34" s="64"/>
      <c r="J34" s="233">
        <f>SUM(J31:J32)</f>
        <v>1729589</v>
      </c>
      <c r="K34" s="64"/>
      <c r="L34" s="66">
        <f>SUM(L31:L32)</f>
        <v>1538930</v>
      </c>
    </row>
    <row r="35" spans="6:11" ht="15" customHeight="1">
      <c r="F35" s="231"/>
      <c r="G35" s="64"/>
      <c r="I35" s="64"/>
      <c r="J35" s="231"/>
      <c r="K35" s="64"/>
    </row>
    <row r="36" spans="1:11" ht="15" customHeight="1">
      <c r="A36" s="180" t="s">
        <v>103</v>
      </c>
      <c r="F36" s="231"/>
      <c r="G36" s="64"/>
      <c r="I36" s="64"/>
      <c r="J36" s="231"/>
      <c r="K36" s="64"/>
    </row>
    <row r="37" spans="1:11" ht="15" customHeight="1">
      <c r="A37" s="65"/>
      <c r="F37" s="231"/>
      <c r="G37" s="64"/>
      <c r="I37" s="64"/>
      <c r="J37" s="231"/>
      <c r="K37" s="64"/>
    </row>
    <row r="38" spans="1:11" ht="15" customHeight="1">
      <c r="A38" s="192" t="s">
        <v>108</v>
      </c>
      <c r="B38" s="180"/>
      <c r="F38" s="231"/>
      <c r="G38" s="64"/>
      <c r="I38" s="64"/>
      <c r="J38" s="231"/>
      <c r="K38" s="64"/>
    </row>
    <row r="39" spans="1:11" ht="15" customHeight="1">
      <c r="A39" s="192"/>
      <c r="B39" s="180" t="s">
        <v>109</v>
      </c>
      <c r="F39" s="231"/>
      <c r="G39" s="64"/>
      <c r="I39" s="64"/>
      <c r="J39" s="231"/>
      <c r="K39" s="64"/>
    </row>
    <row r="40" spans="2:12" ht="15" customHeight="1">
      <c r="B40" s="193" t="s">
        <v>165</v>
      </c>
      <c r="F40" s="232"/>
      <c r="G40" s="65"/>
      <c r="H40" s="65"/>
      <c r="I40" s="65"/>
      <c r="J40" s="232"/>
      <c r="K40" s="65"/>
      <c r="L40" s="65"/>
    </row>
    <row r="41" spans="2:11" ht="15" customHeight="1">
      <c r="B41" s="193"/>
      <c r="C41" s="182" t="s">
        <v>159</v>
      </c>
      <c r="F41" s="231"/>
      <c r="G41" s="64"/>
      <c r="I41" s="64"/>
      <c r="J41" s="231"/>
      <c r="K41" s="64"/>
    </row>
    <row r="42" spans="2:12" ht="15" customHeight="1">
      <c r="B42" s="193"/>
      <c r="C42" s="182" t="s">
        <v>134</v>
      </c>
      <c r="F42" s="231">
        <v>0</v>
      </c>
      <c r="G42" s="64"/>
      <c r="H42" s="64">
        <v>338</v>
      </c>
      <c r="I42" s="64"/>
      <c r="J42" s="231">
        <v>0</v>
      </c>
      <c r="K42" s="64"/>
      <c r="L42" s="64">
        <v>0</v>
      </c>
    </row>
    <row r="43" spans="2:12" ht="15" customHeight="1">
      <c r="B43" s="193" t="s">
        <v>153</v>
      </c>
      <c r="F43" s="231">
        <v>-174629</v>
      </c>
      <c r="G43" s="64"/>
      <c r="H43" s="64">
        <v>1640</v>
      </c>
      <c r="I43" s="64"/>
      <c r="J43" s="231">
        <v>0</v>
      </c>
      <c r="K43" s="64"/>
      <c r="L43" s="64">
        <v>0</v>
      </c>
    </row>
    <row r="44" spans="2:11" ht="15" customHeight="1">
      <c r="B44" s="193" t="s">
        <v>178</v>
      </c>
      <c r="F44" s="231"/>
      <c r="G44" s="64"/>
      <c r="I44" s="64"/>
      <c r="J44" s="231"/>
      <c r="K44" s="64"/>
    </row>
    <row r="45" spans="2:12" ht="15" customHeight="1">
      <c r="B45" s="193"/>
      <c r="C45" s="182" t="s">
        <v>179</v>
      </c>
      <c r="F45" s="231">
        <v>0</v>
      </c>
      <c r="G45" s="64"/>
      <c r="H45" s="64">
        <v>15983</v>
      </c>
      <c r="I45" s="64"/>
      <c r="J45" s="231">
        <v>0</v>
      </c>
      <c r="K45" s="64"/>
      <c r="L45" s="64">
        <v>0</v>
      </c>
    </row>
    <row r="46" spans="2:11" ht="15" customHeight="1">
      <c r="B46" s="193" t="s">
        <v>137</v>
      </c>
      <c r="F46" s="231"/>
      <c r="G46" s="64"/>
      <c r="I46" s="64"/>
      <c r="J46" s="231"/>
      <c r="K46" s="64"/>
    </row>
    <row r="47" spans="2:12" ht="15" customHeight="1">
      <c r="B47" s="193"/>
      <c r="C47" s="182" t="s">
        <v>109</v>
      </c>
      <c r="F47" s="233">
        <v>0</v>
      </c>
      <c r="G47" s="64"/>
      <c r="H47" s="66">
        <v>0</v>
      </c>
      <c r="I47" s="64"/>
      <c r="J47" s="233">
        <v>0</v>
      </c>
      <c r="K47" s="64"/>
      <c r="L47" s="66">
        <v>0</v>
      </c>
    </row>
    <row r="48" spans="1:11" ht="15" customHeight="1">
      <c r="A48" s="65"/>
      <c r="F48" s="231"/>
      <c r="G48" s="64"/>
      <c r="I48" s="64"/>
      <c r="J48" s="231"/>
      <c r="K48" s="64"/>
    </row>
    <row r="49" spans="1:11" ht="15" customHeight="1">
      <c r="A49" s="192" t="s">
        <v>205</v>
      </c>
      <c r="B49" s="180"/>
      <c r="F49" s="231"/>
      <c r="G49" s="64"/>
      <c r="I49" s="64"/>
      <c r="J49" s="231"/>
      <c r="K49" s="64"/>
    </row>
    <row r="50" spans="1:12" ht="15" customHeight="1">
      <c r="A50" s="192"/>
      <c r="B50" s="192" t="s">
        <v>110</v>
      </c>
      <c r="F50" s="233">
        <f>SUM(F41:F49)</f>
        <v>-174629</v>
      </c>
      <c r="G50" s="64"/>
      <c r="H50" s="66">
        <f>SUM(H41:H49)</f>
        <v>17961</v>
      </c>
      <c r="I50" s="64"/>
      <c r="J50" s="233">
        <v>0</v>
      </c>
      <c r="K50" s="64"/>
      <c r="L50" s="66">
        <v>0</v>
      </c>
    </row>
    <row r="51" spans="1:11" ht="15" customHeight="1">
      <c r="A51" s="65"/>
      <c r="F51" s="231"/>
      <c r="G51" s="64"/>
      <c r="I51" s="64"/>
      <c r="J51" s="231"/>
      <c r="K51" s="64"/>
    </row>
    <row r="52" spans="1:12" ht="15" customHeight="1" thickBot="1">
      <c r="A52" s="192" t="s">
        <v>98</v>
      </c>
      <c r="B52" s="180"/>
      <c r="F52" s="234">
        <f>+F34+F50</f>
        <v>2453677</v>
      </c>
      <c r="G52" s="64"/>
      <c r="H52" s="194">
        <f>+H34+H50</f>
        <v>2912979</v>
      </c>
      <c r="I52" s="64"/>
      <c r="J52" s="234">
        <f>+J34+J50</f>
        <v>1729589</v>
      </c>
      <c r="K52" s="64"/>
      <c r="L52" s="194">
        <f>+L34+L50</f>
        <v>1538930</v>
      </c>
    </row>
    <row r="53" spans="1:11" ht="15" customHeight="1" thickTop="1">
      <c r="A53" s="192"/>
      <c r="B53" s="180"/>
      <c r="G53" s="64"/>
      <c r="I53" s="64"/>
      <c r="K53" s="64"/>
    </row>
    <row r="54" spans="1:11" ht="16.5" customHeight="1">
      <c r="A54" s="192"/>
      <c r="B54" s="180"/>
      <c r="G54" s="64"/>
      <c r="I54" s="64"/>
      <c r="K54" s="64"/>
    </row>
    <row r="55" spans="1:12" s="134" customFormat="1" ht="21.75" customHeight="1">
      <c r="A55" s="253" t="str">
        <f>+'2-4'!A53:L53</f>
        <v>The condensed notes to the interim financial information on pages 14 to 35 are an integral part of this interim financial information.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</row>
    <row r="56" spans="1:12" ht="16.5" customHeight="1">
      <c r="A56" s="180" t="str">
        <f>'2-4'!A1</f>
        <v>Energy Absolute Public Company Limited</v>
      </c>
      <c r="B56" s="180"/>
      <c r="C56" s="180"/>
      <c r="G56" s="68"/>
      <c r="I56" s="67"/>
      <c r="K56" s="68"/>
      <c r="L56" s="62" t="s">
        <v>57</v>
      </c>
    </row>
    <row r="57" spans="1:12" ht="16.5" customHeight="1">
      <c r="A57" s="180" t="s">
        <v>56</v>
      </c>
      <c r="B57" s="180"/>
      <c r="C57" s="180"/>
      <c r="G57" s="68"/>
      <c r="I57" s="67"/>
      <c r="K57" s="68"/>
      <c r="L57" s="183"/>
    </row>
    <row r="58" spans="1:12" ht="16.5" customHeight="1">
      <c r="A58" s="184" t="str">
        <f>+A3</f>
        <v>For the six-month period ended 30 June 2019</v>
      </c>
      <c r="B58" s="185"/>
      <c r="C58" s="185"/>
      <c r="D58" s="186"/>
      <c r="E58" s="187"/>
      <c r="F58" s="66"/>
      <c r="G58" s="188"/>
      <c r="H58" s="66"/>
      <c r="I58" s="189"/>
      <c r="J58" s="66"/>
      <c r="K58" s="188"/>
      <c r="L58" s="66"/>
    </row>
    <row r="59" spans="1:11" ht="16.5" customHeight="1">
      <c r="A59" s="190"/>
      <c r="B59" s="180"/>
      <c r="C59" s="180"/>
      <c r="G59" s="68"/>
      <c r="I59" s="67"/>
      <c r="K59" s="68"/>
    </row>
    <row r="60" spans="1:11" ht="16.5" customHeight="1">
      <c r="A60" s="190"/>
      <c r="B60" s="180"/>
      <c r="C60" s="180"/>
      <c r="G60" s="68"/>
      <c r="I60" s="67"/>
      <c r="K60" s="68"/>
    </row>
    <row r="61" spans="7:12" ht="16.5" customHeight="1">
      <c r="G61" s="68"/>
      <c r="H61" s="139" t="s">
        <v>48</v>
      </c>
      <c r="I61" s="54"/>
      <c r="J61" s="57"/>
      <c r="K61" s="134"/>
      <c r="L61" s="139" t="s">
        <v>114</v>
      </c>
    </row>
    <row r="62" spans="2:12" s="138" customFormat="1" ht="16.5" customHeight="1">
      <c r="B62" s="134"/>
      <c r="C62" s="134"/>
      <c r="D62" s="167"/>
      <c r="E62" s="132"/>
      <c r="F62" s="143"/>
      <c r="G62" s="168"/>
      <c r="H62" s="169" t="s">
        <v>168</v>
      </c>
      <c r="I62" s="170"/>
      <c r="J62" s="143"/>
      <c r="K62" s="168"/>
      <c r="L62" s="169" t="s">
        <v>168</v>
      </c>
    </row>
    <row r="63" spans="1:12" s="138" customFormat="1" ht="16.5" customHeight="1">
      <c r="A63" s="134"/>
      <c r="B63" s="134"/>
      <c r="C63" s="134"/>
      <c r="D63" s="54"/>
      <c r="E63" s="132"/>
      <c r="F63" s="172">
        <v>2019</v>
      </c>
      <c r="G63" s="173"/>
      <c r="H63" s="172">
        <v>2018</v>
      </c>
      <c r="I63" s="133"/>
      <c r="J63" s="172">
        <v>2019</v>
      </c>
      <c r="K63" s="173"/>
      <c r="L63" s="172">
        <v>2018</v>
      </c>
    </row>
    <row r="64" spans="1:12" s="138" customFormat="1" ht="16.5" customHeight="1">
      <c r="A64" s="134"/>
      <c r="B64" s="134"/>
      <c r="C64" s="134"/>
      <c r="D64" s="54"/>
      <c r="E64" s="132"/>
      <c r="F64" s="51" t="s">
        <v>90</v>
      </c>
      <c r="G64" s="132"/>
      <c r="H64" s="51" t="s">
        <v>90</v>
      </c>
      <c r="I64" s="133"/>
      <c r="J64" s="51" t="s">
        <v>90</v>
      </c>
      <c r="K64" s="132"/>
      <c r="L64" s="51" t="s">
        <v>90</v>
      </c>
    </row>
    <row r="65" spans="1:12" s="138" customFormat="1" ht="16.5" customHeight="1">
      <c r="A65" s="134"/>
      <c r="B65" s="134"/>
      <c r="C65" s="134"/>
      <c r="D65" s="133"/>
      <c r="E65" s="132"/>
      <c r="F65" s="230"/>
      <c r="G65" s="132"/>
      <c r="H65" s="52"/>
      <c r="I65" s="133"/>
      <c r="J65" s="230"/>
      <c r="K65" s="132"/>
      <c r="L65" s="52"/>
    </row>
    <row r="66" spans="1:11" ht="16.5" customHeight="1">
      <c r="A66" s="180" t="s">
        <v>206</v>
      </c>
      <c r="F66" s="231"/>
      <c r="G66" s="68"/>
      <c r="I66" s="67"/>
      <c r="J66" s="231"/>
      <c r="K66" s="68"/>
    </row>
    <row r="67" spans="1:12" ht="16.5" customHeight="1">
      <c r="A67" s="65"/>
      <c r="B67" s="195" t="s">
        <v>86</v>
      </c>
      <c r="F67" s="231">
        <v>2653156</v>
      </c>
      <c r="G67" s="69"/>
      <c r="H67" s="64">
        <v>2931679</v>
      </c>
      <c r="I67" s="69"/>
      <c r="J67" s="231">
        <v>1729589</v>
      </c>
      <c r="K67" s="69"/>
      <c r="L67" s="64">
        <v>1538930</v>
      </c>
    </row>
    <row r="68" spans="1:12" ht="16.5" customHeight="1">
      <c r="A68" s="65"/>
      <c r="B68" s="196" t="s">
        <v>25</v>
      </c>
      <c r="F68" s="233">
        <v>-24850</v>
      </c>
      <c r="G68" s="69"/>
      <c r="H68" s="66">
        <v>-36661</v>
      </c>
      <c r="I68" s="69"/>
      <c r="J68" s="246">
        <v>0</v>
      </c>
      <c r="K68" s="69"/>
      <c r="L68" s="70">
        <v>0</v>
      </c>
    </row>
    <row r="69" spans="1:12" ht="16.5" customHeight="1">
      <c r="A69" s="65"/>
      <c r="B69" s="196"/>
      <c r="F69" s="231"/>
      <c r="G69" s="69"/>
      <c r="I69" s="69"/>
      <c r="J69" s="237"/>
      <c r="K69" s="69"/>
      <c r="L69" s="69"/>
    </row>
    <row r="70" spans="1:12" ht="16.5" customHeight="1" thickBot="1">
      <c r="A70" s="197"/>
      <c r="C70" s="72"/>
      <c r="D70" s="72"/>
      <c r="E70" s="72"/>
      <c r="F70" s="235">
        <f>F34</f>
        <v>2628306</v>
      </c>
      <c r="G70" s="72"/>
      <c r="H70" s="198">
        <f>SUM(H67:H69)</f>
        <v>2895018</v>
      </c>
      <c r="I70" s="72"/>
      <c r="J70" s="235">
        <f>J34</f>
        <v>1729589</v>
      </c>
      <c r="K70" s="72"/>
      <c r="L70" s="198">
        <f>SUM(L67:L69)</f>
        <v>1538930</v>
      </c>
    </row>
    <row r="71" spans="1:12" ht="16.5" customHeight="1" thickTop="1">
      <c r="A71" s="197"/>
      <c r="C71" s="72"/>
      <c r="D71" s="72"/>
      <c r="E71" s="72"/>
      <c r="F71" s="236"/>
      <c r="G71" s="72"/>
      <c r="H71" s="72"/>
      <c r="I71" s="72"/>
      <c r="J71" s="236"/>
      <c r="K71" s="72"/>
      <c r="L71" s="72"/>
    </row>
    <row r="72" spans="1:12" ht="16.5" customHeight="1">
      <c r="A72" s="159" t="s">
        <v>207</v>
      </c>
      <c r="F72" s="237"/>
      <c r="G72" s="69"/>
      <c r="H72" s="69"/>
      <c r="I72" s="69"/>
      <c r="J72" s="237"/>
      <c r="K72" s="69"/>
      <c r="L72" s="69"/>
    </row>
    <row r="73" spans="1:12" ht="16.5" customHeight="1">
      <c r="A73" s="159"/>
      <c r="B73" s="180" t="s">
        <v>208</v>
      </c>
      <c r="F73" s="237"/>
      <c r="G73" s="69"/>
      <c r="H73" s="69"/>
      <c r="I73" s="69"/>
      <c r="J73" s="237"/>
      <c r="K73" s="69"/>
      <c r="L73" s="69"/>
    </row>
    <row r="74" spans="1:12" ht="16.5" customHeight="1">
      <c r="A74" s="65"/>
      <c r="B74" s="195" t="s">
        <v>86</v>
      </c>
      <c r="F74" s="231">
        <v>2525130</v>
      </c>
      <c r="G74" s="69"/>
      <c r="H74" s="64">
        <v>2950068</v>
      </c>
      <c r="I74" s="69"/>
      <c r="J74" s="231">
        <v>1729589</v>
      </c>
      <c r="K74" s="69"/>
      <c r="L74" s="64">
        <v>1538930</v>
      </c>
    </row>
    <row r="75" spans="1:12" ht="16.5" customHeight="1">
      <c r="A75" s="65"/>
      <c r="B75" s="196" t="s">
        <v>25</v>
      </c>
      <c r="F75" s="233">
        <v>-71453</v>
      </c>
      <c r="G75" s="69"/>
      <c r="H75" s="66">
        <v>-37089</v>
      </c>
      <c r="I75" s="69"/>
      <c r="J75" s="247">
        <v>0</v>
      </c>
      <c r="K75" s="69"/>
      <c r="L75" s="70">
        <v>0</v>
      </c>
    </row>
    <row r="76" spans="1:12" ht="16.5" customHeight="1">
      <c r="A76" s="65"/>
      <c r="B76" s="196"/>
      <c r="F76" s="231"/>
      <c r="G76" s="69"/>
      <c r="I76" s="69"/>
      <c r="J76" s="237"/>
      <c r="K76" s="69"/>
      <c r="L76" s="69"/>
    </row>
    <row r="77" spans="1:12" ht="16.5" customHeight="1" thickBot="1">
      <c r="A77" s="197"/>
      <c r="F77" s="234">
        <f>F52</f>
        <v>2453677</v>
      </c>
      <c r="G77" s="69"/>
      <c r="H77" s="194">
        <f>SUM(H74:H76)</f>
        <v>2912979</v>
      </c>
      <c r="I77" s="69"/>
      <c r="J77" s="234">
        <f>J52</f>
        <v>1729589</v>
      </c>
      <c r="K77" s="69"/>
      <c r="L77" s="194">
        <f>SUM(L74:L76)</f>
        <v>1538930</v>
      </c>
    </row>
    <row r="78" spans="1:11" ht="16.5" customHeight="1" thickTop="1">
      <c r="A78" s="197"/>
      <c r="F78" s="231"/>
      <c r="G78" s="69"/>
      <c r="I78" s="69"/>
      <c r="J78" s="231"/>
      <c r="K78" s="69"/>
    </row>
    <row r="79" spans="1:12" ht="16.5" customHeight="1">
      <c r="A79" s="159" t="s">
        <v>154</v>
      </c>
      <c r="B79" s="197"/>
      <c r="C79" s="197"/>
      <c r="D79" s="199"/>
      <c r="E79" s="200"/>
      <c r="F79" s="238"/>
      <c r="G79" s="200"/>
      <c r="H79" s="200"/>
      <c r="I79" s="200"/>
      <c r="J79" s="238"/>
      <c r="K79" s="200"/>
      <c r="L79" s="200"/>
    </row>
    <row r="80" spans="1:12" ht="16.5" customHeight="1">
      <c r="A80" s="159"/>
      <c r="B80" s="197"/>
      <c r="C80" s="197"/>
      <c r="D80" s="199"/>
      <c r="E80" s="200"/>
      <c r="F80" s="238"/>
      <c r="G80" s="200"/>
      <c r="H80" s="200"/>
      <c r="I80" s="200"/>
      <c r="J80" s="238"/>
      <c r="K80" s="200"/>
      <c r="L80" s="200"/>
    </row>
    <row r="81" spans="1:12" ht="16.5" customHeight="1">
      <c r="A81" s="159"/>
      <c r="B81" s="197" t="s">
        <v>171</v>
      </c>
      <c r="C81" s="197"/>
      <c r="D81" s="199"/>
      <c r="E81" s="197"/>
      <c r="F81" s="239">
        <f>F67/3730000</f>
        <v>0.7113018766756032</v>
      </c>
      <c r="G81" s="201"/>
      <c r="H81" s="201">
        <f>H67/3730000</f>
        <v>0.7859729222520108</v>
      </c>
      <c r="I81" s="76"/>
      <c r="J81" s="239">
        <f>J67/3730000</f>
        <v>0.46369678284182303</v>
      </c>
      <c r="K81" s="77"/>
      <c r="L81" s="201">
        <f>L67/3730000</f>
        <v>0.4125817694369973</v>
      </c>
    </row>
    <row r="82" spans="1:12" ht="16.5" customHeight="1">
      <c r="A82" s="159"/>
      <c r="B82" s="197"/>
      <c r="C82" s="197"/>
      <c r="D82" s="65"/>
      <c r="E82" s="65"/>
      <c r="F82" s="65"/>
      <c r="G82" s="65"/>
      <c r="H82" s="65"/>
      <c r="I82" s="65"/>
      <c r="J82" s="65"/>
      <c r="K82" s="65"/>
      <c r="L82" s="65"/>
    </row>
    <row r="83" spans="1:12" ht="16.5" customHeight="1">
      <c r="A83" s="159"/>
      <c r="B83" s="197"/>
      <c r="C83" s="197"/>
      <c r="D83" s="199"/>
      <c r="E83" s="197"/>
      <c r="F83" s="201"/>
      <c r="G83" s="201"/>
      <c r="H83" s="201"/>
      <c r="I83" s="76"/>
      <c r="J83" s="201"/>
      <c r="K83" s="77"/>
      <c r="L83" s="201"/>
    </row>
    <row r="84" spans="1:12" ht="16.5" customHeight="1">
      <c r="A84" s="159"/>
      <c r="B84" s="197"/>
      <c r="C84" s="197"/>
      <c r="D84" s="199"/>
      <c r="E84" s="197"/>
      <c r="F84" s="201"/>
      <c r="G84" s="201"/>
      <c r="H84" s="201"/>
      <c r="I84" s="76"/>
      <c r="J84" s="201"/>
      <c r="K84" s="77"/>
      <c r="L84" s="201"/>
    </row>
    <row r="85" spans="1:12" ht="16.5" customHeight="1">
      <c r="A85" s="159"/>
      <c r="B85" s="197"/>
      <c r="C85" s="197"/>
      <c r="D85" s="199"/>
      <c r="E85" s="197"/>
      <c r="F85" s="201"/>
      <c r="G85" s="201"/>
      <c r="H85" s="201"/>
      <c r="I85" s="76"/>
      <c r="J85" s="201"/>
      <c r="K85" s="77"/>
      <c r="L85" s="201"/>
    </row>
    <row r="86" spans="1:12" ht="16.5" customHeight="1">
      <c r="A86" s="159"/>
      <c r="B86" s="197"/>
      <c r="C86" s="197"/>
      <c r="D86" s="199"/>
      <c r="E86" s="197"/>
      <c r="F86" s="201"/>
      <c r="G86" s="201"/>
      <c r="H86" s="201"/>
      <c r="I86" s="76"/>
      <c r="J86" s="201"/>
      <c r="K86" s="77"/>
      <c r="L86" s="201"/>
    </row>
    <row r="87" spans="1:12" ht="16.5" customHeight="1">
      <c r="A87" s="159"/>
      <c r="B87" s="197"/>
      <c r="C87" s="197"/>
      <c r="D87" s="199"/>
      <c r="E87" s="197"/>
      <c r="F87" s="201"/>
      <c r="G87" s="201"/>
      <c r="H87" s="201"/>
      <c r="I87" s="76"/>
      <c r="J87" s="201"/>
      <c r="K87" s="77"/>
      <c r="L87" s="201"/>
    </row>
    <row r="88" spans="1:12" ht="16.5" customHeight="1">
      <c r="A88" s="159"/>
      <c r="B88" s="197"/>
      <c r="C88" s="197"/>
      <c r="D88" s="199"/>
      <c r="E88" s="197"/>
      <c r="F88" s="201"/>
      <c r="G88" s="201"/>
      <c r="H88" s="201"/>
      <c r="I88" s="76"/>
      <c r="J88" s="201"/>
      <c r="K88" s="77"/>
      <c r="L88" s="201"/>
    </row>
    <row r="89" spans="1:12" ht="16.5" customHeight="1">
      <c r="A89" s="159"/>
      <c r="B89" s="197"/>
      <c r="C89" s="197"/>
      <c r="D89" s="199"/>
      <c r="E89" s="197"/>
      <c r="F89" s="201"/>
      <c r="G89" s="201"/>
      <c r="H89" s="201"/>
      <c r="I89" s="76"/>
      <c r="J89" s="201"/>
      <c r="K89" s="77"/>
      <c r="L89" s="201"/>
    </row>
    <row r="90" spans="1:12" ht="16.5" customHeight="1">
      <c r="A90" s="159"/>
      <c r="B90" s="197"/>
      <c r="C90" s="197"/>
      <c r="D90" s="199"/>
      <c r="E90" s="197"/>
      <c r="F90" s="201"/>
      <c r="G90" s="201"/>
      <c r="H90" s="201"/>
      <c r="I90" s="76"/>
      <c r="J90" s="201"/>
      <c r="K90" s="77"/>
      <c r="L90" s="201"/>
    </row>
    <row r="91" spans="1:12" ht="16.5" customHeight="1">
      <c r="A91" s="159"/>
      <c r="B91" s="197"/>
      <c r="C91" s="197"/>
      <c r="D91" s="199"/>
      <c r="E91" s="197"/>
      <c r="F91" s="201"/>
      <c r="G91" s="201"/>
      <c r="H91" s="201"/>
      <c r="I91" s="76"/>
      <c r="J91" s="201"/>
      <c r="K91" s="77"/>
      <c r="L91" s="201"/>
    </row>
    <row r="92" spans="1:12" ht="16.5" customHeight="1">
      <c r="A92" s="159"/>
      <c r="B92" s="197"/>
      <c r="C92" s="197"/>
      <c r="D92" s="199"/>
      <c r="E92" s="197"/>
      <c r="F92" s="201"/>
      <c r="G92" s="201"/>
      <c r="H92" s="201"/>
      <c r="I92" s="76"/>
      <c r="J92" s="201"/>
      <c r="K92" s="77"/>
      <c r="L92" s="201"/>
    </row>
    <row r="93" spans="1:12" ht="16.5" customHeight="1">
      <c r="A93" s="159"/>
      <c r="B93" s="197"/>
      <c r="C93" s="197"/>
      <c r="D93" s="199"/>
      <c r="E93" s="197"/>
      <c r="F93" s="201"/>
      <c r="G93" s="201"/>
      <c r="H93" s="201"/>
      <c r="I93" s="76"/>
      <c r="J93" s="201"/>
      <c r="K93" s="77"/>
      <c r="L93" s="201"/>
    </row>
    <row r="94" spans="1:12" ht="16.5" customHeight="1">
      <c r="A94" s="159"/>
      <c r="B94" s="197"/>
      <c r="C94" s="197"/>
      <c r="D94" s="199"/>
      <c r="E94" s="197"/>
      <c r="F94" s="201"/>
      <c r="G94" s="201"/>
      <c r="H94" s="201"/>
      <c r="I94" s="76"/>
      <c r="J94" s="201"/>
      <c r="K94" s="77"/>
      <c r="L94" s="201"/>
    </row>
    <row r="95" spans="1:12" ht="16.5" customHeight="1">
      <c r="A95" s="159"/>
      <c r="B95" s="197"/>
      <c r="C95" s="197"/>
      <c r="D95" s="199"/>
      <c r="E95" s="197"/>
      <c r="F95" s="201"/>
      <c r="G95" s="201"/>
      <c r="H95" s="201"/>
      <c r="I95" s="76"/>
      <c r="J95" s="201"/>
      <c r="K95" s="77"/>
      <c r="L95" s="201"/>
    </row>
    <row r="96" spans="1:12" ht="16.5" customHeight="1">
      <c r="A96" s="159"/>
      <c r="B96" s="197"/>
      <c r="C96" s="197"/>
      <c r="D96" s="199"/>
      <c r="E96" s="197"/>
      <c r="F96" s="201"/>
      <c r="G96" s="201"/>
      <c r="H96" s="201"/>
      <c r="I96" s="76"/>
      <c r="J96" s="201"/>
      <c r="K96" s="77"/>
      <c r="L96" s="201"/>
    </row>
    <row r="97" spans="1:12" ht="16.5" customHeight="1">
      <c r="A97" s="159"/>
      <c r="B97" s="197"/>
      <c r="C97" s="197"/>
      <c r="D97" s="199"/>
      <c r="E97" s="197"/>
      <c r="F97" s="201"/>
      <c r="G97" s="201"/>
      <c r="H97" s="201"/>
      <c r="I97" s="76"/>
      <c r="J97" s="201"/>
      <c r="K97" s="77"/>
      <c r="L97" s="201"/>
    </row>
    <row r="98" spans="1:12" ht="16.5" customHeight="1">
      <c r="A98" s="159"/>
      <c r="B98" s="197"/>
      <c r="C98" s="197"/>
      <c r="D98" s="199"/>
      <c r="E98" s="197"/>
      <c r="F98" s="201"/>
      <c r="G98" s="201"/>
      <c r="H98" s="201"/>
      <c r="I98" s="76"/>
      <c r="J98" s="201"/>
      <c r="K98" s="77"/>
      <c r="L98" s="201"/>
    </row>
    <row r="99" spans="1:12" ht="16.5" customHeight="1">
      <c r="A99" s="159"/>
      <c r="B99" s="197"/>
      <c r="C99" s="197"/>
      <c r="D99" s="199"/>
      <c r="E99" s="197"/>
      <c r="F99" s="201"/>
      <c r="G99" s="201"/>
      <c r="H99" s="201"/>
      <c r="I99" s="76"/>
      <c r="J99" s="201"/>
      <c r="K99" s="77"/>
      <c r="L99" s="201"/>
    </row>
    <row r="100" spans="1:12" ht="16.5" customHeight="1">
      <c r="A100" s="159"/>
      <c r="B100" s="197"/>
      <c r="C100" s="197"/>
      <c r="D100" s="199"/>
      <c r="E100" s="197"/>
      <c r="F100" s="201"/>
      <c r="G100" s="201"/>
      <c r="H100" s="201"/>
      <c r="I100" s="76"/>
      <c r="J100" s="201"/>
      <c r="K100" s="77"/>
      <c r="L100" s="201"/>
    </row>
    <row r="101" spans="1:12" ht="16.5" customHeight="1">
      <c r="A101" s="159"/>
      <c r="B101" s="197"/>
      <c r="C101" s="197"/>
      <c r="D101" s="199"/>
      <c r="E101" s="197"/>
      <c r="F101" s="201"/>
      <c r="G101" s="201"/>
      <c r="H101" s="201"/>
      <c r="I101" s="76"/>
      <c r="J101" s="201"/>
      <c r="K101" s="77"/>
      <c r="L101" s="201"/>
    </row>
    <row r="102" spans="1:12" ht="16.5" customHeight="1">
      <c r="A102" s="159"/>
      <c r="B102" s="197"/>
      <c r="C102" s="197"/>
      <c r="D102" s="199"/>
      <c r="E102" s="197"/>
      <c r="F102" s="201"/>
      <c r="G102" s="201"/>
      <c r="H102" s="201"/>
      <c r="I102" s="76"/>
      <c r="J102" s="201"/>
      <c r="K102" s="77"/>
      <c r="L102" s="201"/>
    </row>
    <row r="103" spans="1:12" ht="16.5" customHeight="1">
      <c r="A103" s="159"/>
      <c r="B103" s="197"/>
      <c r="C103" s="197"/>
      <c r="D103" s="199"/>
      <c r="E103" s="197"/>
      <c r="F103" s="201"/>
      <c r="G103" s="201"/>
      <c r="H103" s="201"/>
      <c r="I103" s="76"/>
      <c r="J103" s="201"/>
      <c r="K103" s="77"/>
      <c r="L103" s="201"/>
    </row>
    <row r="104" spans="1:12" ht="23.25" customHeight="1">
      <c r="A104" s="159"/>
      <c r="B104" s="197"/>
      <c r="C104" s="197"/>
      <c r="D104" s="199"/>
      <c r="E104" s="197"/>
      <c r="F104" s="201"/>
      <c r="G104" s="201"/>
      <c r="H104" s="201"/>
      <c r="I104" s="76"/>
      <c r="J104" s="201"/>
      <c r="K104" s="77"/>
      <c r="L104" s="201"/>
    </row>
    <row r="105" spans="1:12" s="138" customFormat="1" ht="21.75" customHeight="1">
      <c r="A105" s="253" t="str">
        <f>+'2-4'!A53:L53</f>
        <v>The condensed notes to the interim financial information on pages 14 to 35 are an integral part of this interim financial information.</v>
      </c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</row>
  </sheetData>
  <sheetProtection/>
  <mergeCells count="2">
    <mergeCell ref="A105:L105"/>
    <mergeCell ref="A55:L55"/>
  </mergeCells>
  <printOptions/>
  <pageMargins left="0.8" right="0.5" top="0.5" bottom="0.6" header="0.49" footer="0.4"/>
  <pageSetup firstPageNumber="7" useFirstPageNumber="1" fitToHeight="0" fitToWidth="1" horizontalDpi="1200" verticalDpi="1200" orientation="portrait" paperSize="9" scale="95" r:id="rId1"/>
  <headerFooter>
    <oddFooter>&amp;R&amp;"Arial,Regular"&amp;9&amp;P</oddFooter>
  </headerFooter>
  <rowBreaks count="1" manualBreakCount="1">
    <brk id="5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AB44"/>
  <sheetViews>
    <sheetView zoomScaleSheetLayoutView="115" workbookViewId="0" topLeftCell="A10">
      <selection activeCell="AC10" sqref="AC1:BI16384"/>
    </sheetView>
  </sheetViews>
  <sheetFormatPr defaultColWidth="9.140625" defaultRowHeight="16.5" customHeight="1"/>
  <cols>
    <col min="1" max="1" width="1.1484375" style="6" customWidth="1"/>
    <col min="2" max="2" width="1.421875" style="6" customWidth="1"/>
    <col min="3" max="3" width="29.8515625" style="6" customWidth="1"/>
    <col min="4" max="4" width="5.28125" style="35" customWidth="1"/>
    <col min="5" max="5" width="0.5625" style="79" customWidth="1"/>
    <col min="6" max="6" width="9.7109375" style="20" customWidth="1"/>
    <col min="7" max="7" width="0.5625" style="79" customWidth="1"/>
    <col min="8" max="8" width="10.28125" style="20" customWidth="1"/>
    <col min="9" max="9" width="0.5625" style="79" customWidth="1"/>
    <col min="10" max="10" width="10.7109375" style="20" customWidth="1"/>
    <col min="11" max="11" width="0.5625" style="79" customWidth="1"/>
    <col min="12" max="12" width="11.7109375" style="20" bestFit="1" customWidth="1"/>
    <col min="13" max="13" width="0.5625" style="79" customWidth="1"/>
    <col min="14" max="14" width="11.57421875" style="79" customWidth="1"/>
    <col min="15" max="15" width="0.5625" style="79" customWidth="1"/>
    <col min="16" max="16" width="14.421875" style="79" customWidth="1"/>
    <col min="17" max="17" width="0.5625" style="79" customWidth="1"/>
    <col min="18" max="18" width="9.28125" style="79" customWidth="1"/>
    <col min="19" max="19" width="0.5625" style="79" customWidth="1"/>
    <col min="20" max="20" width="11.8515625" style="79" customWidth="1"/>
    <col min="21" max="21" width="0.5625" style="79" customWidth="1"/>
    <col min="22" max="22" width="9.57421875" style="79" customWidth="1"/>
    <col min="23" max="23" width="0.5625" style="79" customWidth="1"/>
    <col min="24" max="24" width="10.421875" style="79" customWidth="1"/>
    <col min="25" max="25" width="0.5625" style="79" customWidth="1"/>
    <col min="26" max="26" width="11.57421875" style="20" bestFit="1" customWidth="1"/>
    <col min="27" max="27" width="0.5625" style="79" customWidth="1"/>
    <col min="28" max="28" width="9.7109375" style="20" customWidth="1"/>
    <col min="29" max="16384" width="9.140625" style="6" customWidth="1"/>
  </cols>
  <sheetData>
    <row r="1" spans="1:28" ht="16.5" customHeight="1">
      <c r="A1" s="19" t="str">
        <f>'2-4'!A1</f>
        <v>Energy Absolute Public Company Limited</v>
      </c>
      <c r="B1" s="78"/>
      <c r="C1" s="78"/>
      <c r="AB1" s="80" t="s">
        <v>57</v>
      </c>
    </row>
    <row r="2" spans="1:28" ht="16.5" customHeight="1">
      <c r="A2" s="19" t="s">
        <v>124</v>
      </c>
      <c r="B2" s="78"/>
      <c r="C2" s="78"/>
      <c r="AB2" s="81"/>
    </row>
    <row r="3" spans="1:28" ht="16.5" customHeight="1">
      <c r="A3" s="82" t="str">
        <f>'7-8 (6m)'!A3</f>
        <v>For the six-month period ended 30 June 2019</v>
      </c>
      <c r="B3" s="83"/>
      <c r="C3" s="83"/>
      <c r="D3" s="84"/>
      <c r="E3" s="85"/>
      <c r="F3" s="23"/>
      <c r="G3" s="85"/>
      <c r="H3" s="23"/>
      <c r="I3" s="85"/>
      <c r="J3" s="23"/>
      <c r="K3" s="85"/>
      <c r="L3" s="23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3"/>
      <c r="AA3" s="85"/>
      <c r="AB3" s="23"/>
    </row>
    <row r="4" ht="15.75" customHeight="1"/>
    <row r="5" ht="15.75" customHeight="1"/>
    <row r="6" spans="1:28" ht="15.75" customHeight="1">
      <c r="A6" s="1"/>
      <c r="B6" s="2"/>
      <c r="C6" s="2"/>
      <c r="D6" s="33"/>
      <c r="E6" s="2"/>
      <c r="F6" s="4"/>
      <c r="G6" s="5"/>
      <c r="H6" s="4"/>
      <c r="I6" s="5"/>
      <c r="J6" s="4"/>
      <c r="K6" s="5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"/>
      <c r="AA6" s="5"/>
      <c r="AB6" s="4" t="s">
        <v>169</v>
      </c>
    </row>
    <row r="7" spans="1:28" ht="15.75" customHeight="1">
      <c r="A7" s="1"/>
      <c r="B7" s="2"/>
      <c r="C7" s="2"/>
      <c r="D7" s="33"/>
      <c r="E7" s="2"/>
      <c r="F7" s="256" t="s">
        <v>26</v>
      </c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39"/>
      <c r="Z7" s="39"/>
      <c r="AA7" s="2"/>
      <c r="AB7" s="7"/>
    </row>
    <row r="8" spans="1:28" ht="15.75" customHeight="1">
      <c r="A8" s="1"/>
      <c r="B8" s="2"/>
      <c r="C8" s="2"/>
      <c r="D8" s="33"/>
      <c r="E8" s="2"/>
      <c r="F8" s="8"/>
      <c r="G8" s="8"/>
      <c r="H8" s="8"/>
      <c r="I8" s="8"/>
      <c r="J8" s="254" t="s">
        <v>49</v>
      </c>
      <c r="K8" s="254"/>
      <c r="L8" s="254"/>
      <c r="M8" s="8"/>
      <c r="N8" s="255" t="s">
        <v>126</v>
      </c>
      <c r="O8" s="255"/>
      <c r="P8" s="255"/>
      <c r="Q8" s="255"/>
      <c r="R8" s="255"/>
      <c r="S8" s="255"/>
      <c r="T8" s="255"/>
      <c r="U8" s="255"/>
      <c r="V8" s="255"/>
      <c r="W8" s="37"/>
      <c r="X8" s="3"/>
      <c r="Y8" s="2"/>
      <c r="Z8" s="7"/>
      <c r="AA8" s="2"/>
      <c r="AB8" s="7"/>
    </row>
    <row r="9" spans="1:28" ht="15.75" customHeight="1">
      <c r="A9" s="1"/>
      <c r="B9" s="2"/>
      <c r="C9" s="2"/>
      <c r="D9" s="33"/>
      <c r="E9" s="2"/>
      <c r="F9" s="7"/>
      <c r="G9" s="2"/>
      <c r="H9" s="7"/>
      <c r="I9" s="2"/>
      <c r="M9" s="2"/>
      <c r="N9" s="38"/>
      <c r="O9" s="38"/>
      <c r="P9" s="257" t="s">
        <v>209</v>
      </c>
      <c r="Q9" s="257"/>
      <c r="R9" s="257"/>
      <c r="S9" s="257"/>
      <c r="T9" s="257"/>
      <c r="U9" s="38"/>
      <c r="V9" s="38"/>
      <c r="W9" s="2"/>
      <c r="X9" s="2"/>
      <c r="Y9" s="2"/>
      <c r="Z9" s="7"/>
      <c r="AA9" s="2"/>
      <c r="AB9" s="7"/>
    </row>
    <row r="10" spans="4:28" ht="15.75" customHeight="1">
      <c r="D10" s="34"/>
      <c r="E10" s="9"/>
      <c r="F10" s="11"/>
      <c r="G10" s="11"/>
      <c r="H10" s="12"/>
      <c r="I10" s="11"/>
      <c r="J10" s="10"/>
      <c r="K10" s="10"/>
      <c r="L10" s="10"/>
      <c r="M10" s="11"/>
      <c r="N10" s="16"/>
      <c r="O10" s="11"/>
      <c r="P10" s="11"/>
      <c r="Q10" s="11"/>
      <c r="R10" s="11"/>
      <c r="S10" s="11"/>
      <c r="T10" s="11" t="s">
        <v>143</v>
      </c>
      <c r="U10" s="11"/>
      <c r="V10" s="11"/>
      <c r="W10" s="11"/>
      <c r="X10" s="10"/>
      <c r="Y10" s="11"/>
      <c r="Z10" s="11"/>
      <c r="AA10" s="11"/>
      <c r="AB10" s="11"/>
    </row>
    <row r="11" spans="4:28" ht="15.75" customHeight="1">
      <c r="D11" s="34"/>
      <c r="E11" s="9"/>
      <c r="F11" s="10"/>
      <c r="G11" s="10"/>
      <c r="H11" s="10"/>
      <c r="I11" s="10"/>
      <c r="J11" s="10"/>
      <c r="K11" s="11"/>
      <c r="L11" s="11"/>
      <c r="M11" s="11"/>
      <c r="N11" s="11" t="s">
        <v>155</v>
      </c>
      <c r="O11" s="11"/>
      <c r="P11" s="6"/>
      <c r="Q11" s="11"/>
      <c r="R11" s="6"/>
      <c r="S11" s="11"/>
      <c r="T11" s="14" t="s">
        <v>141</v>
      </c>
      <c r="U11" s="11"/>
      <c r="V11" s="11"/>
      <c r="W11" s="11"/>
      <c r="X11" s="10"/>
      <c r="Y11" s="10"/>
      <c r="Z11" s="10"/>
      <c r="AA11" s="10"/>
      <c r="AB11" s="10"/>
    </row>
    <row r="12" spans="4:28" ht="15.75" customHeight="1">
      <c r="D12" s="34"/>
      <c r="E12" s="9"/>
      <c r="F12" s="10"/>
      <c r="G12" s="11"/>
      <c r="H12" s="12"/>
      <c r="I12" s="11"/>
      <c r="J12" s="12"/>
      <c r="K12" s="11"/>
      <c r="L12" s="11"/>
      <c r="M12" s="11"/>
      <c r="N12" s="11" t="s">
        <v>138</v>
      </c>
      <c r="O12" s="11"/>
      <c r="P12" s="40"/>
      <c r="Q12" s="11"/>
      <c r="R12" s="6"/>
      <c r="S12" s="11"/>
      <c r="T12" s="14" t="s">
        <v>148</v>
      </c>
      <c r="U12" s="11"/>
      <c r="V12" s="11"/>
      <c r="W12" s="11"/>
      <c r="X12" s="11"/>
      <c r="Y12" s="11"/>
      <c r="Z12" s="11"/>
      <c r="AA12" s="11"/>
      <c r="AB12" s="11"/>
    </row>
    <row r="13" spans="4:28" ht="15.75" customHeight="1">
      <c r="D13" s="34"/>
      <c r="E13" s="9"/>
      <c r="F13" s="11" t="s">
        <v>40</v>
      </c>
      <c r="G13" s="11"/>
      <c r="H13" s="12"/>
      <c r="I13" s="11"/>
      <c r="J13" s="13"/>
      <c r="K13" s="13"/>
      <c r="L13" s="13"/>
      <c r="M13" s="11"/>
      <c r="N13" s="11" t="s">
        <v>139</v>
      </c>
      <c r="O13" s="11"/>
      <c r="P13" s="40" t="s">
        <v>187</v>
      </c>
      <c r="Q13" s="11"/>
      <c r="R13" s="11" t="s">
        <v>146</v>
      </c>
      <c r="S13" s="11"/>
      <c r="T13" s="11" t="s">
        <v>149</v>
      </c>
      <c r="U13" s="11"/>
      <c r="V13" s="11" t="s">
        <v>111</v>
      </c>
      <c r="W13" s="11"/>
      <c r="X13" s="10"/>
      <c r="Y13" s="10"/>
      <c r="Z13" s="10"/>
      <c r="AA13" s="11"/>
      <c r="AB13" s="13"/>
    </row>
    <row r="14" spans="4:28" ht="15.75" customHeight="1">
      <c r="D14" s="34"/>
      <c r="E14" s="9"/>
      <c r="F14" s="12" t="s">
        <v>39</v>
      </c>
      <c r="G14" s="11"/>
      <c r="H14" s="12" t="s">
        <v>42</v>
      </c>
      <c r="I14" s="11"/>
      <c r="J14" s="13"/>
      <c r="K14" s="13"/>
      <c r="L14" s="13"/>
      <c r="M14" s="11"/>
      <c r="N14" s="11" t="s">
        <v>183</v>
      </c>
      <c r="O14" s="11"/>
      <c r="P14" s="11" t="s">
        <v>188</v>
      </c>
      <c r="Q14" s="11"/>
      <c r="R14" s="14" t="s">
        <v>147</v>
      </c>
      <c r="S14" s="11"/>
      <c r="T14" s="11" t="s">
        <v>144</v>
      </c>
      <c r="U14" s="11"/>
      <c r="V14" s="11" t="s">
        <v>112</v>
      </c>
      <c r="W14" s="11"/>
      <c r="X14" s="11" t="s">
        <v>43</v>
      </c>
      <c r="Y14" s="11"/>
      <c r="Z14" s="11" t="s">
        <v>29</v>
      </c>
      <c r="AA14" s="11"/>
      <c r="AB14" s="11" t="s">
        <v>28</v>
      </c>
    </row>
    <row r="15" spans="4:28" ht="15.75" customHeight="1">
      <c r="D15" s="34"/>
      <c r="E15" s="9"/>
      <c r="F15" s="14" t="s">
        <v>27</v>
      </c>
      <c r="G15" s="11"/>
      <c r="H15" s="12" t="s">
        <v>41</v>
      </c>
      <c r="I15" s="11"/>
      <c r="J15" s="12" t="s">
        <v>82</v>
      </c>
      <c r="K15" s="11"/>
      <c r="L15" s="11" t="s">
        <v>20</v>
      </c>
      <c r="M15" s="11"/>
      <c r="N15" s="11" t="s">
        <v>140</v>
      </c>
      <c r="O15" s="11"/>
      <c r="P15" s="14" t="s">
        <v>210</v>
      </c>
      <c r="Q15" s="11"/>
      <c r="R15" s="11" t="s">
        <v>156</v>
      </c>
      <c r="S15" s="11"/>
      <c r="T15" s="11" t="s">
        <v>142</v>
      </c>
      <c r="U15" s="11"/>
      <c r="V15" s="11" t="s">
        <v>113</v>
      </c>
      <c r="W15" s="11"/>
      <c r="X15" s="11" t="s">
        <v>44</v>
      </c>
      <c r="Y15" s="11"/>
      <c r="Z15" s="11" t="s">
        <v>30</v>
      </c>
      <c r="AA15" s="11"/>
      <c r="AB15" s="11" t="s">
        <v>91</v>
      </c>
    </row>
    <row r="16" spans="4:28" ht="15.75" customHeight="1">
      <c r="D16" s="37" t="s">
        <v>235</v>
      </c>
      <c r="E16" s="9"/>
      <c r="F16" s="15" t="s">
        <v>90</v>
      </c>
      <c r="G16" s="16"/>
      <c r="H16" s="15" t="s">
        <v>90</v>
      </c>
      <c r="I16" s="11"/>
      <c r="J16" s="15" t="s">
        <v>90</v>
      </c>
      <c r="K16" s="16"/>
      <c r="L16" s="15" t="s">
        <v>90</v>
      </c>
      <c r="M16" s="11"/>
      <c r="N16" s="15" t="s">
        <v>90</v>
      </c>
      <c r="O16" s="11"/>
      <c r="P16" s="15" t="s">
        <v>90</v>
      </c>
      <c r="Q16" s="11"/>
      <c r="R16" s="15" t="s">
        <v>90</v>
      </c>
      <c r="S16" s="11"/>
      <c r="T16" s="15" t="s">
        <v>90</v>
      </c>
      <c r="U16" s="11"/>
      <c r="V16" s="15" t="s">
        <v>90</v>
      </c>
      <c r="W16" s="11"/>
      <c r="X16" s="15" t="s">
        <v>90</v>
      </c>
      <c r="Y16" s="11"/>
      <c r="Z16" s="15" t="s">
        <v>90</v>
      </c>
      <c r="AA16" s="11"/>
      <c r="AB16" s="15" t="s">
        <v>90</v>
      </c>
    </row>
    <row r="17" spans="4:28" ht="15.75" customHeight="1">
      <c r="D17" s="34"/>
      <c r="E17" s="9"/>
      <c r="F17" s="17"/>
      <c r="G17" s="18"/>
      <c r="H17" s="17"/>
      <c r="I17" s="9"/>
      <c r="J17" s="17"/>
      <c r="K17" s="18"/>
      <c r="L17" s="17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7"/>
      <c r="AA17" s="9"/>
      <c r="AB17" s="17"/>
    </row>
    <row r="18" spans="1:28" ht="15.75" customHeight="1">
      <c r="A18" s="19" t="s">
        <v>128</v>
      </c>
      <c r="B18" s="19"/>
      <c r="E18" s="20"/>
      <c r="F18" s="21">
        <v>373000</v>
      </c>
      <c r="G18" s="21"/>
      <c r="H18" s="21">
        <v>3680616</v>
      </c>
      <c r="I18" s="21"/>
      <c r="J18" s="21">
        <v>37300</v>
      </c>
      <c r="K18" s="21"/>
      <c r="L18" s="21">
        <v>10597429</v>
      </c>
      <c r="M18" s="22"/>
      <c r="N18" s="21">
        <v>-6945</v>
      </c>
      <c r="O18" s="22"/>
      <c r="P18" s="21">
        <v>0</v>
      </c>
      <c r="Q18" s="22"/>
      <c r="R18" s="21">
        <v>0</v>
      </c>
      <c r="S18" s="22"/>
      <c r="T18" s="21">
        <v>-13801</v>
      </c>
      <c r="U18" s="22"/>
      <c r="V18" s="22">
        <f>SUM(N18:U18)</f>
        <v>-20746</v>
      </c>
      <c r="W18" s="22"/>
      <c r="X18" s="22">
        <f>SUM(F18:L18,V18)</f>
        <v>14667599</v>
      </c>
      <c r="Y18" s="22"/>
      <c r="Z18" s="21">
        <v>76022</v>
      </c>
      <c r="AA18" s="21"/>
      <c r="AB18" s="21">
        <f>SUM(X18:Z18)</f>
        <v>14743621</v>
      </c>
    </row>
    <row r="19" spans="1:28" ht="15.75" customHeight="1">
      <c r="A19" s="19" t="s">
        <v>125</v>
      </c>
      <c r="B19" s="19"/>
      <c r="E19" s="20"/>
      <c r="F19" s="21"/>
      <c r="G19" s="21"/>
      <c r="H19" s="21"/>
      <c r="I19" s="21"/>
      <c r="J19" s="21"/>
      <c r="K19" s="21"/>
      <c r="L19" s="21"/>
      <c r="M19" s="22"/>
      <c r="N19" s="21"/>
      <c r="O19" s="22"/>
      <c r="P19" s="6"/>
      <c r="Q19" s="22"/>
      <c r="R19" s="6"/>
      <c r="S19" s="22"/>
      <c r="T19" s="21"/>
      <c r="U19" s="22"/>
      <c r="V19" s="22"/>
      <c r="W19" s="22"/>
      <c r="X19" s="22"/>
      <c r="Y19" s="22"/>
      <c r="Z19" s="21"/>
      <c r="AA19" s="21"/>
      <c r="AB19" s="21"/>
    </row>
    <row r="20" spans="1:28" ht="15.75" customHeight="1">
      <c r="A20" s="203" t="s">
        <v>228</v>
      </c>
      <c r="B20" s="19"/>
      <c r="D20" s="35">
        <v>15</v>
      </c>
      <c r="E20" s="20"/>
      <c r="F20" s="21">
        <v>0</v>
      </c>
      <c r="G20" s="21"/>
      <c r="H20" s="21">
        <v>0</v>
      </c>
      <c r="I20" s="21"/>
      <c r="J20" s="21">
        <v>0</v>
      </c>
      <c r="K20" s="21"/>
      <c r="L20" s="21">
        <v>-746000</v>
      </c>
      <c r="M20" s="22"/>
      <c r="N20" s="21">
        <v>0</v>
      </c>
      <c r="O20" s="22"/>
      <c r="P20" s="21">
        <v>0</v>
      </c>
      <c r="Q20" s="22"/>
      <c r="R20" s="21">
        <v>0</v>
      </c>
      <c r="S20" s="22"/>
      <c r="T20" s="21">
        <v>0</v>
      </c>
      <c r="U20" s="22"/>
      <c r="V20" s="22">
        <f>SUM(N20:U20)</f>
        <v>0</v>
      </c>
      <c r="W20" s="22"/>
      <c r="X20" s="22">
        <f>SUM(F20:L20,V20)</f>
        <v>-746000</v>
      </c>
      <c r="Y20" s="22"/>
      <c r="Z20" s="21">
        <v>0</v>
      </c>
      <c r="AA20" s="21"/>
      <c r="AB20" s="21">
        <f>SUM(X20:Z20)</f>
        <v>-746000</v>
      </c>
    </row>
    <row r="21" spans="1:5" s="86" customFormat="1" ht="15.75" customHeight="1">
      <c r="A21" s="1" t="s">
        <v>274</v>
      </c>
      <c r="D21" s="87"/>
      <c r="E21" s="88"/>
    </row>
    <row r="22" spans="1:28" s="86" customFormat="1" ht="15.75" customHeight="1">
      <c r="A22" s="1"/>
      <c r="B22" s="6" t="s">
        <v>275</v>
      </c>
      <c r="D22" s="87"/>
      <c r="E22" s="88"/>
      <c r="F22" s="21">
        <v>0</v>
      </c>
      <c r="G22" s="21"/>
      <c r="H22" s="21">
        <v>0</v>
      </c>
      <c r="I22" s="21"/>
      <c r="J22" s="21">
        <v>0</v>
      </c>
      <c r="K22" s="21"/>
      <c r="L22" s="21">
        <v>2931679</v>
      </c>
      <c r="M22" s="22"/>
      <c r="N22" s="21">
        <v>0</v>
      </c>
      <c r="O22" s="22"/>
      <c r="P22" s="21">
        <v>0</v>
      </c>
      <c r="Q22" s="22"/>
      <c r="R22" s="21">
        <v>2068</v>
      </c>
      <c r="S22" s="22"/>
      <c r="T22" s="21">
        <v>16321</v>
      </c>
      <c r="U22" s="22"/>
      <c r="V22" s="22">
        <f>SUM(N22:U22)</f>
        <v>18389</v>
      </c>
      <c r="W22" s="22"/>
      <c r="X22" s="22">
        <f>SUM(F22:L22,V22)</f>
        <v>2950068</v>
      </c>
      <c r="Y22" s="22"/>
      <c r="Z22" s="21">
        <v>-37089</v>
      </c>
      <c r="AA22" s="32"/>
      <c r="AB22" s="21">
        <f>SUM(X22:Z22)</f>
        <v>2912979</v>
      </c>
    </row>
    <row r="23" spans="1:28" s="86" customFormat="1" ht="15.75" customHeight="1">
      <c r="A23" s="6" t="s">
        <v>184</v>
      </c>
      <c r="D23" s="87"/>
      <c r="E23" s="88"/>
      <c r="F23" s="21"/>
      <c r="G23" s="21"/>
      <c r="H23" s="21"/>
      <c r="I23" s="21"/>
      <c r="J23" s="21"/>
      <c r="K23" s="21"/>
      <c r="L23" s="21"/>
      <c r="M23" s="22"/>
      <c r="N23" s="21"/>
      <c r="O23" s="22"/>
      <c r="P23" s="21"/>
      <c r="Q23" s="22"/>
      <c r="R23" s="21"/>
      <c r="S23" s="22"/>
      <c r="T23" s="21"/>
      <c r="U23" s="22"/>
      <c r="V23" s="22"/>
      <c r="W23" s="22"/>
      <c r="X23" s="22"/>
      <c r="Y23" s="22"/>
      <c r="Z23" s="21"/>
      <c r="AA23" s="32"/>
      <c r="AB23" s="21"/>
    </row>
    <row r="24" spans="1:28" s="86" customFormat="1" ht="15.75" customHeight="1">
      <c r="A24" s="6"/>
      <c r="B24" s="6" t="s">
        <v>172</v>
      </c>
      <c r="D24" s="87"/>
      <c r="E24" s="88"/>
      <c r="F24" s="21">
        <v>0</v>
      </c>
      <c r="G24" s="21"/>
      <c r="H24" s="21">
        <v>0</v>
      </c>
      <c r="I24" s="21"/>
      <c r="J24" s="21">
        <v>0</v>
      </c>
      <c r="K24" s="21"/>
      <c r="L24" s="21">
        <v>0</v>
      </c>
      <c r="M24" s="22"/>
      <c r="N24" s="21">
        <v>0</v>
      </c>
      <c r="O24" s="22"/>
      <c r="P24" s="21">
        <v>0</v>
      </c>
      <c r="Q24" s="22"/>
      <c r="R24" s="21">
        <v>0</v>
      </c>
      <c r="S24" s="22"/>
      <c r="T24" s="21">
        <v>0</v>
      </c>
      <c r="U24" s="22"/>
      <c r="V24" s="22">
        <f>SUM(N24:U24)</f>
        <v>0</v>
      </c>
      <c r="W24" s="22"/>
      <c r="X24" s="22">
        <f>SUM(F24:L24,V24)</f>
        <v>0</v>
      </c>
      <c r="Y24" s="22"/>
      <c r="Z24" s="21">
        <v>26613</v>
      </c>
      <c r="AA24" s="32"/>
      <c r="AB24" s="21">
        <f>SUM(X24:Z24)</f>
        <v>26613</v>
      </c>
    </row>
    <row r="25" spans="1:28" s="86" customFormat="1" ht="15.75" customHeight="1">
      <c r="A25" s="6" t="s">
        <v>229</v>
      </c>
      <c r="B25" s="6"/>
      <c r="D25" s="87"/>
      <c r="E25" s="88"/>
      <c r="F25" s="21">
        <v>0</v>
      </c>
      <c r="G25" s="21"/>
      <c r="H25" s="21">
        <v>0</v>
      </c>
      <c r="I25" s="21"/>
      <c r="J25" s="21">
        <v>0</v>
      </c>
      <c r="K25" s="21"/>
      <c r="L25" s="21">
        <v>0</v>
      </c>
      <c r="M25" s="22"/>
      <c r="N25" s="21">
        <v>-530522</v>
      </c>
      <c r="O25" s="22"/>
      <c r="P25" s="21">
        <v>0</v>
      </c>
      <c r="Q25" s="22"/>
      <c r="R25" s="21">
        <v>0</v>
      </c>
      <c r="S25" s="22"/>
      <c r="T25" s="21">
        <v>0</v>
      </c>
      <c r="U25" s="22"/>
      <c r="V25" s="22">
        <f>SUM(N25:U25)</f>
        <v>-530522</v>
      </c>
      <c r="W25" s="22"/>
      <c r="X25" s="22">
        <f>SUM(F25:L25,V25)</f>
        <v>-530522</v>
      </c>
      <c r="Y25" s="22"/>
      <c r="Z25" s="21">
        <v>26906</v>
      </c>
      <c r="AA25" s="32"/>
      <c r="AB25" s="21">
        <f>SUM(X25:Z25)</f>
        <v>-503616</v>
      </c>
    </row>
    <row r="26" spans="1:28" s="86" customFormat="1" ht="15.75" customHeight="1">
      <c r="A26" s="6" t="s">
        <v>180</v>
      </c>
      <c r="D26" s="87"/>
      <c r="E26" s="88"/>
      <c r="F26" s="21"/>
      <c r="G26" s="21"/>
      <c r="H26" s="21"/>
      <c r="I26" s="21"/>
      <c r="J26" s="21"/>
      <c r="K26" s="21"/>
      <c r="L26" s="21"/>
      <c r="M26" s="22"/>
      <c r="N26" s="21"/>
      <c r="O26" s="22"/>
      <c r="P26" s="21"/>
      <c r="Q26" s="22"/>
      <c r="R26" s="21"/>
      <c r="S26" s="22"/>
      <c r="T26" s="21"/>
      <c r="U26" s="22"/>
      <c r="V26" s="22"/>
      <c r="W26" s="22"/>
      <c r="X26" s="22"/>
      <c r="Y26" s="22"/>
      <c r="Z26" s="21"/>
      <c r="AA26" s="32"/>
      <c r="AB26" s="21"/>
    </row>
    <row r="27" s="1" customFormat="1" ht="15.75" customHeight="1">
      <c r="B27" s="1" t="s">
        <v>173</v>
      </c>
    </row>
    <row r="28" spans="2:28" s="1" customFormat="1" ht="15.75" customHeight="1">
      <c r="B28" s="1" t="s">
        <v>215</v>
      </c>
      <c r="D28" s="36"/>
      <c r="E28" s="26"/>
      <c r="F28" s="23">
        <v>0</v>
      </c>
      <c r="G28" s="24"/>
      <c r="H28" s="23">
        <v>0</v>
      </c>
      <c r="I28" s="24"/>
      <c r="J28" s="23">
        <v>0</v>
      </c>
      <c r="K28" s="24"/>
      <c r="L28" s="23">
        <v>0</v>
      </c>
      <c r="M28" s="24"/>
      <c r="N28" s="23">
        <v>0</v>
      </c>
      <c r="O28" s="24"/>
      <c r="P28" s="23">
        <v>0</v>
      </c>
      <c r="Q28" s="24"/>
      <c r="R28" s="23">
        <v>0</v>
      </c>
      <c r="S28" s="24"/>
      <c r="T28" s="25">
        <f>SUM(L28:S28)</f>
        <v>0</v>
      </c>
      <c r="U28" s="24"/>
      <c r="V28" s="25">
        <f>SUM(N28:U28)</f>
        <v>0</v>
      </c>
      <c r="W28" s="22"/>
      <c r="X28" s="25">
        <f>SUM(F28:L28,V28)</f>
        <v>0</v>
      </c>
      <c r="Y28" s="24"/>
      <c r="Z28" s="28">
        <v>835760</v>
      </c>
      <c r="AA28" s="29"/>
      <c r="AB28" s="30">
        <f>SUM(X28:Z28)</f>
        <v>835760</v>
      </c>
    </row>
    <row r="29" spans="1:28" ht="15.75" customHeight="1">
      <c r="A29" s="31"/>
      <c r="D29" s="36"/>
      <c r="E29" s="26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9"/>
      <c r="AA29" s="29"/>
      <c r="AB29" s="29"/>
    </row>
    <row r="30" spans="1:28" ht="15.75" customHeight="1" thickBot="1">
      <c r="A30" s="19" t="s">
        <v>226</v>
      </c>
      <c r="D30" s="36"/>
      <c r="E30" s="26"/>
      <c r="F30" s="27">
        <f>SUM(F18:F28)</f>
        <v>373000</v>
      </c>
      <c r="G30" s="20"/>
      <c r="H30" s="27">
        <f>SUM(H18:H28)</f>
        <v>3680616</v>
      </c>
      <c r="I30" s="20"/>
      <c r="J30" s="27">
        <f>SUM(J18:J28)</f>
        <v>37300</v>
      </c>
      <c r="K30" s="20"/>
      <c r="L30" s="27">
        <f>SUM(L18:L28)</f>
        <v>12783108</v>
      </c>
      <c r="M30" s="20"/>
      <c r="N30" s="27">
        <f>SUM(N18:N28)</f>
        <v>-537467</v>
      </c>
      <c r="O30" s="20"/>
      <c r="P30" s="27">
        <f>SUM(P18:P28)</f>
        <v>0</v>
      </c>
      <c r="Q30" s="20"/>
      <c r="R30" s="27">
        <f>SUM(R18:R28)</f>
        <v>2068</v>
      </c>
      <c r="S30" s="20"/>
      <c r="T30" s="27">
        <f>SUM(T18:T28)</f>
        <v>2520</v>
      </c>
      <c r="U30" s="20"/>
      <c r="V30" s="27">
        <f>SUM(V18:V28)</f>
        <v>-532879</v>
      </c>
      <c r="W30" s="20"/>
      <c r="X30" s="27">
        <f>SUM(X18:X28)</f>
        <v>16341145</v>
      </c>
      <c r="Y30" s="20"/>
      <c r="Z30" s="27">
        <f>SUM(Z18:Z28)</f>
        <v>928212</v>
      </c>
      <c r="AA30" s="32"/>
      <c r="AB30" s="27">
        <f>SUM(AB18:AB28)</f>
        <v>17269357</v>
      </c>
    </row>
    <row r="31" spans="1:28" ht="15.75" customHeight="1" thickTop="1">
      <c r="A31" s="19"/>
      <c r="D31" s="36"/>
      <c r="E31" s="26"/>
      <c r="F31" s="24"/>
      <c r="G31" s="20"/>
      <c r="H31" s="24"/>
      <c r="I31" s="20"/>
      <c r="J31" s="24"/>
      <c r="K31" s="20"/>
      <c r="L31" s="24"/>
      <c r="M31" s="20"/>
      <c r="N31" s="24"/>
      <c r="O31" s="20"/>
      <c r="P31" s="24"/>
      <c r="Q31" s="20"/>
      <c r="R31" s="24"/>
      <c r="S31" s="20"/>
      <c r="T31" s="24"/>
      <c r="U31" s="20"/>
      <c r="V31" s="24"/>
      <c r="W31" s="20"/>
      <c r="X31" s="24"/>
      <c r="Y31" s="20"/>
      <c r="Z31" s="24"/>
      <c r="AA31" s="20"/>
      <c r="AB31" s="24"/>
    </row>
    <row r="32" spans="1:28" ht="15.75" customHeight="1">
      <c r="A32" s="19"/>
      <c r="D32" s="36"/>
      <c r="E32" s="26"/>
      <c r="F32" s="24"/>
      <c r="G32" s="20"/>
      <c r="H32" s="24"/>
      <c r="I32" s="20"/>
      <c r="J32" s="24"/>
      <c r="K32" s="20"/>
      <c r="L32" s="24"/>
      <c r="M32" s="20"/>
      <c r="N32" s="24"/>
      <c r="O32" s="20"/>
      <c r="P32" s="24"/>
      <c r="Q32" s="20"/>
      <c r="R32" s="24"/>
      <c r="S32" s="20"/>
      <c r="T32" s="24"/>
      <c r="U32" s="20"/>
      <c r="V32" s="24"/>
      <c r="W32" s="20"/>
      <c r="X32" s="24"/>
      <c r="Y32" s="20"/>
      <c r="Z32" s="24"/>
      <c r="AA32" s="20"/>
      <c r="AB32" s="24"/>
    </row>
    <row r="33" spans="1:28" ht="15.75" customHeight="1">
      <c r="A33" s="19" t="s">
        <v>186</v>
      </c>
      <c r="B33" s="19"/>
      <c r="E33" s="20"/>
      <c r="F33" s="220">
        <v>373000</v>
      </c>
      <c r="G33" s="21"/>
      <c r="H33" s="220">
        <v>3680616</v>
      </c>
      <c r="I33" s="21"/>
      <c r="J33" s="220">
        <v>37300</v>
      </c>
      <c r="K33" s="21"/>
      <c r="L33" s="220">
        <v>14826640</v>
      </c>
      <c r="M33" s="22"/>
      <c r="N33" s="220">
        <v>-701847</v>
      </c>
      <c r="O33" s="22"/>
      <c r="P33" s="220">
        <v>-15699</v>
      </c>
      <c r="Q33" s="22"/>
      <c r="R33" s="220">
        <v>-63358</v>
      </c>
      <c r="S33" s="22"/>
      <c r="T33" s="220">
        <v>2011</v>
      </c>
      <c r="U33" s="22"/>
      <c r="V33" s="226">
        <f>SUM(N33:T33)</f>
        <v>-778893</v>
      </c>
      <c r="W33" s="22"/>
      <c r="X33" s="226">
        <f>SUM(F33:L33,V33)</f>
        <v>18138663</v>
      </c>
      <c r="Y33" s="22"/>
      <c r="Z33" s="220">
        <v>1378962</v>
      </c>
      <c r="AA33" s="21"/>
      <c r="AB33" s="220">
        <f>SUM(X33:Z33)</f>
        <v>19517625</v>
      </c>
    </row>
    <row r="34" spans="1:28" ht="15.75" customHeight="1">
      <c r="A34" s="19" t="s">
        <v>125</v>
      </c>
      <c r="B34" s="19"/>
      <c r="E34" s="20"/>
      <c r="F34" s="220"/>
      <c r="G34" s="21"/>
      <c r="H34" s="220"/>
      <c r="I34" s="21"/>
      <c r="J34" s="220"/>
      <c r="K34" s="21"/>
      <c r="L34" s="220"/>
      <c r="M34" s="22"/>
      <c r="N34" s="220"/>
      <c r="O34" s="22"/>
      <c r="P34" s="224"/>
      <c r="Q34" s="22"/>
      <c r="R34" s="224"/>
      <c r="S34" s="22"/>
      <c r="T34" s="220"/>
      <c r="U34" s="22"/>
      <c r="V34" s="226"/>
      <c r="W34" s="22"/>
      <c r="X34" s="226"/>
      <c r="Y34" s="22"/>
      <c r="Z34" s="220"/>
      <c r="AA34" s="21"/>
      <c r="AB34" s="220"/>
    </row>
    <row r="35" spans="1:28" ht="15.75" customHeight="1">
      <c r="A35" s="203" t="s">
        <v>228</v>
      </c>
      <c r="B35" s="19"/>
      <c r="D35" s="35">
        <v>15</v>
      </c>
      <c r="E35" s="20"/>
      <c r="F35" s="244">
        <v>0</v>
      </c>
      <c r="G35" s="32"/>
      <c r="H35" s="244">
        <v>0</v>
      </c>
      <c r="I35" s="32"/>
      <c r="J35" s="244">
        <v>0</v>
      </c>
      <c r="K35" s="21"/>
      <c r="L35" s="220">
        <v>-932500</v>
      </c>
      <c r="M35" s="22"/>
      <c r="N35" s="244">
        <v>0</v>
      </c>
      <c r="O35" s="20"/>
      <c r="P35" s="244">
        <v>0</v>
      </c>
      <c r="Q35" s="20"/>
      <c r="R35" s="244">
        <v>0</v>
      </c>
      <c r="S35" s="20"/>
      <c r="T35" s="244">
        <v>0</v>
      </c>
      <c r="U35" s="20"/>
      <c r="V35" s="245">
        <f>SUM(N35:T35)</f>
        <v>0</v>
      </c>
      <c r="W35" s="22"/>
      <c r="X35" s="226">
        <f>SUM(F35:L35,V35)</f>
        <v>-932500</v>
      </c>
      <c r="Y35" s="22"/>
      <c r="Z35" s="244">
        <v>0</v>
      </c>
      <c r="AA35" s="21"/>
      <c r="AB35" s="220">
        <f>SUM(X35:Z35)</f>
        <v>-932500</v>
      </c>
    </row>
    <row r="36" spans="1:28" s="86" customFormat="1" ht="15.75" customHeight="1">
      <c r="A36" s="1" t="s">
        <v>274</v>
      </c>
      <c r="E36" s="88"/>
      <c r="F36" s="250"/>
      <c r="H36" s="250"/>
      <c r="J36" s="250"/>
      <c r="L36" s="250"/>
      <c r="N36" s="250"/>
      <c r="P36" s="250"/>
      <c r="R36" s="250"/>
      <c r="T36" s="250"/>
      <c r="V36" s="250"/>
      <c r="X36" s="250"/>
      <c r="Z36" s="250"/>
      <c r="AB36" s="250"/>
    </row>
    <row r="37" spans="1:28" s="86" customFormat="1" ht="15.75" customHeight="1">
      <c r="A37" s="1"/>
      <c r="B37" s="6" t="s">
        <v>275</v>
      </c>
      <c r="E37" s="88"/>
      <c r="F37" s="221">
        <v>0</v>
      </c>
      <c r="G37" s="24"/>
      <c r="H37" s="221">
        <v>0</v>
      </c>
      <c r="I37" s="24"/>
      <c r="J37" s="221">
        <v>0</v>
      </c>
      <c r="K37" s="24"/>
      <c r="L37" s="221">
        <f>'7-8 (6m)'!F67</f>
        <v>2653156</v>
      </c>
      <c r="M37" s="24"/>
      <c r="N37" s="221">
        <v>0</v>
      </c>
      <c r="O37" s="24"/>
      <c r="P37" s="221">
        <v>0</v>
      </c>
      <c r="Q37" s="24"/>
      <c r="R37" s="221">
        <v>-128026</v>
      </c>
      <c r="S37" s="24"/>
      <c r="T37" s="225">
        <v>0</v>
      </c>
      <c r="U37" s="24"/>
      <c r="V37" s="225">
        <f>SUM(N37:U37)</f>
        <v>-128026</v>
      </c>
      <c r="W37" s="24"/>
      <c r="X37" s="225">
        <f>SUM(F37:L37,V37)</f>
        <v>2525130</v>
      </c>
      <c r="Y37" s="24"/>
      <c r="Z37" s="227">
        <f>'7-8 (6m)'!F75</f>
        <v>-71453</v>
      </c>
      <c r="AA37" s="29"/>
      <c r="AB37" s="229">
        <f>SUM(X37:Z37)</f>
        <v>2453677</v>
      </c>
    </row>
    <row r="38" spans="1:28" ht="15.75" customHeight="1">
      <c r="A38" s="31"/>
      <c r="D38" s="36"/>
      <c r="E38" s="26"/>
      <c r="F38" s="222"/>
      <c r="G38" s="24"/>
      <c r="H38" s="222"/>
      <c r="I38" s="24"/>
      <c r="J38" s="222"/>
      <c r="K38" s="24"/>
      <c r="L38" s="222"/>
      <c r="M38" s="24"/>
      <c r="N38" s="222"/>
      <c r="O38" s="24"/>
      <c r="P38" s="222"/>
      <c r="Q38" s="24"/>
      <c r="R38" s="222"/>
      <c r="S38" s="24"/>
      <c r="T38" s="222"/>
      <c r="U38" s="24"/>
      <c r="V38" s="222"/>
      <c r="W38" s="24"/>
      <c r="X38" s="222"/>
      <c r="Y38" s="24"/>
      <c r="Z38" s="228"/>
      <c r="AA38" s="29"/>
      <c r="AB38" s="228"/>
    </row>
    <row r="39" spans="1:28" ht="15.75" customHeight="1" thickBot="1">
      <c r="A39" s="19" t="s">
        <v>227</v>
      </c>
      <c r="D39" s="36"/>
      <c r="E39" s="26"/>
      <c r="F39" s="223">
        <f>SUM(F33:F37)</f>
        <v>373000</v>
      </c>
      <c r="G39" s="20"/>
      <c r="H39" s="223">
        <f>SUM(H33:H37)</f>
        <v>3680616</v>
      </c>
      <c r="I39" s="20"/>
      <c r="J39" s="223">
        <f>SUM(J33:J37)</f>
        <v>37300</v>
      </c>
      <c r="K39" s="20"/>
      <c r="L39" s="223">
        <f>SUM(L33:L37)</f>
        <v>16547296</v>
      </c>
      <c r="M39" s="20"/>
      <c r="N39" s="223">
        <f>SUM(N33:N37)</f>
        <v>-701847</v>
      </c>
      <c r="O39" s="20"/>
      <c r="P39" s="223">
        <f>SUM(P33:P37)</f>
        <v>-15699</v>
      </c>
      <c r="Q39" s="20"/>
      <c r="R39" s="223">
        <f>SUM(R33:R37)</f>
        <v>-191384</v>
      </c>
      <c r="S39" s="20"/>
      <c r="T39" s="223">
        <f>SUM(T33:T37)</f>
        <v>2011</v>
      </c>
      <c r="U39" s="20"/>
      <c r="V39" s="223">
        <f>SUM(V33:V37)</f>
        <v>-906919</v>
      </c>
      <c r="W39" s="20"/>
      <c r="X39" s="223">
        <f>SUM(X33:X37)</f>
        <v>19731293</v>
      </c>
      <c r="Y39" s="20"/>
      <c r="Z39" s="223">
        <f>SUM(Z33:Z37)</f>
        <v>1307509</v>
      </c>
      <c r="AA39" s="32"/>
      <c r="AB39" s="223">
        <f>SUM(AB33:AB37)</f>
        <v>21038802</v>
      </c>
    </row>
    <row r="40" spans="4:28" s="89" customFormat="1" ht="16.5" customHeight="1" thickTop="1">
      <c r="D40" s="90"/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3"/>
      <c r="AA40" s="93"/>
      <c r="AB40" s="93"/>
    </row>
    <row r="41" spans="4:28" s="89" customFormat="1" ht="10.5" customHeight="1">
      <c r="D41" s="90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3"/>
      <c r="AA41" s="93"/>
      <c r="AB41" s="93"/>
    </row>
    <row r="42" spans="1:28" ht="21.75" customHeight="1">
      <c r="A42" s="94" t="str">
        <f>'2-4'!A53:L53</f>
        <v>The condensed notes to the interim financial information on pages 14 to 35 are an integral part of this interim financial information.</v>
      </c>
      <c r="B42" s="95"/>
      <c r="C42" s="96"/>
      <c r="D42" s="84"/>
      <c r="E42" s="85"/>
      <c r="F42" s="23"/>
      <c r="G42" s="85"/>
      <c r="H42" s="23"/>
      <c r="I42" s="85"/>
      <c r="J42" s="23"/>
      <c r="K42" s="85"/>
      <c r="L42" s="23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97"/>
      <c r="AA42" s="85"/>
      <c r="AB42" s="23"/>
    </row>
    <row r="44" ht="16.5" customHeight="1">
      <c r="G44" s="202"/>
    </row>
  </sheetData>
  <sheetProtection/>
  <mergeCells count="4">
    <mergeCell ref="J8:L8"/>
    <mergeCell ref="N8:V8"/>
    <mergeCell ref="F7:X7"/>
    <mergeCell ref="P9:T9"/>
  </mergeCells>
  <printOptions/>
  <pageMargins left="0.4" right="0.4" top="0.5" bottom="0.6" header="0.49" footer="0.4"/>
  <pageSetup firstPageNumber="9" useFirstPageNumber="1" fitToHeight="0" horizontalDpi="1200" verticalDpi="1200" orientation="landscape" paperSize="9" scale="80" r:id="rId1"/>
  <headerFooter>
    <oddFooter>&amp;R&amp;"Arial,Regular"&amp;9&amp;P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S36"/>
  <sheetViews>
    <sheetView zoomScaleSheetLayoutView="90" workbookViewId="0" topLeftCell="A1">
      <selection activeCell="A1" sqref="A1"/>
    </sheetView>
  </sheetViews>
  <sheetFormatPr defaultColWidth="9.140625" defaultRowHeight="16.5" customHeight="1"/>
  <cols>
    <col min="1" max="2" width="1.1484375" style="102" customWidth="1"/>
    <col min="3" max="3" width="34.00390625" style="102" customWidth="1"/>
    <col min="4" max="4" width="0.71875" style="99" customWidth="1"/>
    <col min="5" max="5" width="4.57421875" style="102" customWidth="1"/>
    <col min="6" max="6" width="0.71875" style="99" customWidth="1"/>
    <col min="7" max="7" width="13.421875" style="99" customWidth="1"/>
    <col min="8" max="8" width="1.1484375" style="101" customWidth="1"/>
    <col min="9" max="9" width="13.57421875" style="102" customWidth="1"/>
    <col min="10" max="10" width="1.1484375" style="102" customWidth="1"/>
    <col min="11" max="11" width="14.00390625" style="100" customWidth="1"/>
    <col min="12" max="12" width="1.1484375" style="100" customWidth="1"/>
    <col min="13" max="13" width="15.140625" style="103" customWidth="1"/>
    <col min="14" max="14" width="1.1484375" style="103" customWidth="1"/>
    <col min="15" max="15" width="21.28125" style="100" customWidth="1"/>
    <col min="16" max="16" width="1.1484375" style="100" customWidth="1"/>
    <col min="17" max="17" width="11.8515625" style="103" customWidth="1"/>
    <col min="18" max="18" width="1.1484375" style="103" customWidth="1"/>
    <col min="19" max="19" width="14.7109375" style="104" customWidth="1"/>
    <col min="20" max="16384" width="9.140625" style="104" customWidth="1"/>
  </cols>
  <sheetData>
    <row r="1" spans="1:19" ht="16.5" customHeight="1">
      <c r="A1" s="98" t="str">
        <f>'2-4'!A1</f>
        <v>Energy Absolute Public Company Limited</v>
      </c>
      <c r="B1" s="98"/>
      <c r="C1" s="98"/>
      <c r="E1" s="98"/>
      <c r="I1" s="98"/>
      <c r="J1" s="98"/>
      <c r="K1" s="98"/>
      <c r="L1" s="98"/>
      <c r="M1" s="102"/>
      <c r="O1" s="98"/>
      <c r="P1" s="98"/>
      <c r="Q1" s="102"/>
      <c r="S1" s="62" t="s">
        <v>57</v>
      </c>
    </row>
    <row r="2" spans="1:19" ht="16.5" customHeight="1">
      <c r="A2" s="98" t="s">
        <v>124</v>
      </c>
      <c r="B2" s="98"/>
      <c r="C2" s="98"/>
      <c r="E2" s="98"/>
      <c r="I2" s="98"/>
      <c r="J2" s="98"/>
      <c r="K2" s="98"/>
      <c r="L2" s="98"/>
      <c r="M2" s="102"/>
      <c r="O2" s="98"/>
      <c r="P2" s="98"/>
      <c r="Q2" s="102"/>
      <c r="S2" s="105"/>
    </row>
    <row r="3" spans="1:19" ht="16.5" customHeight="1">
      <c r="A3" s="106" t="str">
        <f>9!A3</f>
        <v>For the six-month period ended 30 June 2019</v>
      </c>
      <c r="B3" s="107"/>
      <c r="C3" s="107"/>
      <c r="D3" s="108"/>
      <c r="E3" s="107"/>
      <c r="F3" s="108"/>
      <c r="G3" s="108"/>
      <c r="H3" s="109"/>
      <c r="I3" s="107"/>
      <c r="J3" s="107"/>
      <c r="K3" s="107"/>
      <c r="L3" s="107"/>
      <c r="M3" s="110"/>
      <c r="N3" s="111"/>
      <c r="O3" s="107"/>
      <c r="P3" s="107"/>
      <c r="Q3" s="110"/>
      <c r="R3" s="111"/>
      <c r="S3" s="107"/>
    </row>
    <row r="4" spans="1:19" ht="16.5" customHeight="1">
      <c r="A4" s="98"/>
      <c r="D4" s="112"/>
      <c r="F4" s="112"/>
      <c r="G4" s="114"/>
      <c r="H4" s="113"/>
      <c r="I4" s="114"/>
      <c r="J4" s="114"/>
      <c r="K4" s="113"/>
      <c r="L4" s="113"/>
      <c r="M4" s="114"/>
      <c r="O4" s="113"/>
      <c r="P4" s="113"/>
      <c r="Q4" s="114"/>
      <c r="S4" s="114"/>
    </row>
    <row r="5" spans="1:19" ht="16.5" customHeight="1">
      <c r="A5" s="98"/>
      <c r="D5" s="112"/>
      <c r="F5" s="112"/>
      <c r="G5" s="114"/>
      <c r="H5" s="113"/>
      <c r="I5" s="114"/>
      <c r="J5" s="114"/>
      <c r="K5" s="113"/>
      <c r="L5" s="113"/>
      <c r="M5" s="114"/>
      <c r="O5" s="113"/>
      <c r="P5" s="113"/>
      <c r="Q5" s="114"/>
      <c r="S5" s="114"/>
    </row>
    <row r="6" spans="7:19" ht="16.5" customHeight="1">
      <c r="G6" s="108"/>
      <c r="H6" s="109"/>
      <c r="I6" s="110"/>
      <c r="J6" s="110"/>
      <c r="K6" s="110"/>
      <c r="L6" s="110"/>
      <c r="M6" s="110"/>
      <c r="N6" s="111"/>
      <c r="O6" s="110"/>
      <c r="P6" s="110"/>
      <c r="Q6" s="110"/>
      <c r="R6" s="111"/>
      <c r="S6" s="48" t="s">
        <v>170</v>
      </c>
    </row>
    <row r="7" spans="11:19" ht="16.5" customHeight="1">
      <c r="K7" s="258" t="s">
        <v>49</v>
      </c>
      <c r="L7" s="258"/>
      <c r="M7" s="258"/>
      <c r="O7" s="259" t="s">
        <v>126</v>
      </c>
      <c r="P7" s="259"/>
      <c r="Q7" s="259"/>
      <c r="S7" s="116"/>
    </row>
    <row r="8" spans="11:19" ht="16.5" customHeight="1">
      <c r="K8" s="118"/>
      <c r="L8" s="118"/>
      <c r="M8" s="118"/>
      <c r="O8" s="251" t="s">
        <v>276</v>
      </c>
      <c r="P8" s="115"/>
      <c r="Q8" s="115"/>
      <c r="S8" s="116"/>
    </row>
    <row r="9" spans="11:19" ht="16.5" customHeight="1">
      <c r="K9" s="118"/>
      <c r="L9" s="118"/>
      <c r="M9" s="118"/>
      <c r="O9" s="249" t="s">
        <v>277</v>
      </c>
      <c r="P9" s="115"/>
      <c r="Q9" s="115"/>
      <c r="S9" s="116"/>
    </row>
    <row r="10" spans="7:19" ht="16.5" customHeight="1">
      <c r="G10" s="117" t="s">
        <v>40</v>
      </c>
      <c r="K10" s="118"/>
      <c r="L10" s="118"/>
      <c r="M10" s="118"/>
      <c r="O10" s="116" t="s">
        <v>187</v>
      </c>
      <c r="P10" s="118"/>
      <c r="Q10" s="116" t="s">
        <v>111</v>
      </c>
      <c r="S10" s="116"/>
    </row>
    <row r="11" spans="1:19" ht="16.5" customHeight="1">
      <c r="A11" s="98"/>
      <c r="G11" s="117" t="s">
        <v>39</v>
      </c>
      <c r="H11" s="113"/>
      <c r="I11" s="117" t="s">
        <v>42</v>
      </c>
      <c r="J11" s="113"/>
      <c r="K11" s="117"/>
      <c r="L11" s="119"/>
      <c r="M11" s="120"/>
      <c r="N11" s="113"/>
      <c r="O11" s="117" t="s">
        <v>188</v>
      </c>
      <c r="P11" s="119"/>
      <c r="Q11" s="120" t="s">
        <v>112</v>
      </c>
      <c r="R11" s="113"/>
      <c r="S11" s="116" t="s">
        <v>28</v>
      </c>
    </row>
    <row r="12" spans="1:19" ht="16.5" customHeight="1">
      <c r="A12" s="98"/>
      <c r="G12" s="105" t="s">
        <v>27</v>
      </c>
      <c r="H12" s="113"/>
      <c r="I12" s="117" t="s">
        <v>41</v>
      </c>
      <c r="J12" s="113"/>
      <c r="K12" s="117" t="s">
        <v>82</v>
      </c>
      <c r="L12" s="119"/>
      <c r="M12" s="120" t="s">
        <v>20</v>
      </c>
      <c r="N12" s="113"/>
      <c r="O12" s="117" t="s">
        <v>210</v>
      </c>
      <c r="P12" s="119"/>
      <c r="Q12" s="120" t="s">
        <v>113</v>
      </c>
      <c r="R12" s="113"/>
      <c r="S12" s="120" t="s">
        <v>61</v>
      </c>
    </row>
    <row r="13" spans="1:19" ht="16.5" customHeight="1">
      <c r="A13" s="98"/>
      <c r="E13" s="252" t="s">
        <v>235</v>
      </c>
      <c r="G13" s="51" t="s">
        <v>90</v>
      </c>
      <c r="H13" s="121"/>
      <c r="I13" s="51" t="s">
        <v>90</v>
      </c>
      <c r="J13" s="113"/>
      <c r="K13" s="51" t="s">
        <v>90</v>
      </c>
      <c r="L13" s="122"/>
      <c r="M13" s="51" t="s">
        <v>90</v>
      </c>
      <c r="N13" s="113"/>
      <c r="O13" s="51" t="s">
        <v>90</v>
      </c>
      <c r="P13" s="122"/>
      <c r="Q13" s="51" t="s">
        <v>90</v>
      </c>
      <c r="R13" s="113"/>
      <c r="S13" s="51" t="s">
        <v>90</v>
      </c>
    </row>
    <row r="14" spans="1:16" ht="16.5" customHeight="1">
      <c r="A14" s="98"/>
      <c r="G14" s="123"/>
      <c r="I14" s="124"/>
      <c r="J14" s="124"/>
      <c r="K14" s="123"/>
      <c r="L14" s="101"/>
      <c r="O14" s="123"/>
      <c r="P14" s="101"/>
    </row>
    <row r="15" spans="1:19" ht="16.5" customHeight="1">
      <c r="A15" s="98" t="s">
        <v>128</v>
      </c>
      <c r="B15" s="125"/>
      <c r="G15" s="104">
        <v>373000</v>
      </c>
      <c r="H15" s="104"/>
      <c r="I15" s="104">
        <v>3680616</v>
      </c>
      <c r="J15" s="104"/>
      <c r="K15" s="104">
        <v>37300</v>
      </c>
      <c r="L15" s="104"/>
      <c r="M15" s="104">
        <v>8885728</v>
      </c>
      <c r="N15" s="104"/>
      <c r="O15" s="61">
        <v>0</v>
      </c>
      <c r="P15" s="126"/>
      <c r="Q15" s="61">
        <f>O15</f>
        <v>0</v>
      </c>
      <c r="R15" s="104"/>
      <c r="S15" s="104">
        <f>SUM(G15:M15,Q15)</f>
        <v>12976644</v>
      </c>
    </row>
    <row r="16" spans="1:18" ht="16.5" customHeight="1">
      <c r="A16" s="98" t="s">
        <v>125</v>
      </c>
      <c r="B16" s="125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</row>
    <row r="17" spans="1:19" ht="16.5" customHeight="1">
      <c r="A17" s="102" t="s">
        <v>228</v>
      </c>
      <c r="B17" s="125"/>
      <c r="E17" s="99">
        <v>15</v>
      </c>
      <c r="G17" s="61">
        <v>0</v>
      </c>
      <c r="H17" s="61"/>
      <c r="I17" s="61">
        <v>0</v>
      </c>
      <c r="J17" s="61"/>
      <c r="K17" s="61">
        <v>0</v>
      </c>
      <c r="L17" s="104"/>
      <c r="M17" s="104">
        <v>-746000</v>
      </c>
      <c r="N17" s="104"/>
      <c r="O17" s="61">
        <v>0</v>
      </c>
      <c r="P17" s="104"/>
      <c r="Q17" s="61">
        <f>O17</f>
        <v>0</v>
      </c>
      <c r="R17" s="104"/>
      <c r="S17" s="104">
        <f>SUM(G17:M17,Q17)</f>
        <v>-746000</v>
      </c>
    </row>
    <row r="18" spans="1:19" ht="16.5" customHeight="1">
      <c r="A18" s="102" t="s">
        <v>98</v>
      </c>
      <c r="B18" s="104"/>
      <c r="G18" s="60">
        <v>0</v>
      </c>
      <c r="H18" s="126"/>
      <c r="I18" s="60">
        <v>0</v>
      </c>
      <c r="J18" s="61"/>
      <c r="K18" s="60">
        <v>0</v>
      </c>
      <c r="L18" s="103"/>
      <c r="M18" s="60">
        <v>1538930</v>
      </c>
      <c r="O18" s="60">
        <v>0</v>
      </c>
      <c r="P18" s="103"/>
      <c r="Q18" s="60">
        <f>O18</f>
        <v>0</v>
      </c>
      <c r="S18" s="60">
        <f>SUM(G18:M18,Q18)</f>
        <v>1538930</v>
      </c>
    </row>
    <row r="19" spans="7:19" ht="16.5" customHeight="1">
      <c r="G19" s="61"/>
      <c r="H19" s="126"/>
      <c r="I19" s="61"/>
      <c r="J19" s="126"/>
      <c r="K19" s="61"/>
      <c r="L19" s="126"/>
      <c r="M19" s="61"/>
      <c r="N19" s="126"/>
      <c r="O19" s="61"/>
      <c r="P19" s="126"/>
      <c r="Q19" s="61"/>
      <c r="R19" s="126"/>
      <c r="S19" s="61"/>
    </row>
    <row r="20" spans="1:19" ht="16.5" customHeight="1" thickBot="1">
      <c r="A20" s="98" t="s">
        <v>226</v>
      </c>
      <c r="G20" s="127">
        <f>SUM(G15:G18)</f>
        <v>373000</v>
      </c>
      <c r="H20" s="126"/>
      <c r="I20" s="127">
        <f>SUM(I15:I18)</f>
        <v>3680616</v>
      </c>
      <c r="J20" s="126"/>
      <c r="K20" s="127">
        <f>SUM(K15:K18)</f>
        <v>37300</v>
      </c>
      <c r="L20" s="126"/>
      <c r="M20" s="127">
        <f>SUM(M15:M18)</f>
        <v>9678658</v>
      </c>
      <c r="N20" s="126"/>
      <c r="O20" s="127">
        <f>SUM(O15:O18)</f>
        <v>0</v>
      </c>
      <c r="P20" s="126"/>
      <c r="Q20" s="127">
        <f>SUM(Q15:Q18)</f>
        <v>0</v>
      </c>
      <c r="R20" s="126"/>
      <c r="S20" s="127">
        <f>SUM(S15:S18)</f>
        <v>13769574</v>
      </c>
    </row>
    <row r="21" spans="1:19" ht="16.5" customHeight="1" thickTop="1">
      <c r="A21" s="98"/>
      <c r="G21" s="61"/>
      <c r="H21" s="126"/>
      <c r="I21" s="61"/>
      <c r="J21" s="126"/>
      <c r="K21" s="61"/>
      <c r="L21" s="126"/>
      <c r="M21" s="61"/>
      <c r="N21" s="126"/>
      <c r="O21" s="61"/>
      <c r="P21" s="126"/>
      <c r="Q21" s="61"/>
      <c r="R21" s="126"/>
      <c r="S21" s="61"/>
    </row>
    <row r="22" spans="1:19" ht="16.5" customHeight="1">
      <c r="A22" s="98"/>
      <c r="G22" s="61"/>
      <c r="H22" s="126"/>
      <c r="I22" s="61"/>
      <c r="J22" s="126"/>
      <c r="K22" s="61"/>
      <c r="L22" s="126"/>
      <c r="M22" s="61"/>
      <c r="N22" s="126"/>
      <c r="O22" s="61"/>
      <c r="P22" s="126"/>
      <c r="Q22" s="61"/>
      <c r="R22" s="126"/>
      <c r="S22" s="61"/>
    </row>
    <row r="23" spans="1:19" ht="16.5" customHeight="1">
      <c r="A23" s="98" t="s">
        <v>186</v>
      </c>
      <c r="B23" s="125"/>
      <c r="G23" s="216">
        <v>373000</v>
      </c>
      <c r="H23" s="104"/>
      <c r="I23" s="216">
        <v>3680616</v>
      </c>
      <c r="J23" s="104"/>
      <c r="K23" s="216">
        <v>37300</v>
      </c>
      <c r="L23" s="104"/>
      <c r="M23" s="216">
        <v>11626023</v>
      </c>
      <c r="N23" s="104"/>
      <c r="O23" s="216">
        <v>-16007</v>
      </c>
      <c r="P23" s="104"/>
      <c r="Q23" s="216">
        <f>O23</f>
        <v>-16007</v>
      </c>
      <c r="R23" s="104"/>
      <c r="S23" s="216">
        <f>SUM(G23:M23,Q23)</f>
        <v>15700932</v>
      </c>
    </row>
    <row r="24" spans="1:19" ht="16.5" customHeight="1">
      <c r="A24" s="98" t="s">
        <v>125</v>
      </c>
      <c r="B24" s="125"/>
      <c r="G24" s="216"/>
      <c r="H24" s="104"/>
      <c r="I24" s="216"/>
      <c r="J24" s="104"/>
      <c r="K24" s="216"/>
      <c r="L24" s="104"/>
      <c r="M24" s="216"/>
      <c r="N24" s="104"/>
      <c r="O24" s="216"/>
      <c r="P24" s="104"/>
      <c r="Q24" s="216"/>
      <c r="R24" s="104"/>
      <c r="S24" s="216"/>
    </row>
    <row r="25" spans="1:19" ht="16.5" customHeight="1">
      <c r="A25" s="102" t="s">
        <v>228</v>
      </c>
      <c r="B25" s="125"/>
      <c r="E25" s="99">
        <v>15</v>
      </c>
      <c r="G25" s="244">
        <v>0</v>
      </c>
      <c r="H25" s="103"/>
      <c r="I25" s="244">
        <v>0</v>
      </c>
      <c r="J25" s="103"/>
      <c r="K25" s="244">
        <v>0</v>
      </c>
      <c r="L25" s="104"/>
      <c r="M25" s="216">
        <v>-932500</v>
      </c>
      <c r="N25" s="104"/>
      <c r="O25" s="244">
        <v>0</v>
      </c>
      <c r="P25" s="103"/>
      <c r="Q25" s="244">
        <f>O25</f>
        <v>0</v>
      </c>
      <c r="R25" s="104"/>
      <c r="S25" s="216">
        <f>SUM(G25:M25,Q25)</f>
        <v>-932500</v>
      </c>
    </row>
    <row r="26" spans="1:19" ht="16.5" customHeight="1">
      <c r="A26" s="102" t="s">
        <v>98</v>
      </c>
      <c r="B26" s="104"/>
      <c r="G26" s="217">
        <v>0</v>
      </c>
      <c r="H26" s="126"/>
      <c r="I26" s="217">
        <v>0</v>
      </c>
      <c r="J26" s="61"/>
      <c r="K26" s="217">
        <v>0</v>
      </c>
      <c r="L26" s="103"/>
      <c r="M26" s="217">
        <f>'7-8 (6m)'!J34</f>
        <v>1729589</v>
      </c>
      <c r="O26" s="217">
        <v>0</v>
      </c>
      <c r="P26" s="103"/>
      <c r="Q26" s="217">
        <f>O26</f>
        <v>0</v>
      </c>
      <c r="S26" s="217">
        <f>SUM(G26:M26,Q26)</f>
        <v>1729589</v>
      </c>
    </row>
    <row r="27" spans="7:19" ht="16.5" customHeight="1">
      <c r="G27" s="218"/>
      <c r="H27" s="126"/>
      <c r="I27" s="218"/>
      <c r="J27" s="126"/>
      <c r="K27" s="218"/>
      <c r="L27" s="126"/>
      <c r="M27" s="218"/>
      <c r="N27" s="126"/>
      <c r="O27" s="218"/>
      <c r="P27" s="126"/>
      <c r="Q27" s="218"/>
      <c r="R27" s="126"/>
      <c r="S27" s="218"/>
    </row>
    <row r="28" spans="1:19" ht="16.5" customHeight="1" thickBot="1">
      <c r="A28" s="98" t="s">
        <v>227</v>
      </c>
      <c r="G28" s="219">
        <f>SUM(G23:G26)</f>
        <v>373000</v>
      </c>
      <c r="H28" s="126"/>
      <c r="I28" s="219">
        <f>SUM(I23:I26)</f>
        <v>3680616</v>
      </c>
      <c r="J28" s="126"/>
      <c r="K28" s="219">
        <f>SUM(K23:K26)</f>
        <v>37300</v>
      </c>
      <c r="L28" s="126"/>
      <c r="M28" s="219">
        <f>SUM(M23:M26)</f>
        <v>12423112</v>
      </c>
      <c r="N28" s="126"/>
      <c r="O28" s="219">
        <f>SUM(O23:O26)</f>
        <v>-16007</v>
      </c>
      <c r="P28" s="126"/>
      <c r="Q28" s="219">
        <f>SUM(Q23:Q26)</f>
        <v>-16007</v>
      </c>
      <c r="R28" s="126"/>
      <c r="S28" s="219">
        <f>SUM(S23:S26)</f>
        <v>16498021</v>
      </c>
    </row>
    <row r="29" spans="1:19" ht="16.5" customHeight="1" thickTop="1">
      <c r="A29" s="98"/>
      <c r="G29" s="61"/>
      <c r="H29" s="126"/>
      <c r="I29" s="61"/>
      <c r="J29" s="126"/>
      <c r="K29" s="61"/>
      <c r="L29" s="126"/>
      <c r="M29" s="61"/>
      <c r="N29" s="126"/>
      <c r="O29" s="61"/>
      <c r="P29" s="126"/>
      <c r="Q29" s="61"/>
      <c r="R29" s="126"/>
      <c r="S29" s="61"/>
    </row>
    <row r="30" spans="1:19" ht="16.5" customHeight="1">
      <c r="A30" s="98"/>
      <c r="G30" s="61"/>
      <c r="H30" s="126"/>
      <c r="I30" s="61"/>
      <c r="J30" s="126"/>
      <c r="K30" s="61"/>
      <c r="L30" s="126"/>
      <c r="M30" s="61"/>
      <c r="N30" s="126"/>
      <c r="O30" s="61"/>
      <c r="P30" s="126"/>
      <c r="Q30" s="61"/>
      <c r="R30" s="126"/>
      <c r="S30" s="61"/>
    </row>
    <row r="31" spans="1:19" ht="16.5" customHeight="1">
      <c r="A31" s="98"/>
      <c r="G31" s="61"/>
      <c r="H31" s="126"/>
      <c r="I31" s="61"/>
      <c r="J31" s="126"/>
      <c r="K31" s="61"/>
      <c r="L31" s="126"/>
      <c r="M31" s="61"/>
      <c r="N31" s="126"/>
      <c r="O31" s="61"/>
      <c r="P31" s="126"/>
      <c r="Q31" s="61"/>
      <c r="R31" s="126"/>
      <c r="S31" s="61"/>
    </row>
    <row r="32" spans="1:19" ht="16.5" customHeight="1">
      <c r="A32" s="98"/>
      <c r="G32" s="61"/>
      <c r="H32" s="126"/>
      <c r="I32" s="61"/>
      <c r="J32" s="126"/>
      <c r="K32" s="61"/>
      <c r="L32" s="126"/>
      <c r="M32" s="61"/>
      <c r="N32" s="126"/>
      <c r="O32" s="61"/>
      <c r="P32" s="126"/>
      <c r="Q32" s="61"/>
      <c r="R32" s="126"/>
      <c r="S32" s="61"/>
    </row>
    <row r="33" spans="1:19" ht="16.5" customHeight="1">
      <c r="A33" s="98"/>
      <c r="G33" s="61"/>
      <c r="H33" s="126"/>
      <c r="I33" s="61"/>
      <c r="J33" s="126"/>
      <c r="K33" s="61"/>
      <c r="L33" s="126"/>
      <c r="M33" s="61"/>
      <c r="N33" s="126"/>
      <c r="O33" s="61"/>
      <c r="P33" s="126"/>
      <c r="Q33" s="61"/>
      <c r="R33" s="126"/>
      <c r="S33" s="61"/>
    </row>
    <row r="34" spans="1:19" ht="16.5" customHeight="1">
      <c r="A34" s="98"/>
      <c r="G34" s="61"/>
      <c r="H34" s="126"/>
      <c r="I34" s="61"/>
      <c r="J34" s="126"/>
      <c r="K34" s="61"/>
      <c r="L34" s="126"/>
      <c r="M34" s="61"/>
      <c r="N34" s="126"/>
      <c r="O34" s="61"/>
      <c r="P34" s="126"/>
      <c r="Q34" s="61"/>
      <c r="R34" s="126"/>
      <c r="S34" s="61"/>
    </row>
    <row r="35" spans="1:19" ht="12.75">
      <c r="A35" s="98"/>
      <c r="G35" s="61"/>
      <c r="H35" s="126"/>
      <c r="I35" s="61"/>
      <c r="J35" s="126"/>
      <c r="K35" s="61"/>
      <c r="L35" s="126"/>
      <c r="M35" s="61"/>
      <c r="N35" s="126"/>
      <c r="O35" s="61"/>
      <c r="P35" s="126"/>
      <c r="Q35" s="61"/>
      <c r="R35" s="126"/>
      <c r="S35" s="61"/>
    </row>
    <row r="36" spans="1:19" ht="21.75" customHeight="1">
      <c r="A36" s="128" t="str">
        <f>'2-4'!A53:L53</f>
        <v>The condensed notes to the interim financial information on pages 14 to 35 are an integral part of this interim financial information.</v>
      </c>
      <c r="B36" s="110"/>
      <c r="C36" s="110"/>
      <c r="D36" s="129"/>
      <c r="E36" s="110"/>
      <c r="F36" s="129"/>
      <c r="G36" s="130"/>
      <c r="H36" s="130"/>
      <c r="I36" s="130"/>
      <c r="J36" s="130"/>
      <c r="K36" s="130"/>
      <c r="L36" s="130"/>
      <c r="M36" s="131"/>
      <c r="N36" s="131"/>
      <c r="O36" s="130"/>
      <c r="P36" s="130"/>
      <c r="Q36" s="131"/>
      <c r="R36" s="131"/>
      <c r="S36" s="131"/>
    </row>
  </sheetData>
  <sheetProtection/>
  <mergeCells count="2">
    <mergeCell ref="K7:M7"/>
    <mergeCell ref="O7:Q7"/>
  </mergeCells>
  <printOptions/>
  <pageMargins left="0.5" right="0.5" top="0.5" bottom="0.6" header="0.49" footer="0.4"/>
  <pageSetup firstPageNumber="10" useFirstPageNumber="1" fitToHeight="0" horizontalDpi="1200" verticalDpi="1200" orientation="landscape" paperSize="9" scale="90" r:id="rId1"/>
  <headerFooter>
    <oddFooter>&amp;R&amp;"Arial,Regular"&amp;9&amp;P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L16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6.5" customHeight="1"/>
  <cols>
    <col min="1" max="1" width="1.7109375" style="134" customWidth="1"/>
    <col min="2" max="2" width="1.1484375" style="134" customWidth="1"/>
    <col min="3" max="3" width="44.00390625" style="134" customWidth="1"/>
    <col min="4" max="4" width="5.421875" style="54" bestFit="1" customWidth="1"/>
    <col min="5" max="5" width="0.71875" style="134" customWidth="1"/>
    <col min="6" max="6" width="11.140625" style="57" customWidth="1"/>
    <col min="7" max="7" width="0.71875" style="134" customWidth="1"/>
    <col min="8" max="8" width="11.140625" style="57" customWidth="1"/>
    <col min="9" max="9" width="0.71875" style="54" customWidth="1"/>
    <col min="10" max="10" width="11.140625" style="57" customWidth="1"/>
    <col min="11" max="11" width="0.71875" style="134" customWidth="1"/>
    <col min="12" max="12" width="11.140625" style="57" customWidth="1"/>
    <col min="13" max="16384" width="9.140625" style="138" customWidth="1"/>
  </cols>
  <sheetData>
    <row r="1" spans="1:12" ht="16.5" customHeight="1">
      <c r="A1" s="132" t="s">
        <v>62</v>
      </c>
      <c r="B1" s="132"/>
      <c r="C1" s="132"/>
      <c r="D1" s="133"/>
      <c r="G1" s="135"/>
      <c r="I1" s="136"/>
      <c r="K1" s="135"/>
      <c r="L1" s="62" t="s">
        <v>57</v>
      </c>
    </row>
    <row r="2" spans="1:12" ht="16.5" customHeight="1">
      <c r="A2" s="132" t="s">
        <v>50</v>
      </c>
      <c r="B2" s="132"/>
      <c r="C2" s="132"/>
      <c r="D2" s="133"/>
      <c r="G2" s="135"/>
      <c r="I2" s="136"/>
      <c r="K2" s="135"/>
      <c r="L2" s="139"/>
    </row>
    <row r="3" spans="1:12" ht="16.5" customHeight="1">
      <c r="A3" s="140" t="str">
        <f>+'10'!A3</f>
        <v>For the six-month period ended 30 June 2019</v>
      </c>
      <c r="B3" s="140"/>
      <c r="C3" s="140"/>
      <c r="D3" s="141"/>
      <c r="E3" s="142"/>
      <c r="F3" s="143"/>
      <c r="G3" s="144"/>
      <c r="H3" s="143"/>
      <c r="I3" s="145"/>
      <c r="J3" s="143"/>
      <c r="K3" s="144"/>
      <c r="L3" s="143"/>
    </row>
    <row r="4" spans="7:11" ht="16.5" customHeight="1">
      <c r="G4" s="135"/>
      <c r="I4" s="136"/>
      <c r="K4" s="135"/>
    </row>
    <row r="5" spans="7:11" ht="16.5" customHeight="1">
      <c r="G5" s="135"/>
      <c r="I5" s="136"/>
      <c r="K5" s="135"/>
    </row>
    <row r="6" spans="7:12" ht="15.75" customHeight="1">
      <c r="G6" s="135"/>
      <c r="H6" s="46" t="s">
        <v>48</v>
      </c>
      <c r="I6" s="41"/>
      <c r="J6" s="43"/>
      <c r="K6" s="42"/>
      <c r="L6" s="46" t="s">
        <v>114</v>
      </c>
    </row>
    <row r="7" spans="1:12" ht="15.75" customHeight="1">
      <c r="A7" s="138"/>
      <c r="E7" s="132"/>
      <c r="F7" s="143"/>
      <c r="G7" s="146"/>
      <c r="H7" s="48" t="s">
        <v>168</v>
      </c>
      <c r="I7" s="49"/>
      <c r="J7" s="45"/>
      <c r="K7" s="47"/>
      <c r="L7" s="48" t="s">
        <v>168</v>
      </c>
    </row>
    <row r="8" spans="5:12" ht="15.75" customHeight="1">
      <c r="E8" s="132"/>
      <c r="F8" s="147" t="s">
        <v>185</v>
      </c>
      <c r="G8" s="50"/>
      <c r="H8" s="147" t="s">
        <v>129</v>
      </c>
      <c r="I8" s="50"/>
      <c r="J8" s="147" t="s">
        <v>185</v>
      </c>
      <c r="K8" s="50"/>
      <c r="L8" s="147" t="s">
        <v>129</v>
      </c>
    </row>
    <row r="9" spans="4:12" ht="15.75" customHeight="1">
      <c r="D9" s="141" t="s">
        <v>3</v>
      </c>
      <c r="E9" s="132"/>
      <c r="F9" s="51" t="s">
        <v>90</v>
      </c>
      <c r="G9" s="50"/>
      <c r="H9" s="51" t="s">
        <v>90</v>
      </c>
      <c r="I9" s="50"/>
      <c r="J9" s="51" t="s">
        <v>90</v>
      </c>
      <c r="K9" s="50"/>
      <c r="L9" s="51" t="s">
        <v>90</v>
      </c>
    </row>
    <row r="10" spans="1:11" ht="15.75" customHeight="1">
      <c r="A10" s="132" t="s">
        <v>31</v>
      </c>
      <c r="F10" s="204"/>
      <c r="G10" s="135"/>
      <c r="I10" s="136"/>
      <c r="J10" s="204"/>
      <c r="K10" s="135"/>
    </row>
    <row r="11" spans="1:12" ht="15.75" customHeight="1">
      <c r="A11" s="134" t="s">
        <v>32</v>
      </c>
      <c r="F11" s="205">
        <f>'7-8 (6m)'!F31</f>
        <v>2623293</v>
      </c>
      <c r="G11" s="149"/>
      <c r="H11" s="148">
        <f>'7-8 (6m)'!H31</f>
        <v>2877263</v>
      </c>
      <c r="I11" s="150"/>
      <c r="J11" s="206">
        <f>'7-8 (6m)'!J31</f>
        <v>1730453</v>
      </c>
      <c r="K11" s="152"/>
      <c r="L11" s="148">
        <f>'7-8 (6m)'!L31</f>
        <v>1539970</v>
      </c>
    </row>
    <row r="12" spans="1:12" ht="15.75" customHeight="1">
      <c r="A12" s="134" t="s">
        <v>51</v>
      </c>
      <c r="F12" s="206"/>
      <c r="G12" s="152"/>
      <c r="H12" s="151"/>
      <c r="I12" s="150"/>
      <c r="J12" s="206"/>
      <c r="K12" s="152"/>
      <c r="L12" s="151"/>
    </row>
    <row r="13" spans="2:12" ht="15.75" customHeight="1">
      <c r="B13" s="134" t="s">
        <v>263</v>
      </c>
      <c r="F13" s="206"/>
      <c r="G13" s="152"/>
      <c r="H13" s="151"/>
      <c r="I13" s="150"/>
      <c r="J13" s="206"/>
      <c r="K13" s="152"/>
      <c r="L13" s="151"/>
    </row>
    <row r="14" spans="1:12" ht="15.75" customHeight="1">
      <c r="A14" s="134" t="s">
        <v>0</v>
      </c>
      <c r="B14" s="153" t="s">
        <v>45</v>
      </c>
      <c r="F14" s="205">
        <v>1133282</v>
      </c>
      <c r="G14" s="149"/>
      <c r="H14" s="148">
        <v>901128</v>
      </c>
      <c r="I14" s="150"/>
      <c r="J14" s="206">
        <v>45961</v>
      </c>
      <c r="K14" s="152"/>
      <c r="L14" s="151">
        <v>49395</v>
      </c>
    </row>
    <row r="15" spans="2:12" ht="15.75" customHeight="1">
      <c r="B15" s="153" t="s">
        <v>196</v>
      </c>
      <c r="F15" s="205">
        <v>12092</v>
      </c>
      <c r="G15" s="149"/>
      <c r="H15" s="148">
        <v>3880</v>
      </c>
      <c r="I15" s="150"/>
      <c r="J15" s="206">
        <v>8910</v>
      </c>
      <c r="K15" s="152"/>
      <c r="L15" s="151">
        <v>0</v>
      </c>
    </row>
    <row r="16" spans="2:12" ht="15.75" customHeight="1">
      <c r="B16" s="153" t="s">
        <v>246</v>
      </c>
      <c r="F16" s="205"/>
      <c r="G16" s="149"/>
      <c r="H16" s="148"/>
      <c r="I16" s="150"/>
      <c r="J16" s="206"/>
      <c r="K16" s="152"/>
      <c r="L16" s="151"/>
    </row>
    <row r="17" spans="2:12" ht="15.75" customHeight="1">
      <c r="B17" s="153"/>
      <c r="C17" s="134" t="s">
        <v>249</v>
      </c>
      <c r="F17" s="205">
        <v>-4042</v>
      </c>
      <c r="G17" s="149"/>
      <c r="H17" s="148">
        <v>-11333</v>
      </c>
      <c r="I17" s="150"/>
      <c r="J17" s="206">
        <v>-4042</v>
      </c>
      <c r="K17" s="152"/>
      <c r="L17" s="151">
        <v>-11333</v>
      </c>
    </row>
    <row r="18" spans="2:12" ht="15.75" customHeight="1">
      <c r="B18" s="153" t="s">
        <v>33</v>
      </c>
      <c r="F18" s="205">
        <v>-12386</v>
      </c>
      <c r="G18" s="149"/>
      <c r="H18" s="148">
        <v>-5857</v>
      </c>
      <c r="I18" s="150"/>
      <c r="J18" s="206">
        <v>-103623</v>
      </c>
      <c r="K18" s="152"/>
      <c r="L18" s="151">
        <v>-24623</v>
      </c>
    </row>
    <row r="19" spans="2:12" ht="15.75" customHeight="1">
      <c r="B19" s="153" t="s">
        <v>115</v>
      </c>
      <c r="D19" s="55">
        <v>8.2</v>
      </c>
      <c r="F19" s="205">
        <v>0</v>
      </c>
      <c r="G19" s="149"/>
      <c r="H19" s="148">
        <v>0</v>
      </c>
      <c r="I19" s="150"/>
      <c r="J19" s="206">
        <v>-2185012</v>
      </c>
      <c r="K19" s="152"/>
      <c r="L19" s="151">
        <v>-1760313</v>
      </c>
    </row>
    <row r="20" spans="2:12" ht="15.75" customHeight="1">
      <c r="B20" s="153" t="s">
        <v>99</v>
      </c>
      <c r="F20" s="205">
        <v>603588</v>
      </c>
      <c r="G20" s="149"/>
      <c r="H20" s="148">
        <v>576345</v>
      </c>
      <c r="I20" s="150"/>
      <c r="J20" s="206">
        <v>255761</v>
      </c>
      <c r="K20" s="152"/>
      <c r="L20" s="151">
        <v>153454</v>
      </c>
    </row>
    <row r="21" spans="2:12" ht="15.75" customHeight="1">
      <c r="B21" s="153" t="s">
        <v>87</v>
      </c>
      <c r="F21" s="205">
        <v>3249</v>
      </c>
      <c r="G21" s="149"/>
      <c r="H21" s="148">
        <v>632</v>
      </c>
      <c r="I21" s="150"/>
      <c r="J21" s="206">
        <v>2596</v>
      </c>
      <c r="K21" s="152"/>
      <c r="L21" s="151">
        <v>467</v>
      </c>
    </row>
    <row r="22" spans="2:12" ht="15.75" customHeight="1">
      <c r="B22" s="153" t="s">
        <v>231</v>
      </c>
      <c r="F22" s="205">
        <v>0</v>
      </c>
      <c r="G22" s="149"/>
      <c r="H22" s="148">
        <v>86</v>
      </c>
      <c r="I22" s="150"/>
      <c r="J22" s="206">
        <v>0</v>
      </c>
      <c r="K22" s="152"/>
      <c r="L22" s="151">
        <v>0</v>
      </c>
    </row>
    <row r="23" spans="2:12" ht="15.75" customHeight="1">
      <c r="B23" s="153" t="s">
        <v>247</v>
      </c>
      <c r="F23" s="205"/>
      <c r="G23" s="149"/>
      <c r="H23" s="148"/>
      <c r="I23" s="150"/>
      <c r="J23" s="206"/>
      <c r="K23" s="152"/>
      <c r="L23" s="151"/>
    </row>
    <row r="24" spans="2:12" ht="15.75" customHeight="1">
      <c r="B24" s="153"/>
      <c r="C24" s="134" t="s">
        <v>248</v>
      </c>
      <c r="D24" s="54">
        <v>8</v>
      </c>
      <c r="F24" s="205">
        <v>6434</v>
      </c>
      <c r="G24" s="149"/>
      <c r="H24" s="148">
        <v>7703</v>
      </c>
      <c r="I24" s="150"/>
      <c r="J24" s="206">
        <v>0</v>
      </c>
      <c r="K24" s="152"/>
      <c r="L24" s="151">
        <v>0</v>
      </c>
    </row>
    <row r="25" spans="2:12" ht="15.75" customHeight="1">
      <c r="B25" s="153" t="s">
        <v>243</v>
      </c>
      <c r="F25" s="206"/>
      <c r="G25" s="149"/>
      <c r="H25" s="148"/>
      <c r="I25" s="150"/>
      <c r="J25" s="206"/>
      <c r="K25" s="152"/>
      <c r="L25" s="151"/>
    </row>
    <row r="26" spans="2:12" ht="15.75" customHeight="1">
      <c r="B26" s="153"/>
      <c r="C26" s="134" t="s">
        <v>244</v>
      </c>
      <c r="D26" s="54">
        <v>8</v>
      </c>
      <c r="F26" s="205">
        <v>-3874</v>
      </c>
      <c r="G26" s="149"/>
      <c r="H26" s="148">
        <v>0</v>
      </c>
      <c r="I26" s="150"/>
      <c r="J26" s="206">
        <v>0</v>
      </c>
      <c r="K26" s="152"/>
      <c r="L26" s="151">
        <v>0</v>
      </c>
    </row>
    <row r="27" spans="2:10" ht="15.75" customHeight="1">
      <c r="B27" s="153" t="s">
        <v>135</v>
      </c>
      <c r="F27" s="204"/>
      <c r="J27" s="204"/>
    </row>
    <row r="28" spans="2:12" ht="15.75" customHeight="1">
      <c r="B28" s="153"/>
      <c r="C28" s="134" t="s">
        <v>213</v>
      </c>
      <c r="F28" s="205">
        <v>0</v>
      </c>
      <c r="H28" s="148">
        <v>-894577</v>
      </c>
      <c r="J28" s="206">
        <v>0</v>
      </c>
      <c r="K28" s="152"/>
      <c r="L28" s="151">
        <v>0</v>
      </c>
    </row>
    <row r="29" spans="2:12" ht="15.75" customHeight="1">
      <c r="B29" s="153" t="s">
        <v>241</v>
      </c>
      <c r="F29" s="207"/>
      <c r="G29" s="138"/>
      <c r="H29" s="138"/>
      <c r="I29" s="138"/>
      <c r="J29" s="207"/>
      <c r="K29" s="138"/>
      <c r="L29" s="138"/>
    </row>
    <row r="30" spans="2:12" ht="15.75" customHeight="1">
      <c r="B30" s="153"/>
      <c r="C30" s="134" t="s">
        <v>181</v>
      </c>
      <c r="F30" s="205" t="s">
        <v>234</v>
      </c>
      <c r="G30" s="149"/>
      <c r="H30" s="148">
        <v>-678</v>
      </c>
      <c r="I30" s="150"/>
      <c r="J30" s="206">
        <v>0</v>
      </c>
      <c r="K30" s="152"/>
      <c r="L30" s="151">
        <v>0</v>
      </c>
    </row>
    <row r="31" spans="2:12" ht="15.75" customHeight="1">
      <c r="B31" s="153" t="s">
        <v>267</v>
      </c>
      <c r="F31" s="205">
        <v>-307</v>
      </c>
      <c r="G31" s="149"/>
      <c r="H31" s="148">
        <v>840</v>
      </c>
      <c r="I31" s="150"/>
      <c r="J31" s="206">
        <v>0</v>
      </c>
      <c r="K31" s="152"/>
      <c r="L31" s="151">
        <v>-100</v>
      </c>
    </row>
    <row r="32" spans="2:12" ht="15.75" customHeight="1">
      <c r="B32" s="153" t="s">
        <v>160</v>
      </c>
      <c r="D32" s="54">
        <v>9</v>
      </c>
      <c r="F32" s="205">
        <v>2387</v>
      </c>
      <c r="G32" s="149"/>
      <c r="H32" s="148">
        <v>71011</v>
      </c>
      <c r="I32" s="150"/>
      <c r="J32" s="205">
        <v>0</v>
      </c>
      <c r="K32" s="152"/>
      <c r="L32" s="148">
        <v>0</v>
      </c>
    </row>
    <row r="33" spans="2:12" ht="15.75" customHeight="1">
      <c r="B33" s="153" t="s">
        <v>145</v>
      </c>
      <c r="F33" s="205">
        <v>-146986</v>
      </c>
      <c r="G33" s="149"/>
      <c r="H33" s="148">
        <v>4813</v>
      </c>
      <c r="I33" s="150"/>
      <c r="J33" s="206">
        <v>2592</v>
      </c>
      <c r="K33" s="152"/>
      <c r="L33" s="151">
        <v>475</v>
      </c>
    </row>
    <row r="34" spans="2:12" ht="15.75" customHeight="1">
      <c r="B34" s="153" t="s">
        <v>174</v>
      </c>
      <c r="F34" s="207"/>
      <c r="G34" s="138"/>
      <c r="H34" s="138"/>
      <c r="I34" s="138"/>
      <c r="J34" s="207"/>
      <c r="K34" s="138"/>
      <c r="L34" s="138"/>
    </row>
    <row r="35" spans="2:12" ht="15.75" customHeight="1">
      <c r="B35" s="153"/>
      <c r="C35" s="134" t="s">
        <v>175</v>
      </c>
      <c r="F35" s="208">
        <v>0</v>
      </c>
      <c r="G35" s="149"/>
      <c r="H35" s="143">
        <v>0</v>
      </c>
      <c r="I35" s="150"/>
      <c r="J35" s="212">
        <v>-28210</v>
      </c>
      <c r="K35" s="152"/>
      <c r="L35" s="154">
        <v>-28496</v>
      </c>
    </row>
    <row r="36" spans="2:11" ht="15.75" customHeight="1">
      <c r="B36" s="153"/>
      <c r="F36" s="204"/>
      <c r="G36" s="58"/>
      <c r="I36" s="58"/>
      <c r="J36" s="204"/>
      <c r="K36" s="58"/>
    </row>
    <row r="37" spans="1:12" ht="15.75" customHeight="1">
      <c r="A37" s="138"/>
      <c r="B37" s="134" t="s">
        <v>176</v>
      </c>
      <c r="F37" s="207"/>
      <c r="G37" s="138"/>
      <c r="H37" s="138"/>
      <c r="I37" s="138"/>
      <c r="J37" s="207"/>
      <c r="K37" s="138"/>
      <c r="L37" s="138"/>
    </row>
    <row r="38" spans="3:12" ht="15.75" customHeight="1">
      <c r="C38" s="134" t="s">
        <v>264</v>
      </c>
      <c r="F38" s="204">
        <f>SUM(F11:F35)</f>
        <v>4216730</v>
      </c>
      <c r="G38" s="135"/>
      <c r="H38" s="57">
        <f>SUM(H11:H35)</f>
        <v>3531256</v>
      </c>
      <c r="I38" s="135"/>
      <c r="J38" s="204">
        <f>SUM(J11:J35)</f>
        <v>-274614</v>
      </c>
      <c r="K38" s="136"/>
      <c r="L38" s="57">
        <f>SUM(L11:L35)</f>
        <v>-81104</v>
      </c>
    </row>
    <row r="39" spans="2:12" ht="15.75" customHeight="1">
      <c r="B39" s="134" t="s">
        <v>46</v>
      </c>
      <c r="E39" s="132"/>
      <c r="F39" s="209"/>
      <c r="G39" s="73"/>
      <c r="H39" s="155"/>
      <c r="I39" s="156"/>
      <c r="J39" s="209"/>
      <c r="K39" s="73"/>
      <c r="L39" s="155"/>
    </row>
    <row r="40" spans="2:12" ht="15.75" customHeight="1">
      <c r="B40" s="138"/>
      <c r="C40" s="153" t="s">
        <v>67</v>
      </c>
      <c r="D40" s="157"/>
      <c r="E40" s="132"/>
      <c r="F40" s="210">
        <v>-777079</v>
      </c>
      <c r="G40" s="73"/>
      <c r="H40" s="75">
        <v>1513</v>
      </c>
      <c r="I40" s="158"/>
      <c r="J40" s="210">
        <v>-120032</v>
      </c>
      <c r="K40" s="159"/>
      <c r="L40" s="75">
        <v>97971</v>
      </c>
    </row>
    <row r="41" spans="2:12" ht="15.75" customHeight="1">
      <c r="B41" s="138"/>
      <c r="C41" s="153" t="s">
        <v>104</v>
      </c>
      <c r="D41" s="157"/>
      <c r="E41" s="132"/>
      <c r="F41" s="210">
        <v>-17801</v>
      </c>
      <c r="G41" s="73"/>
      <c r="H41" s="75">
        <v>35233</v>
      </c>
      <c r="I41" s="158"/>
      <c r="J41" s="210">
        <v>-50450</v>
      </c>
      <c r="K41" s="159"/>
      <c r="L41" s="75">
        <v>9278</v>
      </c>
    </row>
    <row r="42" spans="2:12" ht="15.75" customHeight="1">
      <c r="B42" s="138"/>
      <c r="C42" s="153" t="s">
        <v>34</v>
      </c>
      <c r="D42" s="157"/>
      <c r="E42" s="132"/>
      <c r="F42" s="210">
        <v>-144466</v>
      </c>
      <c r="G42" s="73"/>
      <c r="H42" s="75">
        <v>-68162</v>
      </c>
      <c r="I42" s="158"/>
      <c r="J42" s="210">
        <v>-40877</v>
      </c>
      <c r="K42" s="159"/>
      <c r="L42" s="75">
        <v>-37369</v>
      </c>
    </row>
    <row r="43" spans="2:12" ht="15.75" customHeight="1">
      <c r="B43" s="138"/>
      <c r="C43" s="153" t="s">
        <v>88</v>
      </c>
      <c r="D43" s="157"/>
      <c r="E43" s="132"/>
      <c r="F43" s="210">
        <v>-143958</v>
      </c>
      <c r="G43" s="73"/>
      <c r="H43" s="75">
        <v>-28667</v>
      </c>
      <c r="I43" s="158"/>
      <c r="J43" s="210">
        <v>-11236</v>
      </c>
      <c r="K43" s="159"/>
      <c r="L43" s="75">
        <v>-1831</v>
      </c>
    </row>
    <row r="44" spans="2:12" ht="15.75" customHeight="1">
      <c r="B44" s="138"/>
      <c r="C44" s="153" t="s">
        <v>68</v>
      </c>
      <c r="D44" s="157"/>
      <c r="E44" s="132"/>
      <c r="F44" s="210">
        <v>126732</v>
      </c>
      <c r="G44" s="73"/>
      <c r="H44" s="75">
        <v>-25173</v>
      </c>
      <c r="I44" s="158"/>
      <c r="J44" s="210">
        <v>134224</v>
      </c>
      <c r="K44" s="159"/>
      <c r="L44" s="75">
        <v>-21106</v>
      </c>
    </row>
    <row r="45" spans="2:12" ht="15.75" customHeight="1">
      <c r="B45" s="138"/>
      <c r="C45" s="153" t="s">
        <v>105</v>
      </c>
      <c r="D45" s="157"/>
      <c r="E45" s="132"/>
      <c r="F45" s="210">
        <v>276679</v>
      </c>
      <c r="G45" s="73"/>
      <c r="H45" s="75">
        <v>-114671</v>
      </c>
      <c r="I45" s="158"/>
      <c r="J45" s="210">
        <v>47821</v>
      </c>
      <c r="K45" s="159"/>
      <c r="L45" s="75">
        <v>12249</v>
      </c>
    </row>
    <row r="46" spans="2:12" ht="15.75" customHeight="1">
      <c r="B46" s="138"/>
      <c r="C46" s="153" t="s">
        <v>189</v>
      </c>
      <c r="D46" s="157"/>
      <c r="E46" s="132"/>
      <c r="F46" s="211">
        <v>-266</v>
      </c>
      <c r="G46" s="73"/>
      <c r="H46" s="160">
        <v>743</v>
      </c>
      <c r="I46" s="158"/>
      <c r="J46" s="211">
        <v>0</v>
      </c>
      <c r="K46" s="159"/>
      <c r="L46" s="160">
        <v>825</v>
      </c>
    </row>
    <row r="47" spans="2:12" ht="15.75" customHeight="1">
      <c r="B47" s="138"/>
      <c r="C47" s="153"/>
      <c r="D47" s="157"/>
      <c r="E47" s="132"/>
      <c r="F47" s="209"/>
      <c r="G47" s="73"/>
      <c r="H47" s="155"/>
      <c r="I47" s="156"/>
      <c r="J47" s="209"/>
      <c r="K47" s="73"/>
      <c r="L47" s="155"/>
    </row>
    <row r="48" spans="1:12" ht="15.75" customHeight="1">
      <c r="A48" s="138"/>
      <c r="B48" s="134" t="s">
        <v>211</v>
      </c>
      <c r="C48" s="138"/>
      <c r="E48" s="132"/>
      <c r="F48" s="210">
        <f>SUM(F38:F46)</f>
        <v>3536571</v>
      </c>
      <c r="G48" s="73"/>
      <c r="H48" s="75">
        <f>SUM(H38:H46)</f>
        <v>3332072</v>
      </c>
      <c r="I48" s="156"/>
      <c r="J48" s="210">
        <f>SUM(J38:J46)</f>
        <v>-315164</v>
      </c>
      <c r="K48" s="73"/>
      <c r="L48" s="75">
        <f>SUM(L38:L46)</f>
        <v>-21087</v>
      </c>
    </row>
    <row r="49" spans="1:12" ht="15.75" customHeight="1">
      <c r="A49" s="138"/>
      <c r="B49" s="134" t="s">
        <v>1</v>
      </c>
      <c r="C49" s="153" t="s">
        <v>35</v>
      </c>
      <c r="D49" s="157"/>
      <c r="E49" s="132"/>
      <c r="F49" s="211">
        <v>-50027</v>
      </c>
      <c r="G49" s="73"/>
      <c r="H49" s="160">
        <v>-10985</v>
      </c>
      <c r="I49" s="158"/>
      <c r="J49" s="213">
        <v>-12889</v>
      </c>
      <c r="K49" s="159"/>
      <c r="L49" s="161">
        <v>-481</v>
      </c>
    </row>
    <row r="50" spans="1:12" ht="15.75" customHeight="1">
      <c r="A50" s="138"/>
      <c r="E50" s="132"/>
      <c r="F50" s="209"/>
      <c r="G50" s="73"/>
      <c r="H50" s="155"/>
      <c r="I50" s="156"/>
      <c r="J50" s="209"/>
      <c r="K50" s="73"/>
      <c r="L50" s="155"/>
    </row>
    <row r="51" spans="2:12" ht="15.75" customHeight="1">
      <c r="B51" s="132" t="s">
        <v>212</v>
      </c>
      <c r="C51" s="138"/>
      <c r="E51" s="132"/>
      <c r="F51" s="207"/>
      <c r="G51" s="138"/>
      <c r="H51" s="138"/>
      <c r="I51" s="138"/>
      <c r="J51" s="207"/>
      <c r="K51" s="138"/>
      <c r="L51" s="138"/>
    </row>
    <row r="52" spans="2:12" ht="15.75" customHeight="1">
      <c r="B52" s="132"/>
      <c r="C52" s="167" t="s">
        <v>265</v>
      </c>
      <c r="E52" s="132"/>
      <c r="F52" s="211">
        <f>SUM(F48:F49)</f>
        <v>3486544</v>
      </c>
      <c r="G52" s="73"/>
      <c r="H52" s="160">
        <f>SUM(H48:H49)</f>
        <v>3321087</v>
      </c>
      <c r="I52" s="156"/>
      <c r="J52" s="211">
        <f>SUM(J48:J49)</f>
        <v>-328053</v>
      </c>
      <c r="K52" s="73"/>
      <c r="L52" s="160">
        <f>SUM(L48:L49)</f>
        <v>-21568</v>
      </c>
    </row>
    <row r="53" spans="2:12" ht="15.75" customHeight="1">
      <c r="B53" s="132"/>
      <c r="C53" s="167"/>
      <c r="E53" s="132"/>
      <c r="F53" s="75"/>
      <c r="G53" s="73"/>
      <c r="H53" s="75"/>
      <c r="I53" s="156"/>
      <c r="J53" s="75"/>
      <c r="K53" s="73"/>
      <c r="L53" s="75"/>
    </row>
    <row r="54" spans="2:12" ht="12" customHeight="1">
      <c r="B54" s="132"/>
      <c r="C54" s="167"/>
      <c r="E54" s="132"/>
      <c r="F54" s="75"/>
      <c r="G54" s="73"/>
      <c r="H54" s="75"/>
      <c r="I54" s="156"/>
      <c r="J54" s="75"/>
      <c r="K54" s="73"/>
      <c r="L54" s="75"/>
    </row>
    <row r="55" spans="1:12" s="44" customFormat="1" ht="21.75" customHeight="1">
      <c r="A55" s="253" t="str">
        <f>'2-4'!A53:L53</f>
        <v>The condensed notes to the interim financial information on pages 14 to 35 are an integral part of this interim financial information.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</row>
    <row r="56" spans="1:12" ht="16.5" customHeight="1">
      <c r="A56" s="132" t="str">
        <f>+A1</f>
        <v>Energy Absolute Public Company Limited</v>
      </c>
      <c r="B56" s="132"/>
      <c r="C56" s="132"/>
      <c r="D56" s="133"/>
      <c r="G56" s="135"/>
      <c r="I56" s="136"/>
      <c r="K56" s="135"/>
      <c r="L56" s="62" t="s">
        <v>57</v>
      </c>
    </row>
    <row r="57" spans="1:12" ht="16.5" customHeight="1">
      <c r="A57" s="132" t="str">
        <f>A2</f>
        <v>Statement of Cash Flows </v>
      </c>
      <c r="B57" s="132"/>
      <c r="C57" s="132"/>
      <c r="D57" s="133"/>
      <c r="G57" s="135"/>
      <c r="I57" s="136"/>
      <c r="K57" s="135"/>
      <c r="L57" s="139"/>
    </row>
    <row r="58" spans="1:12" ht="16.5" customHeight="1">
      <c r="A58" s="140" t="str">
        <f>+A3</f>
        <v>For the six-month period ended 30 June 2019</v>
      </c>
      <c r="B58" s="140"/>
      <c r="C58" s="140"/>
      <c r="D58" s="141"/>
      <c r="E58" s="142"/>
      <c r="F58" s="143"/>
      <c r="G58" s="144"/>
      <c r="H58" s="143"/>
      <c r="I58" s="145"/>
      <c r="J58" s="143"/>
      <c r="K58" s="144"/>
      <c r="L58" s="143"/>
    </row>
    <row r="59" spans="1:11" ht="16.5" customHeight="1">
      <c r="A59" s="132"/>
      <c r="B59" s="132"/>
      <c r="C59" s="132"/>
      <c r="D59" s="133"/>
      <c r="G59" s="135"/>
      <c r="I59" s="136"/>
      <c r="K59" s="135"/>
    </row>
    <row r="60" spans="1:11" ht="16.5" customHeight="1">
      <c r="A60" s="132"/>
      <c r="B60" s="132"/>
      <c r="C60" s="132"/>
      <c r="D60" s="133"/>
      <c r="G60" s="135"/>
      <c r="I60" s="136"/>
      <c r="K60" s="135"/>
    </row>
    <row r="61" spans="7:12" ht="16.5" customHeight="1">
      <c r="G61" s="135"/>
      <c r="H61" s="46" t="s">
        <v>48</v>
      </c>
      <c r="I61" s="41"/>
      <c r="J61" s="43"/>
      <c r="K61" s="42"/>
      <c r="L61" s="46" t="s">
        <v>114</v>
      </c>
    </row>
    <row r="62" spans="1:12" ht="16.5" customHeight="1">
      <c r="A62" s="138"/>
      <c r="E62" s="132"/>
      <c r="F62" s="143"/>
      <c r="G62" s="146"/>
      <c r="H62" s="48" t="s">
        <v>168</v>
      </c>
      <c r="I62" s="49"/>
      <c r="J62" s="45"/>
      <c r="K62" s="47"/>
      <c r="L62" s="48" t="s">
        <v>168</v>
      </c>
    </row>
    <row r="63" spans="5:12" ht="16.5" customHeight="1">
      <c r="E63" s="132"/>
      <c r="F63" s="147" t="s">
        <v>185</v>
      </c>
      <c r="G63" s="50"/>
      <c r="H63" s="147" t="s">
        <v>129</v>
      </c>
      <c r="I63" s="50"/>
      <c r="J63" s="147" t="s">
        <v>185</v>
      </c>
      <c r="K63" s="50"/>
      <c r="L63" s="147" t="s">
        <v>129</v>
      </c>
    </row>
    <row r="64" spans="4:12" ht="16.5" customHeight="1">
      <c r="D64" s="141" t="s">
        <v>3</v>
      </c>
      <c r="E64" s="132"/>
      <c r="F64" s="51" t="s">
        <v>90</v>
      </c>
      <c r="G64" s="50"/>
      <c r="H64" s="51" t="s">
        <v>90</v>
      </c>
      <c r="I64" s="50"/>
      <c r="J64" s="51" t="s">
        <v>90</v>
      </c>
      <c r="K64" s="50"/>
      <c r="L64" s="51" t="s">
        <v>90</v>
      </c>
    </row>
    <row r="65" spans="1:12" ht="16.5" customHeight="1">
      <c r="A65" s="132" t="s">
        <v>36</v>
      </c>
      <c r="E65" s="132"/>
      <c r="F65" s="209"/>
      <c r="G65" s="73"/>
      <c r="H65" s="155"/>
      <c r="I65" s="156"/>
      <c r="J65" s="209"/>
      <c r="K65" s="73"/>
      <c r="L65" s="155"/>
    </row>
    <row r="66" spans="1:12" ht="16.5" customHeight="1">
      <c r="A66" s="153" t="s">
        <v>232</v>
      </c>
      <c r="E66" s="132"/>
      <c r="F66" s="210">
        <v>0</v>
      </c>
      <c r="G66" s="71"/>
      <c r="H66" s="75">
        <v>-21971</v>
      </c>
      <c r="I66" s="74"/>
      <c r="J66" s="210">
        <v>0</v>
      </c>
      <c r="K66" s="71"/>
      <c r="L66" s="75">
        <v>0</v>
      </c>
    </row>
    <row r="67" spans="1:12" ht="16.5" customHeight="1">
      <c r="A67" s="153" t="s">
        <v>233</v>
      </c>
      <c r="E67" s="132"/>
      <c r="F67" s="210">
        <v>0</v>
      </c>
      <c r="G67" s="71"/>
      <c r="H67" s="75">
        <v>22018</v>
      </c>
      <c r="I67" s="74"/>
      <c r="J67" s="210">
        <v>0</v>
      </c>
      <c r="K67" s="71"/>
      <c r="L67" s="75">
        <v>0</v>
      </c>
    </row>
    <row r="68" spans="1:12" ht="16.5" customHeight="1">
      <c r="A68" s="134" t="s">
        <v>166</v>
      </c>
      <c r="E68" s="132"/>
      <c r="F68" s="210">
        <v>22782</v>
      </c>
      <c r="G68" s="73"/>
      <c r="H68" s="75">
        <v>-1872</v>
      </c>
      <c r="I68" s="158"/>
      <c r="J68" s="210">
        <v>-11</v>
      </c>
      <c r="K68" s="159"/>
      <c r="L68" s="75">
        <v>-55</v>
      </c>
    </row>
    <row r="69" spans="1:12" ht="16.5" customHeight="1">
      <c r="A69" s="134" t="s">
        <v>117</v>
      </c>
      <c r="D69" s="55">
        <v>16.4</v>
      </c>
      <c r="E69" s="132"/>
      <c r="F69" s="210">
        <v>0</v>
      </c>
      <c r="G69" s="73"/>
      <c r="H69" s="75">
        <v>0</v>
      </c>
      <c r="I69" s="158"/>
      <c r="J69" s="210">
        <v>81900</v>
      </c>
      <c r="K69" s="159"/>
      <c r="L69" s="75">
        <v>707500</v>
      </c>
    </row>
    <row r="70" spans="1:12" ht="16.5" customHeight="1">
      <c r="A70" s="134" t="s">
        <v>251</v>
      </c>
      <c r="D70" s="55"/>
      <c r="E70" s="132"/>
      <c r="F70" s="210"/>
      <c r="G70" s="73"/>
      <c r="H70" s="75"/>
      <c r="I70" s="158"/>
      <c r="J70" s="210"/>
      <c r="K70" s="159"/>
      <c r="L70" s="75"/>
    </row>
    <row r="71" spans="2:12" ht="16.5" customHeight="1">
      <c r="B71" s="134" t="s">
        <v>252</v>
      </c>
      <c r="D71" s="55"/>
      <c r="E71" s="132"/>
      <c r="F71" s="210">
        <v>-500</v>
      </c>
      <c r="G71" s="73"/>
      <c r="H71" s="75">
        <v>-500</v>
      </c>
      <c r="I71" s="158"/>
      <c r="J71" s="210">
        <v>-9834900</v>
      </c>
      <c r="K71" s="159"/>
      <c r="L71" s="75">
        <v>-1005900</v>
      </c>
    </row>
    <row r="72" spans="1:12" ht="16.5" customHeight="1">
      <c r="A72" s="134" t="s">
        <v>116</v>
      </c>
      <c r="E72" s="132"/>
      <c r="F72" s="210">
        <v>0</v>
      </c>
      <c r="G72" s="73"/>
      <c r="H72" s="75">
        <v>0</v>
      </c>
      <c r="I72" s="158"/>
      <c r="J72" s="210">
        <v>0</v>
      </c>
      <c r="K72" s="159"/>
      <c r="L72" s="75">
        <v>35000</v>
      </c>
    </row>
    <row r="73" spans="1:12" ht="16.5" customHeight="1">
      <c r="A73" s="134" t="s">
        <v>214</v>
      </c>
      <c r="E73" s="132"/>
      <c r="F73" s="210"/>
      <c r="G73" s="73"/>
      <c r="H73" s="75"/>
      <c r="I73" s="158"/>
      <c r="J73" s="210"/>
      <c r="K73" s="159"/>
      <c r="L73" s="75"/>
    </row>
    <row r="74" spans="2:12" ht="16.5" customHeight="1">
      <c r="B74" s="134" t="s">
        <v>262</v>
      </c>
      <c r="E74" s="132"/>
      <c r="F74" s="210">
        <v>0</v>
      </c>
      <c r="G74" s="73"/>
      <c r="H74" s="75">
        <v>305618</v>
      </c>
      <c r="I74" s="158"/>
      <c r="J74" s="210">
        <v>0</v>
      </c>
      <c r="K74" s="159"/>
      <c r="L74" s="75">
        <v>0</v>
      </c>
    </row>
    <row r="75" spans="1:12" ht="16.5" customHeight="1">
      <c r="A75" s="134" t="s">
        <v>242</v>
      </c>
      <c r="D75" s="55">
        <v>8.1</v>
      </c>
      <c r="E75" s="132"/>
      <c r="F75" s="210">
        <v>0</v>
      </c>
      <c r="G75" s="73"/>
      <c r="H75" s="75" t="s">
        <v>234</v>
      </c>
      <c r="I75" s="158"/>
      <c r="J75" s="210">
        <v>-588350</v>
      </c>
      <c r="K75" s="159"/>
      <c r="L75" s="75">
        <v>0</v>
      </c>
    </row>
    <row r="76" spans="1:12" ht="16.5" customHeight="1">
      <c r="A76" s="134" t="s">
        <v>97</v>
      </c>
      <c r="D76" s="55">
        <v>8.1</v>
      </c>
      <c r="E76" s="132"/>
      <c r="F76" s="210">
        <v>0</v>
      </c>
      <c r="G76" s="73"/>
      <c r="H76" s="75">
        <v>-850476</v>
      </c>
      <c r="I76" s="158"/>
      <c r="J76" s="210">
        <v>-431059</v>
      </c>
      <c r="K76" s="159"/>
      <c r="L76" s="75">
        <v>-2679408</v>
      </c>
    </row>
    <row r="77" spans="1:12" ht="16.5" customHeight="1">
      <c r="A77" s="134" t="s">
        <v>253</v>
      </c>
      <c r="D77" s="55">
        <v>8.1</v>
      </c>
      <c r="E77" s="132"/>
      <c r="F77" s="210">
        <v>-50151</v>
      </c>
      <c r="G77" s="73"/>
      <c r="H77" s="75">
        <v>0</v>
      </c>
      <c r="I77" s="158"/>
      <c r="J77" s="210">
        <v>0</v>
      </c>
      <c r="K77" s="159"/>
      <c r="L77" s="57">
        <v>0</v>
      </c>
    </row>
    <row r="78" spans="1:12" ht="16.5" customHeight="1">
      <c r="A78" s="134" t="s">
        <v>240</v>
      </c>
      <c r="D78" s="55"/>
      <c r="E78" s="132"/>
      <c r="F78" s="210">
        <v>-38791</v>
      </c>
      <c r="G78" s="73"/>
      <c r="H78" s="75">
        <v>0</v>
      </c>
      <c r="I78" s="158"/>
      <c r="J78" s="210">
        <v>-237</v>
      </c>
      <c r="K78" s="159"/>
      <c r="L78" s="75">
        <v>-5468</v>
      </c>
    </row>
    <row r="79" spans="1:12" ht="16.5" customHeight="1">
      <c r="A79" s="134" t="s">
        <v>194</v>
      </c>
      <c r="E79" s="132"/>
      <c r="F79" s="210">
        <v>-10748050</v>
      </c>
      <c r="G79" s="73"/>
      <c r="H79" s="75">
        <v>-3243196</v>
      </c>
      <c r="I79" s="158"/>
      <c r="J79" s="210">
        <v>-23839</v>
      </c>
      <c r="K79" s="159"/>
      <c r="L79" s="75">
        <v>-33087</v>
      </c>
    </row>
    <row r="80" spans="1:12" ht="16.5" customHeight="1">
      <c r="A80" s="134" t="s">
        <v>195</v>
      </c>
      <c r="E80" s="132"/>
      <c r="F80" s="210">
        <v>-112296</v>
      </c>
      <c r="G80" s="73"/>
      <c r="H80" s="75">
        <v>-2382</v>
      </c>
      <c r="I80" s="158"/>
      <c r="J80" s="210">
        <v>-784</v>
      </c>
      <c r="K80" s="159"/>
      <c r="L80" s="75">
        <v>-1077</v>
      </c>
    </row>
    <row r="81" spans="1:12" ht="16.5" customHeight="1">
      <c r="A81" s="134" t="s">
        <v>268</v>
      </c>
      <c r="E81" s="132"/>
      <c r="F81" s="210">
        <v>321</v>
      </c>
      <c r="G81" s="73"/>
      <c r="H81" s="75">
        <v>813</v>
      </c>
      <c r="I81" s="158"/>
      <c r="J81" s="210">
        <v>0</v>
      </c>
      <c r="K81" s="159"/>
      <c r="L81" s="75">
        <v>3150</v>
      </c>
    </row>
    <row r="82" spans="1:12" ht="16.5" customHeight="1">
      <c r="A82" s="134" t="s">
        <v>190</v>
      </c>
      <c r="E82" s="132"/>
      <c r="F82" s="210"/>
      <c r="G82" s="73"/>
      <c r="H82" s="75"/>
      <c r="I82" s="158"/>
      <c r="J82" s="210"/>
      <c r="K82" s="159"/>
      <c r="L82" s="75"/>
    </row>
    <row r="83" spans="2:12" ht="16.5" customHeight="1">
      <c r="B83" s="134" t="s">
        <v>261</v>
      </c>
      <c r="E83" s="132"/>
      <c r="F83" s="210">
        <v>0</v>
      </c>
      <c r="G83" s="73"/>
      <c r="H83" s="75" t="s">
        <v>234</v>
      </c>
      <c r="I83" s="158"/>
      <c r="J83" s="210">
        <v>187526</v>
      </c>
      <c r="K83" s="159"/>
      <c r="L83" s="75">
        <v>0</v>
      </c>
    </row>
    <row r="84" spans="1:12" ht="16.5" customHeight="1">
      <c r="A84" s="134" t="s">
        <v>118</v>
      </c>
      <c r="D84" s="55">
        <v>8.2</v>
      </c>
      <c r="E84" s="132"/>
      <c r="F84" s="210">
        <v>0</v>
      </c>
      <c r="G84" s="73"/>
      <c r="H84" s="75">
        <v>0</v>
      </c>
      <c r="I84" s="158"/>
      <c r="J84" s="210">
        <v>2185012</v>
      </c>
      <c r="K84" s="159"/>
      <c r="L84" s="75">
        <v>1760313</v>
      </c>
    </row>
    <row r="85" spans="1:12" ht="16.5" customHeight="1">
      <c r="A85" s="134" t="s">
        <v>119</v>
      </c>
      <c r="E85" s="132"/>
      <c r="F85" s="210">
        <v>12354</v>
      </c>
      <c r="G85" s="73"/>
      <c r="H85" s="75">
        <v>8931</v>
      </c>
      <c r="I85" s="158"/>
      <c r="J85" s="210">
        <v>103623</v>
      </c>
      <c r="K85" s="159"/>
      <c r="L85" s="75">
        <v>21809</v>
      </c>
    </row>
    <row r="86" spans="1:12" ht="16.5" customHeight="1">
      <c r="A86" s="134" t="s">
        <v>200</v>
      </c>
      <c r="E86" s="132"/>
      <c r="F86" s="211">
        <v>-26170</v>
      </c>
      <c r="G86" s="73"/>
      <c r="H86" s="160">
        <v>0</v>
      </c>
      <c r="I86" s="158"/>
      <c r="J86" s="211">
        <v>0</v>
      </c>
      <c r="K86" s="159"/>
      <c r="L86" s="160">
        <v>0</v>
      </c>
    </row>
    <row r="87" spans="5:12" ht="16.5" customHeight="1">
      <c r="E87" s="132"/>
      <c r="F87" s="209"/>
      <c r="G87" s="73"/>
      <c r="H87" s="155"/>
      <c r="I87" s="156"/>
      <c r="J87" s="209"/>
      <c r="K87" s="73"/>
      <c r="L87" s="155"/>
    </row>
    <row r="88" spans="1:12" ht="16.5" customHeight="1">
      <c r="A88" s="132" t="s">
        <v>216</v>
      </c>
      <c r="B88" s="132"/>
      <c r="C88" s="138"/>
      <c r="E88" s="132"/>
      <c r="F88" s="211">
        <f>SUM(F66:F86)</f>
        <v>-10940501</v>
      </c>
      <c r="G88" s="73"/>
      <c r="H88" s="160">
        <f>SUM(H66:H86)</f>
        <v>-3783017</v>
      </c>
      <c r="I88" s="156"/>
      <c r="J88" s="211">
        <f>SUM(J66:J86)</f>
        <v>-8321119</v>
      </c>
      <c r="K88" s="73"/>
      <c r="L88" s="160">
        <f>SUM(L66:L86)</f>
        <v>-1197223</v>
      </c>
    </row>
    <row r="89" spans="5:12" ht="16.5" customHeight="1">
      <c r="E89" s="132"/>
      <c r="F89" s="209"/>
      <c r="G89" s="73"/>
      <c r="H89" s="155"/>
      <c r="I89" s="156"/>
      <c r="J89" s="209"/>
      <c r="K89" s="73"/>
      <c r="L89" s="155"/>
    </row>
    <row r="90" spans="1:12" ht="16.5" customHeight="1">
      <c r="A90" s="132" t="s">
        <v>37</v>
      </c>
      <c r="E90" s="132"/>
      <c r="F90" s="209"/>
      <c r="G90" s="73"/>
      <c r="H90" s="155"/>
      <c r="I90" s="156"/>
      <c r="J90" s="209"/>
      <c r="K90" s="73"/>
      <c r="L90" s="155"/>
    </row>
    <row r="91" spans="1:12" ht="16.5" customHeight="1">
      <c r="A91" s="153" t="s">
        <v>192</v>
      </c>
      <c r="D91" s="54">
        <v>10</v>
      </c>
      <c r="E91" s="132"/>
      <c r="F91" s="214">
        <v>6267455</v>
      </c>
      <c r="G91" s="73"/>
      <c r="H91" s="162">
        <v>2839046</v>
      </c>
      <c r="I91" s="73"/>
      <c r="J91" s="214">
        <v>6246336</v>
      </c>
      <c r="K91" s="73"/>
      <c r="L91" s="162">
        <v>2839046</v>
      </c>
    </row>
    <row r="92" spans="1:12" ht="16.5" customHeight="1">
      <c r="A92" s="153" t="s">
        <v>191</v>
      </c>
      <c r="D92" s="54">
        <v>10</v>
      </c>
      <c r="E92" s="132"/>
      <c r="F92" s="210">
        <v>-3359668</v>
      </c>
      <c r="G92" s="73"/>
      <c r="H92" s="75">
        <v>-1655001</v>
      </c>
      <c r="I92" s="73"/>
      <c r="J92" s="210">
        <v>-3357376</v>
      </c>
      <c r="K92" s="73"/>
      <c r="L92" s="75">
        <v>-1632682</v>
      </c>
    </row>
    <row r="93" spans="1:12" ht="16.5" customHeight="1">
      <c r="A93" s="134" t="s">
        <v>136</v>
      </c>
      <c r="D93" s="55">
        <v>16.5</v>
      </c>
      <c r="E93" s="132"/>
      <c r="F93" s="210">
        <v>0</v>
      </c>
      <c r="G93" s="73"/>
      <c r="H93" s="75" t="s">
        <v>234</v>
      </c>
      <c r="I93" s="158"/>
      <c r="J93" s="210">
        <v>2051000</v>
      </c>
      <c r="K93" s="159"/>
      <c r="L93" s="75">
        <v>500000</v>
      </c>
    </row>
    <row r="94" spans="1:12" ht="16.5" customHeight="1">
      <c r="A94" s="134" t="s">
        <v>157</v>
      </c>
      <c r="D94" s="55">
        <v>16.5</v>
      </c>
      <c r="E94" s="132"/>
      <c r="F94" s="210">
        <v>0</v>
      </c>
      <c r="G94" s="73"/>
      <c r="H94" s="75" t="s">
        <v>234</v>
      </c>
      <c r="I94" s="158"/>
      <c r="J94" s="210">
        <v>-8290</v>
      </c>
      <c r="K94" s="159"/>
      <c r="L94" s="75">
        <v>-250000</v>
      </c>
    </row>
    <row r="95" spans="1:12" ht="16.5" customHeight="1">
      <c r="A95" s="134" t="s">
        <v>222</v>
      </c>
      <c r="D95" s="54">
        <v>11</v>
      </c>
      <c r="E95" s="132"/>
      <c r="F95" s="210">
        <v>4940062</v>
      </c>
      <c r="G95" s="73"/>
      <c r="H95" s="75" t="s">
        <v>234</v>
      </c>
      <c r="I95" s="158"/>
      <c r="J95" s="210">
        <v>4876000</v>
      </c>
      <c r="K95" s="159"/>
      <c r="L95" s="75">
        <v>0</v>
      </c>
    </row>
    <row r="96" spans="1:12" ht="16.5" customHeight="1">
      <c r="A96" s="153" t="s">
        <v>193</v>
      </c>
      <c r="D96" s="54">
        <v>11</v>
      </c>
      <c r="E96" s="132"/>
      <c r="F96" s="210">
        <v>-218245</v>
      </c>
      <c r="G96" s="73"/>
      <c r="H96" s="75">
        <v>-44370</v>
      </c>
      <c r="I96" s="73"/>
      <c r="J96" s="210">
        <v>0</v>
      </c>
      <c r="K96" s="73"/>
      <c r="L96" s="75">
        <v>0</v>
      </c>
    </row>
    <row r="97" spans="1:12" ht="16.5" customHeight="1">
      <c r="A97" s="153" t="s">
        <v>94</v>
      </c>
      <c r="E97" s="132"/>
      <c r="F97" s="210">
        <v>-77</v>
      </c>
      <c r="G97" s="73"/>
      <c r="H97" s="75">
        <v>-6886</v>
      </c>
      <c r="I97" s="73"/>
      <c r="J97" s="210">
        <v>0</v>
      </c>
      <c r="K97" s="73"/>
      <c r="L97" s="75">
        <v>0</v>
      </c>
    </row>
    <row r="98" spans="1:12" ht="16.5" customHeight="1">
      <c r="A98" s="153" t="s">
        <v>161</v>
      </c>
      <c r="E98" s="132"/>
      <c r="F98" s="210"/>
      <c r="G98" s="73"/>
      <c r="H98" s="75"/>
      <c r="I98" s="73"/>
      <c r="J98" s="210"/>
      <c r="K98" s="73"/>
      <c r="L98" s="75"/>
    </row>
    <row r="99" spans="1:12" ht="16.5" customHeight="1">
      <c r="A99" s="153"/>
      <c r="B99" s="134" t="s">
        <v>260</v>
      </c>
      <c r="E99" s="132"/>
      <c r="F99" s="210">
        <v>0</v>
      </c>
      <c r="G99" s="73"/>
      <c r="H99" s="75">
        <v>365663</v>
      </c>
      <c r="I99" s="73"/>
      <c r="J99" s="210">
        <v>0</v>
      </c>
      <c r="K99" s="73"/>
      <c r="L99" s="75">
        <v>0</v>
      </c>
    </row>
    <row r="100" spans="1:12" ht="16.5" customHeight="1">
      <c r="A100" s="153" t="s">
        <v>228</v>
      </c>
      <c r="E100" s="132"/>
      <c r="F100" s="210">
        <v>-932130</v>
      </c>
      <c r="G100" s="73"/>
      <c r="H100" s="75">
        <v>-736178</v>
      </c>
      <c r="I100" s="73"/>
      <c r="J100" s="210">
        <v>-932130</v>
      </c>
      <c r="K100" s="73"/>
      <c r="L100" s="75">
        <v>-736178</v>
      </c>
    </row>
    <row r="101" spans="1:12" ht="16.5" customHeight="1">
      <c r="A101" s="153" t="s">
        <v>96</v>
      </c>
      <c r="E101" s="132"/>
      <c r="F101" s="211">
        <v>-524586</v>
      </c>
      <c r="G101" s="73"/>
      <c r="H101" s="160">
        <v>-550293</v>
      </c>
      <c r="I101" s="73"/>
      <c r="J101" s="211">
        <v>-176942</v>
      </c>
      <c r="K101" s="73"/>
      <c r="L101" s="160">
        <v>-153855</v>
      </c>
    </row>
    <row r="102" spans="5:12" ht="16.5" customHeight="1">
      <c r="E102" s="132"/>
      <c r="F102" s="209"/>
      <c r="G102" s="73"/>
      <c r="H102" s="155"/>
      <c r="I102" s="156"/>
      <c r="J102" s="209"/>
      <c r="K102" s="73"/>
      <c r="L102" s="155"/>
    </row>
    <row r="103" spans="1:12" ht="16.5" customHeight="1">
      <c r="A103" s="132" t="s">
        <v>238</v>
      </c>
      <c r="C103" s="138"/>
      <c r="E103" s="132"/>
      <c r="F103" s="211">
        <f>SUM(F90:F102)</f>
        <v>6172811</v>
      </c>
      <c r="G103" s="73"/>
      <c r="H103" s="160">
        <f>SUM(H90:H102)</f>
        <v>211981</v>
      </c>
      <c r="I103" s="156"/>
      <c r="J103" s="211">
        <f>SUM(J90:J102)</f>
        <v>8698598</v>
      </c>
      <c r="K103" s="73"/>
      <c r="L103" s="160">
        <f>SUM(L90:L102)</f>
        <v>566331</v>
      </c>
    </row>
    <row r="104" spans="1:5" ht="16.5" customHeight="1">
      <c r="A104" s="132"/>
      <c r="B104" s="132"/>
      <c r="C104" s="138"/>
      <c r="E104" s="132"/>
    </row>
    <row r="105" spans="5:12" ht="16.5" customHeight="1">
      <c r="E105" s="132"/>
      <c r="F105" s="155"/>
      <c r="G105" s="73"/>
      <c r="H105" s="155"/>
      <c r="I105" s="156"/>
      <c r="J105" s="155"/>
      <c r="K105" s="73"/>
      <c r="L105" s="155"/>
    </row>
    <row r="106" spans="5:12" ht="16.5" customHeight="1">
      <c r="E106" s="132"/>
      <c r="F106" s="155"/>
      <c r="G106" s="73"/>
      <c r="H106" s="155"/>
      <c r="I106" s="156"/>
      <c r="J106" s="155"/>
      <c r="K106" s="73"/>
      <c r="L106" s="155"/>
    </row>
    <row r="107" spans="5:12" ht="18.75" customHeight="1">
      <c r="E107" s="132"/>
      <c r="F107" s="155"/>
      <c r="G107" s="73"/>
      <c r="H107" s="155"/>
      <c r="I107" s="156"/>
      <c r="J107" s="155"/>
      <c r="K107" s="73"/>
      <c r="L107" s="155"/>
    </row>
    <row r="108" spans="1:12" ht="21.75" customHeight="1">
      <c r="A108" s="253" t="str">
        <f>'2-4'!A53:L53</f>
        <v>The condensed notes to the interim financial information on pages 14 to 35 are an integral part of this interim financial information.</v>
      </c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</row>
    <row r="109" spans="1:12" ht="16.5" customHeight="1">
      <c r="A109" s="132" t="str">
        <f>+A56</f>
        <v>Energy Absolute Public Company Limited</v>
      </c>
      <c r="B109" s="132"/>
      <c r="C109" s="132"/>
      <c r="D109" s="133"/>
      <c r="G109" s="135"/>
      <c r="I109" s="136"/>
      <c r="K109" s="135"/>
      <c r="L109" s="62" t="s">
        <v>57</v>
      </c>
    </row>
    <row r="110" spans="1:12" ht="16.5" customHeight="1">
      <c r="A110" s="132" t="str">
        <f>A57</f>
        <v>Statement of Cash Flows </v>
      </c>
      <c r="B110" s="132"/>
      <c r="C110" s="132"/>
      <c r="D110" s="133"/>
      <c r="G110" s="135"/>
      <c r="I110" s="136"/>
      <c r="K110" s="135"/>
      <c r="L110" s="139"/>
    </row>
    <row r="111" spans="1:12" ht="16.5" customHeight="1">
      <c r="A111" s="140" t="str">
        <f>+A58</f>
        <v>For the six-month period ended 30 June 2019</v>
      </c>
      <c r="B111" s="140"/>
      <c r="C111" s="140"/>
      <c r="D111" s="141"/>
      <c r="E111" s="142"/>
      <c r="F111" s="143"/>
      <c r="G111" s="144"/>
      <c r="H111" s="143"/>
      <c r="I111" s="145"/>
      <c r="J111" s="143"/>
      <c r="K111" s="144"/>
      <c r="L111" s="143"/>
    </row>
    <row r="112" spans="1:11" ht="16.5" customHeight="1">
      <c r="A112" s="132"/>
      <c r="B112" s="132"/>
      <c r="C112" s="132"/>
      <c r="D112" s="133"/>
      <c r="G112" s="135"/>
      <c r="I112" s="136"/>
      <c r="K112" s="135"/>
    </row>
    <row r="113" spans="1:11" ht="16.5" customHeight="1">
      <c r="A113" s="132"/>
      <c r="B113" s="132"/>
      <c r="C113" s="132"/>
      <c r="D113" s="133"/>
      <c r="G113" s="135"/>
      <c r="I113" s="136"/>
      <c r="K113" s="135"/>
    </row>
    <row r="114" spans="7:12" ht="16.5" customHeight="1">
      <c r="G114" s="135"/>
      <c r="H114" s="46" t="s">
        <v>48</v>
      </c>
      <c r="I114" s="41"/>
      <c r="J114" s="43"/>
      <c r="K114" s="42"/>
      <c r="L114" s="46" t="s">
        <v>114</v>
      </c>
    </row>
    <row r="115" spans="1:12" ht="16.5" customHeight="1">
      <c r="A115" s="138"/>
      <c r="E115" s="132"/>
      <c r="F115" s="143"/>
      <c r="G115" s="146"/>
      <c r="H115" s="48" t="s">
        <v>168</v>
      </c>
      <c r="I115" s="49"/>
      <c r="J115" s="45"/>
      <c r="K115" s="47"/>
      <c r="L115" s="48" t="s">
        <v>168</v>
      </c>
    </row>
    <row r="116" spans="5:12" ht="16.5" customHeight="1">
      <c r="E116" s="132"/>
      <c r="F116" s="147" t="s">
        <v>185</v>
      </c>
      <c r="G116" s="50"/>
      <c r="H116" s="147" t="s">
        <v>129</v>
      </c>
      <c r="I116" s="50"/>
      <c r="J116" s="147" t="s">
        <v>185</v>
      </c>
      <c r="K116" s="50"/>
      <c r="L116" s="147" t="s">
        <v>129</v>
      </c>
    </row>
    <row r="117" spans="5:12" ht="16.5" customHeight="1">
      <c r="E117" s="132"/>
      <c r="F117" s="51" t="s">
        <v>90</v>
      </c>
      <c r="G117" s="50"/>
      <c r="H117" s="51" t="s">
        <v>90</v>
      </c>
      <c r="I117" s="50"/>
      <c r="J117" s="51" t="s">
        <v>90</v>
      </c>
      <c r="K117" s="50"/>
      <c r="L117" s="51" t="s">
        <v>90</v>
      </c>
    </row>
    <row r="118" spans="5:12" ht="16.5" customHeight="1">
      <c r="E118" s="132"/>
      <c r="F118" s="209"/>
      <c r="G118" s="73"/>
      <c r="H118" s="155"/>
      <c r="I118" s="156"/>
      <c r="J118" s="209"/>
      <c r="K118" s="73"/>
      <c r="L118" s="155"/>
    </row>
    <row r="119" spans="1:12" ht="16.5" customHeight="1">
      <c r="A119" s="132" t="s">
        <v>239</v>
      </c>
      <c r="E119" s="132"/>
      <c r="F119" s="210">
        <f>SUM(F52,F88,F103)</f>
        <v>-1281146</v>
      </c>
      <c r="G119" s="73"/>
      <c r="H119" s="75">
        <f>SUM(H52,H88,H103)</f>
        <v>-249949</v>
      </c>
      <c r="I119" s="156"/>
      <c r="J119" s="210">
        <f>SUM(J52,J88,J103)</f>
        <v>49426</v>
      </c>
      <c r="K119" s="73"/>
      <c r="L119" s="75">
        <f>SUM(L52,L88,L103)</f>
        <v>-652460</v>
      </c>
    </row>
    <row r="120" spans="1:12" ht="16.5" customHeight="1">
      <c r="A120" s="134" t="s">
        <v>52</v>
      </c>
      <c r="E120" s="132"/>
      <c r="F120" s="210">
        <v>5478570</v>
      </c>
      <c r="G120" s="73"/>
      <c r="H120" s="75">
        <v>4505654</v>
      </c>
      <c r="I120" s="156"/>
      <c r="J120" s="210">
        <v>544675</v>
      </c>
      <c r="K120" s="73"/>
      <c r="L120" s="75">
        <v>1241254</v>
      </c>
    </row>
    <row r="121" spans="1:12" ht="16.5" customHeight="1">
      <c r="A121" s="134" t="s">
        <v>153</v>
      </c>
      <c r="E121" s="132"/>
      <c r="F121" s="211">
        <v>-60020</v>
      </c>
      <c r="G121" s="73"/>
      <c r="H121" s="160">
        <v>-1929</v>
      </c>
      <c r="I121" s="156"/>
      <c r="J121" s="211">
        <v>-2592</v>
      </c>
      <c r="K121" s="73"/>
      <c r="L121" s="160">
        <v>-475</v>
      </c>
    </row>
    <row r="122" spans="5:12" ht="16.5" customHeight="1">
      <c r="E122" s="132"/>
      <c r="F122" s="209"/>
      <c r="G122" s="73"/>
      <c r="H122" s="155"/>
      <c r="I122" s="156"/>
      <c r="J122" s="209"/>
      <c r="K122" s="73"/>
      <c r="L122" s="155"/>
    </row>
    <row r="123" spans="1:12" ht="16.5" customHeight="1" thickBot="1">
      <c r="A123" s="132" t="s">
        <v>53</v>
      </c>
      <c r="E123" s="132"/>
      <c r="F123" s="215">
        <f>SUM(F119:F122)</f>
        <v>4137404</v>
      </c>
      <c r="G123" s="73"/>
      <c r="H123" s="163">
        <f>SUM(H119:H122)</f>
        <v>4253776</v>
      </c>
      <c r="I123" s="156"/>
      <c r="J123" s="215">
        <f>SUM(J119:J122)</f>
        <v>591509</v>
      </c>
      <c r="K123" s="73"/>
      <c r="L123" s="163">
        <f>SUM(L119:L122)</f>
        <v>588319</v>
      </c>
    </row>
    <row r="124" spans="1:12" ht="16.5" customHeight="1" thickTop="1">
      <c r="A124" s="132"/>
      <c r="E124" s="132"/>
      <c r="F124" s="210"/>
      <c r="G124" s="73"/>
      <c r="H124" s="75"/>
      <c r="I124" s="156"/>
      <c r="J124" s="210"/>
      <c r="K124" s="73"/>
      <c r="L124" s="75"/>
    </row>
    <row r="125" spans="1:12" ht="16.5" customHeight="1">
      <c r="A125" s="132" t="s">
        <v>182</v>
      </c>
      <c r="E125" s="132"/>
      <c r="F125" s="210"/>
      <c r="G125" s="71"/>
      <c r="H125" s="75"/>
      <c r="I125" s="74"/>
      <c r="J125" s="210"/>
      <c r="K125" s="71"/>
      <c r="L125" s="75"/>
    </row>
    <row r="126" spans="1:12" ht="16.5" customHeight="1">
      <c r="A126" s="153" t="s">
        <v>89</v>
      </c>
      <c r="E126" s="132"/>
      <c r="F126" s="210"/>
      <c r="G126" s="71"/>
      <c r="H126" s="75"/>
      <c r="I126" s="74"/>
      <c r="J126" s="210"/>
      <c r="K126" s="71"/>
      <c r="L126" s="75"/>
    </row>
    <row r="127" spans="1:12" ht="16.5" customHeight="1">
      <c r="A127" s="153"/>
      <c r="B127" s="134" t="s">
        <v>254</v>
      </c>
      <c r="E127" s="132"/>
      <c r="F127" s="211">
        <v>4137404</v>
      </c>
      <c r="G127" s="71"/>
      <c r="H127" s="160">
        <v>4253776</v>
      </c>
      <c r="I127" s="74"/>
      <c r="J127" s="211">
        <v>591509</v>
      </c>
      <c r="K127" s="71"/>
      <c r="L127" s="160">
        <v>588319</v>
      </c>
    </row>
    <row r="128" spans="1:12" ht="16.5" customHeight="1">
      <c r="A128" s="153"/>
      <c r="E128" s="132"/>
      <c r="F128" s="210"/>
      <c r="G128" s="71"/>
      <c r="H128" s="75"/>
      <c r="I128" s="74"/>
      <c r="J128" s="210"/>
      <c r="K128" s="71"/>
      <c r="L128" s="75"/>
    </row>
    <row r="129" spans="1:12" ht="16.5" customHeight="1" thickBot="1">
      <c r="A129" s="153"/>
      <c r="E129" s="132"/>
      <c r="F129" s="215">
        <f>SUM(F127:F128)</f>
        <v>4137404</v>
      </c>
      <c r="G129" s="71"/>
      <c r="H129" s="163">
        <f>SUM(H127:H128)</f>
        <v>4253776</v>
      </c>
      <c r="I129" s="74"/>
      <c r="J129" s="215">
        <f>SUM(J127:J128)</f>
        <v>591509</v>
      </c>
      <c r="K129" s="71"/>
      <c r="L129" s="163">
        <f>SUM(L127:L128)</f>
        <v>588319</v>
      </c>
    </row>
    <row r="130" spans="3:12" ht="16.5" customHeight="1" thickTop="1">
      <c r="C130" s="138"/>
      <c r="E130" s="132"/>
      <c r="F130" s="209"/>
      <c r="G130" s="73"/>
      <c r="H130" s="155"/>
      <c r="I130" s="156"/>
      <c r="J130" s="209"/>
      <c r="K130" s="73"/>
      <c r="L130" s="155"/>
    </row>
    <row r="131" spans="1:12" ht="16.5" customHeight="1">
      <c r="A131" s="132" t="s">
        <v>54</v>
      </c>
      <c r="E131" s="132"/>
      <c r="F131" s="209"/>
      <c r="G131" s="73"/>
      <c r="H131" s="155"/>
      <c r="I131" s="156"/>
      <c r="J131" s="209"/>
      <c r="K131" s="73"/>
      <c r="L131" s="155"/>
    </row>
    <row r="132" spans="1:10" ht="16.5" customHeight="1">
      <c r="A132" s="153" t="s">
        <v>219</v>
      </c>
      <c r="B132" s="138"/>
      <c r="C132" s="138"/>
      <c r="E132" s="132"/>
      <c r="F132" s="204"/>
      <c r="J132" s="204"/>
    </row>
    <row r="133" spans="1:10" ht="16.5" customHeight="1">
      <c r="A133" s="153"/>
      <c r="B133" s="138" t="s">
        <v>255</v>
      </c>
      <c r="C133" s="138"/>
      <c r="E133" s="132"/>
      <c r="F133" s="204"/>
      <c r="J133" s="204"/>
    </row>
    <row r="134" spans="1:12" ht="16.5" customHeight="1">
      <c r="A134" s="153"/>
      <c r="B134" s="138" t="s">
        <v>256</v>
      </c>
      <c r="C134" s="138"/>
      <c r="E134" s="132"/>
      <c r="F134" s="207"/>
      <c r="G134" s="138"/>
      <c r="H134" s="138"/>
      <c r="I134" s="138"/>
      <c r="J134" s="207"/>
      <c r="K134" s="138"/>
      <c r="L134" s="138"/>
    </row>
    <row r="135" spans="1:12" ht="16.5" customHeight="1">
      <c r="A135" s="153"/>
      <c r="B135" s="138" t="s">
        <v>257</v>
      </c>
      <c r="C135" s="138"/>
      <c r="E135" s="132"/>
      <c r="F135" s="210">
        <v>6061769</v>
      </c>
      <c r="G135" s="73"/>
      <c r="H135" s="75">
        <v>338300</v>
      </c>
      <c r="I135" s="138"/>
      <c r="J135" s="210">
        <v>52</v>
      </c>
      <c r="K135" s="71"/>
      <c r="L135" s="75">
        <v>-5688</v>
      </c>
    </row>
    <row r="136" spans="1:12" ht="16.5" customHeight="1">
      <c r="A136" s="153" t="s">
        <v>158</v>
      </c>
      <c r="B136" s="138"/>
      <c r="C136" s="153"/>
      <c r="D136" s="157"/>
      <c r="E136" s="132"/>
      <c r="F136" s="210">
        <v>-721469</v>
      </c>
      <c r="G136" s="73"/>
      <c r="H136" s="75">
        <v>0</v>
      </c>
      <c r="I136" s="156"/>
      <c r="J136" s="210">
        <v>0</v>
      </c>
      <c r="K136" s="71"/>
      <c r="L136" s="75">
        <v>0</v>
      </c>
    </row>
    <row r="137" spans="1:12" ht="16.5" customHeight="1">
      <c r="A137" s="153" t="s">
        <v>167</v>
      </c>
      <c r="B137" s="138"/>
      <c r="C137" s="153"/>
      <c r="D137" s="157"/>
      <c r="E137" s="132"/>
      <c r="F137" s="210"/>
      <c r="G137" s="73"/>
      <c r="H137" s="75"/>
      <c r="I137" s="156"/>
      <c r="J137" s="209"/>
      <c r="K137" s="73"/>
      <c r="L137" s="155"/>
    </row>
    <row r="138" spans="1:12" ht="16.5" customHeight="1">
      <c r="A138" s="132"/>
      <c r="B138" s="153" t="s">
        <v>258</v>
      </c>
      <c r="E138" s="164"/>
      <c r="F138" s="210">
        <v>-893021</v>
      </c>
      <c r="G138" s="165"/>
      <c r="H138" s="75">
        <v>0</v>
      </c>
      <c r="I138" s="165"/>
      <c r="J138" s="204">
        <v>0</v>
      </c>
      <c r="K138" s="165"/>
      <c r="L138" s="57">
        <v>0</v>
      </c>
    </row>
    <row r="139" spans="1:11" ht="16.5" customHeight="1">
      <c r="A139" s="153" t="s">
        <v>217</v>
      </c>
      <c r="B139" s="153"/>
      <c r="E139" s="164"/>
      <c r="F139" s="210"/>
      <c r="G139" s="165"/>
      <c r="H139" s="75"/>
      <c r="I139" s="165"/>
      <c r="J139" s="204"/>
      <c r="K139" s="165"/>
    </row>
    <row r="140" spans="1:12" ht="16.5" customHeight="1">
      <c r="A140" s="132"/>
      <c r="B140" s="153" t="s">
        <v>259</v>
      </c>
      <c r="E140" s="164"/>
      <c r="F140" s="210">
        <v>-34531</v>
      </c>
      <c r="G140" s="165"/>
      <c r="H140" s="75">
        <v>0</v>
      </c>
      <c r="I140" s="165"/>
      <c r="J140" s="204">
        <v>-34531</v>
      </c>
      <c r="K140" s="165"/>
      <c r="L140" s="57">
        <v>0</v>
      </c>
    </row>
    <row r="141" spans="1:11" ht="16.5" customHeight="1">
      <c r="A141" s="132"/>
      <c r="B141" s="153"/>
      <c r="E141" s="164"/>
      <c r="F141" s="75"/>
      <c r="G141" s="165"/>
      <c r="H141" s="75"/>
      <c r="I141" s="165"/>
      <c r="K141" s="165"/>
    </row>
    <row r="142" spans="1:11" ht="16.5" customHeight="1">
      <c r="A142" s="132"/>
      <c r="B142" s="153"/>
      <c r="E142" s="164"/>
      <c r="F142" s="75"/>
      <c r="G142" s="165"/>
      <c r="H142" s="75"/>
      <c r="I142" s="165"/>
      <c r="K142" s="165"/>
    </row>
    <row r="143" spans="1:11" ht="16.5" customHeight="1">
      <c r="A143" s="132"/>
      <c r="B143" s="153"/>
      <c r="E143" s="164"/>
      <c r="F143" s="75"/>
      <c r="G143" s="165"/>
      <c r="H143" s="75"/>
      <c r="I143" s="165"/>
      <c r="K143" s="165"/>
    </row>
    <row r="144" spans="1:11" ht="16.5" customHeight="1">
      <c r="A144" s="132"/>
      <c r="B144" s="153"/>
      <c r="E144" s="164"/>
      <c r="F144" s="75"/>
      <c r="G144" s="165"/>
      <c r="H144" s="75"/>
      <c r="I144" s="165"/>
      <c r="K144" s="165"/>
    </row>
    <row r="145" spans="1:11" ht="16.5" customHeight="1">
      <c r="A145" s="132"/>
      <c r="B145" s="153"/>
      <c r="E145" s="164"/>
      <c r="F145" s="75"/>
      <c r="G145" s="165"/>
      <c r="H145" s="75"/>
      <c r="I145" s="165"/>
      <c r="K145" s="165"/>
    </row>
    <row r="146" spans="1:11" ht="16.5" customHeight="1">
      <c r="A146" s="132"/>
      <c r="B146" s="153"/>
      <c r="E146" s="164"/>
      <c r="F146" s="75"/>
      <c r="G146" s="165"/>
      <c r="H146" s="75"/>
      <c r="I146" s="165"/>
      <c r="K146" s="165"/>
    </row>
    <row r="147" spans="1:11" ht="16.5" customHeight="1">
      <c r="A147" s="132"/>
      <c r="B147" s="153"/>
      <c r="E147" s="164"/>
      <c r="F147" s="75"/>
      <c r="G147" s="165"/>
      <c r="H147" s="75"/>
      <c r="I147" s="165"/>
      <c r="K147" s="165"/>
    </row>
    <row r="148" spans="1:11" ht="16.5" customHeight="1">
      <c r="A148" s="132"/>
      <c r="B148" s="153"/>
      <c r="E148" s="164"/>
      <c r="F148" s="75"/>
      <c r="G148" s="165"/>
      <c r="H148" s="75"/>
      <c r="I148" s="165"/>
      <c r="K148" s="165"/>
    </row>
    <row r="149" spans="1:11" ht="16.5" customHeight="1">
      <c r="A149" s="132"/>
      <c r="B149" s="153"/>
      <c r="E149" s="164"/>
      <c r="F149" s="75"/>
      <c r="G149" s="165"/>
      <c r="H149" s="75"/>
      <c r="I149" s="165"/>
      <c r="K149" s="165"/>
    </row>
    <row r="150" spans="1:11" ht="16.5" customHeight="1">
      <c r="A150" s="132"/>
      <c r="B150" s="153"/>
      <c r="E150" s="164"/>
      <c r="F150" s="75"/>
      <c r="G150" s="165"/>
      <c r="H150" s="75"/>
      <c r="I150" s="165"/>
      <c r="K150" s="165"/>
    </row>
    <row r="151" spans="1:11" ht="16.5" customHeight="1">
      <c r="A151" s="132"/>
      <c r="B151" s="153"/>
      <c r="E151" s="164"/>
      <c r="F151" s="75"/>
      <c r="G151" s="165"/>
      <c r="H151" s="75"/>
      <c r="I151" s="165"/>
      <c r="K151" s="165"/>
    </row>
    <row r="152" spans="1:11" ht="16.5" customHeight="1">
      <c r="A152" s="132"/>
      <c r="B152" s="153"/>
      <c r="E152" s="164"/>
      <c r="F152" s="75"/>
      <c r="G152" s="165"/>
      <c r="H152" s="75"/>
      <c r="I152" s="165"/>
      <c r="K152" s="165"/>
    </row>
    <row r="153" spans="1:11" ht="16.5" customHeight="1">
      <c r="A153" s="132"/>
      <c r="B153" s="153"/>
      <c r="E153" s="164"/>
      <c r="F153" s="75"/>
      <c r="G153" s="165"/>
      <c r="H153" s="75"/>
      <c r="I153" s="165"/>
      <c r="K153" s="165"/>
    </row>
    <row r="154" spans="1:11" ht="16.5" customHeight="1">
      <c r="A154" s="132"/>
      <c r="B154" s="153"/>
      <c r="E154" s="164"/>
      <c r="F154" s="75"/>
      <c r="G154" s="165"/>
      <c r="H154" s="75"/>
      <c r="I154" s="165"/>
      <c r="K154" s="165"/>
    </row>
    <row r="155" spans="1:11" ht="16.5" customHeight="1">
      <c r="A155" s="132"/>
      <c r="B155" s="153"/>
      <c r="E155" s="164"/>
      <c r="F155" s="75"/>
      <c r="G155" s="165"/>
      <c r="H155" s="75"/>
      <c r="I155" s="165"/>
      <c r="K155" s="165"/>
    </row>
    <row r="156" spans="1:11" ht="16.5" customHeight="1">
      <c r="A156" s="132"/>
      <c r="B156" s="153"/>
      <c r="E156" s="164"/>
      <c r="F156" s="75"/>
      <c r="G156" s="165"/>
      <c r="H156" s="75"/>
      <c r="I156" s="165"/>
      <c r="K156" s="165"/>
    </row>
    <row r="157" spans="1:11" ht="16.5" customHeight="1">
      <c r="A157" s="132"/>
      <c r="B157" s="153"/>
      <c r="E157" s="164"/>
      <c r="F157" s="75"/>
      <c r="G157" s="165"/>
      <c r="H157" s="75"/>
      <c r="I157" s="165"/>
      <c r="K157" s="165"/>
    </row>
    <row r="158" spans="1:11" ht="16.5" customHeight="1">
      <c r="A158" s="132"/>
      <c r="B158" s="153"/>
      <c r="E158" s="164"/>
      <c r="F158" s="75"/>
      <c r="G158" s="165"/>
      <c r="H158" s="75"/>
      <c r="I158" s="165"/>
      <c r="K158" s="165"/>
    </row>
    <row r="159" spans="1:11" ht="16.5" customHeight="1">
      <c r="A159" s="132"/>
      <c r="B159" s="153"/>
      <c r="E159" s="164"/>
      <c r="F159" s="75"/>
      <c r="G159" s="165"/>
      <c r="H159" s="75"/>
      <c r="I159" s="165"/>
      <c r="K159" s="165"/>
    </row>
    <row r="160" spans="1:11" ht="15" customHeight="1">
      <c r="A160" s="132"/>
      <c r="B160" s="153"/>
      <c r="E160" s="164"/>
      <c r="F160" s="75"/>
      <c r="G160" s="165"/>
      <c r="H160" s="75"/>
      <c r="I160" s="165"/>
      <c r="K160" s="165"/>
    </row>
    <row r="161" spans="1:12" s="44" customFormat="1" ht="21.75" customHeight="1">
      <c r="A161" s="253" t="str">
        <f>'2-4'!A53:L53</f>
        <v>The condensed notes to the interim financial information on pages 14 to 35 are an integral part of this interim financial information.</v>
      </c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  <c r="L161" s="253"/>
    </row>
  </sheetData>
  <sheetProtection/>
  <mergeCells count="3">
    <mergeCell ref="A55:L55"/>
    <mergeCell ref="A108:L108"/>
    <mergeCell ref="A161:L161"/>
  </mergeCells>
  <printOptions/>
  <pageMargins left="0.8" right="0.5" top="0.5" bottom="0.6" header="0.49" footer="0.4"/>
  <pageSetup firstPageNumber="11" useFirstPageNumber="1" fitToHeight="0" horizontalDpi="1200" verticalDpi="1200" orientation="portrait" paperSize="9" scale="90" r:id="rId1"/>
  <headerFooter>
    <oddFooter>&amp;R&amp;"Arial,Regular"&amp;9&amp;P</oddFooter>
  </headerFooter>
  <rowBreaks count="2" manualBreakCount="2">
    <brk id="55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Arisara U.</cp:lastModifiedBy>
  <cp:lastPrinted>2019-08-09T08:55:33Z</cp:lastPrinted>
  <dcterms:created xsi:type="dcterms:W3CDTF">2014-03-04T07:14:12Z</dcterms:created>
  <dcterms:modified xsi:type="dcterms:W3CDTF">2019-08-09T11:26:31Z</dcterms:modified>
  <cp:category/>
  <cp:version/>
  <cp:contentType/>
  <cp:contentStatus/>
</cp:coreProperties>
</file>