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56" windowHeight="12576" tabRatio="851" activeTab="0"/>
  </bookViews>
  <sheets>
    <sheet name="2-4" sheetId="1" r:id="rId1"/>
    <sheet name="5-6 (3m)" sheetId="2" r:id="rId2"/>
    <sheet name="7" sheetId="3" r:id="rId3"/>
    <sheet name="8" sheetId="4" r:id="rId4"/>
    <sheet name="9-11" sheetId="5" r:id="rId5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<sst xmlns="http://schemas.openxmlformats.org/spreadsheetml/2006/main" count="444" uniqueCount="273">
  <si>
    <t xml:space="preserve">   </t>
  </si>
  <si>
    <t>31 December</t>
  </si>
  <si>
    <t>Notes</t>
  </si>
  <si>
    <t>Assets</t>
  </si>
  <si>
    <t>Current assets</t>
  </si>
  <si>
    <t>Total current assets</t>
  </si>
  <si>
    <t>Non-current assets</t>
  </si>
  <si>
    <t>Director ________________________________________________</t>
  </si>
  <si>
    <t>Total non-current assets</t>
  </si>
  <si>
    <t>Current liabilities</t>
  </si>
  <si>
    <t>Total current liabilities</t>
  </si>
  <si>
    <t>Non-current liabilities</t>
  </si>
  <si>
    <t>Total non-current liabilities</t>
  </si>
  <si>
    <t>Total liabilities</t>
  </si>
  <si>
    <t>Total assets</t>
  </si>
  <si>
    <t>Share capital</t>
  </si>
  <si>
    <t>Issued and paid-up share capital</t>
  </si>
  <si>
    <t>Premium on share capital</t>
  </si>
  <si>
    <t xml:space="preserve">Retained earnings </t>
  </si>
  <si>
    <t>Unappropriated</t>
  </si>
  <si>
    <t>Non-controlling interests</t>
  </si>
  <si>
    <t>Other income</t>
  </si>
  <si>
    <t>Administrative expenses</t>
  </si>
  <si>
    <t>Profit for the period</t>
  </si>
  <si>
    <t>Attributable to owners of the parent</t>
  </si>
  <si>
    <t>share capital</t>
  </si>
  <si>
    <t>Total</t>
  </si>
  <si>
    <t>Non-controlling</t>
  </si>
  <si>
    <t>interests</t>
  </si>
  <si>
    <t>Cash flows from operating activities</t>
  </si>
  <si>
    <t>Profit before income tax for the period</t>
  </si>
  <si>
    <t>- Interest income</t>
  </si>
  <si>
    <t>- Inventories</t>
  </si>
  <si>
    <t>- Income tax paid</t>
  </si>
  <si>
    <t>Cash flows from investing activities</t>
  </si>
  <si>
    <t>Cash flows from financing activities</t>
  </si>
  <si>
    <t>Authorised share capital</t>
  </si>
  <si>
    <t xml:space="preserve"> paid-up</t>
  </si>
  <si>
    <t>Issued and</t>
  </si>
  <si>
    <t xml:space="preserve"> share capital</t>
  </si>
  <si>
    <t>Premium on</t>
  </si>
  <si>
    <t>Total owners</t>
  </si>
  <si>
    <t>of the parent</t>
  </si>
  <si>
    <t>- Depreciation and amortisation</t>
  </si>
  <si>
    <t>Change in operating assets and liabilities:</t>
  </si>
  <si>
    <t>Audited</t>
  </si>
  <si>
    <t>Consolidated</t>
  </si>
  <si>
    <t>Retained earnings</t>
  </si>
  <si>
    <t xml:space="preserve">Statement of Cash Flows </t>
  </si>
  <si>
    <t>Adjustments to reconcile profit before income tax</t>
  </si>
  <si>
    <t>Beginning balance</t>
  </si>
  <si>
    <t xml:space="preserve">Ending balance </t>
  </si>
  <si>
    <t xml:space="preserve">Statement of Financial Position </t>
  </si>
  <si>
    <t>Statement of Comprehensive Income</t>
  </si>
  <si>
    <t>Unaudited</t>
  </si>
  <si>
    <t>Finance costs</t>
  </si>
  <si>
    <t>Total revenue</t>
  </si>
  <si>
    <t>equity</t>
  </si>
  <si>
    <t>Energy Absolute Public Company Limited</t>
  </si>
  <si>
    <t xml:space="preserve">Cash and cash equivalents </t>
  </si>
  <si>
    <t>Trade accounts payable</t>
  </si>
  <si>
    <t>Revenue from subsidy for adders</t>
  </si>
  <si>
    <t>Dividend income</t>
  </si>
  <si>
    <t>- Trade accounts receivable</t>
  </si>
  <si>
    <t>- Trade accounts payable</t>
  </si>
  <si>
    <t>Inventories, net</t>
  </si>
  <si>
    <t>Investments in subsidiaries</t>
  </si>
  <si>
    <t>Property, plant and equipment, net</t>
  </si>
  <si>
    <t>Intangible assets, net</t>
  </si>
  <si>
    <t>Short-term loans from financial institutions</t>
  </si>
  <si>
    <t xml:space="preserve">Current portion of long-term loans from </t>
  </si>
  <si>
    <t>Current portion of finance lease liabilities, net</t>
  </si>
  <si>
    <t>Income tax payable</t>
  </si>
  <si>
    <t>Finance lease liabilities, net</t>
  </si>
  <si>
    <t>Retirement benefit obligations</t>
  </si>
  <si>
    <t xml:space="preserve">   at par value of Baht 0.10 per share</t>
  </si>
  <si>
    <t xml:space="preserve">   paid-up at Baht 0.10 per share</t>
  </si>
  <si>
    <t>Legal reserve</t>
  </si>
  <si>
    <t xml:space="preserve">Appropriated </t>
  </si>
  <si>
    <t>- Legal reserve</t>
  </si>
  <si>
    <t>Selling expenses</t>
  </si>
  <si>
    <t>- Retirement benefit expenses</t>
  </si>
  <si>
    <t>- Other non-current assets</t>
  </si>
  <si>
    <t>- Cash on hand and deposits at financial</t>
  </si>
  <si>
    <t>Baht’000</t>
  </si>
  <si>
    <t xml:space="preserve"> equity</t>
  </si>
  <si>
    <t xml:space="preserve">- 3,730,000,000 ordinary shares </t>
  </si>
  <si>
    <t>- 3,730,000,000 ordinary shares</t>
  </si>
  <si>
    <t>Payments for finance leases liabilities</t>
  </si>
  <si>
    <t>Provision for decommissioning costs</t>
  </si>
  <si>
    <t>Interest paid</t>
  </si>
  <si>
    <t>Payments for investments in subsidiaries</t>
  </si>
  <si>
    <t>Total comprehensive income for the period</t>
  </si>
  <si>
    <t>- Finance costs</t>
  </si>
  <si>
    <t>Other accounts receivable</t>
  </si>
  <si>
    <t>Other accounts payable</t>
  </si>
  <si>
    <t>Retention for constructions</t>
  </si>
  <si>
    <t>- Other accounts receivable</t>
  </si>
  <si>
    <t>- Other accounts payable</t>
  </si>
  <si>
    <t>Deferred tax assets, net</t>
  </si>
  <si>
    <t>Currency exchange gains (losses), net</t>
  </si>
  <si>
    <t xml:space="preserve">Items that will be reclassified </t>
  </si>
  <si>
    <t>subsequently to profit or loss</t>
  </si>
  <si>
    <t>Total other</t>
  </si>
  <si>
    <t>components</t>
  </si>
  <si>
    <t>of equity</t>
  </si>
  <si>
    <t>Separate</t>
  </si>
  <si>
    <t>- Dividend income</t>
  </si>
  <si>
    <t>Proceeds from long-term loans to related parties</t>
  </si>
  <si>
    <t xml:space="preserve">Proceeds from short-term loans to related parties </t>
  </si>
  <si>
    <t>Proceeds from dividend income</t>
  </si>
  <si>
    <t>Proceeds from interest income</t>
  </si>
  <si>
    <t>Liabilities and equity</t>
  </si>
  <si>
    <t>Equity</t>
  </si>
  <si>
    <t>Total equity</t>
  </si>
  <si>
    <t>Total liabilities and equity</t>
  </si>
  <si>
    <t>Statement of Changes in Equity</t>
  </si>
  <si>
    <t>Changes in equity for the period</t>
  </si>
  <si>
    <t>Other components of equity</t>
  </si>
  <si>
    <t>Investment property, net</t>
  </si>
  <si>
    <t xml:space="preserve">Investment in a joint venture </t>
  </si>
  <si>
    <t>Goodwill</t>
  </si>
  <si>
    <t>from changes</t>
  </si>
  <si>
    <t>in shareholding</t>
  </si>
  <si>
    <t xml:space="preserve"> subsidiaries</t>
  </si>
  <si>
    <t>comprehensive</t>
  </si>
  <si>
    <t>a joint venture</t>
  </si>
  <si>
    <t>Share of other</t>
  </si>
  <si>
    <t>- Unrealised losses (gains) on exchange rates</t>
  </si>
  <si>
    <t>Currency</t>
  </si>
  <si>
    <t>translation</t>
  </si>
  <si>
    <t>income</t>
  </si>
  <si>
    <t>Revenue from sales and services</t>
  </si>
  <si>
    <t>Other non-current liabilities</t>
  </si>
  <si>
    <t>differences</t>
  </si>
  <si>
    <t>Debentures, net</t>
  </si>
  <si>
    <t>Profit before income tax</t>
  </si>
  <si>
    <t>Income tax</t>
  </si>
  <si>
    <t>Deposits at financial institutions used as collateral</t>
  </si>
  <si>
    <t>financial information</t>
  </si>
  <si>
    <t>Consolidated financial information</t>
  </si>
  <si>
    <t xml:space="preserve">interests in </t>
  </si>
  <si>
    <t xml:space="preserve">Capital contributions by non-controlling </t>
  </si>
  <si>
    <t>2019</t>
  </si>
  <si>
    <t>Opening balance as at 1 January 2019</t>
  </si>
  <si>
    <t>- Other non-current liabilities</t>
  </si>
  <si>
    <t>Other non-current assets, net</t>
  </si>
  <si>
    <t>Trade accounts receivable, net</t>
  </si>
  <si>
    <t>Other comprehensive income (expense)</t>
  </si>
  <si>
    <t xml:space="preserve">Net cash receipts from (payments in) </t>
  </si>
  <si>
    <t>Long-term loans from financial institutions, net</t>
  </si>
  <si>
    <t>Current portion of debentures, net</t>
  </si>
  <si>
    <t>Note</t>
  </si>
  <si>
    <t>Payments for purchases of investment property</t>
  </si>
  <si>
    <t xml:space="preserve">Investments in associates </t>
  </si>
  <si>
    <t>from related parties</t>
  </si>
  <si>
    <t>Equity attributable to owners of the parent</t>
  </si>
  <si>
    <t>Cost of sales and services</t>
  </si>
  <si>
    <t>Total expenses</t>
  </si>
  <si>
    <t xml:space="preserve">Earnings per share </t>
  </si>
  <si>
    <t>Separate financial informaiton</t>
  </si>
  <si>
    <t>Cash flows before changes in operating assets</t>
  </si>
  <si>
    <t>and liabilities</t>
  </si>
  <si>
    <t>operating activities</t>
  </si>
  <si>
    <t>Payments for purchase of intangible assets</t>
  </si>
  <si>
    <t>Net cash receipts from (payments in) financing activities</t>
  </si>
  <si>
    <t>Cash and cash equivalents are made up as follows:</t>
  </si>
  <si>
    <t>institutions - maturities within three months</t>
  </si>
  <si>
    <t xml:space="preserve">- Changes in construction payables and </t>
  </si>
  <si>
    <t>- Decommissioning costs</t>
  </si>
  <si>
    <t>- Transfer cost of construction of high voltage station</t>
  </si>
  <si>
    <t xml:space="preserve">Remeasurements </t>
  </si>
  <si>
    <t xml:space="preserve">of post-employment </t>
  </si>
  <si>
    <t>benefit obligations</t>
  </si>
  <si>
    <t>- Reclassification of advance payment for purchase of</t>
  </si>
  <si>
    <t xml:space="preserve">   payables for purchase of assets</t>
  </si>
  <si>
    <t xml:space="preserve">   (including retention for constructions)</t>
  </si>
  <si>
    <t xml:space="preserve">   to right to use transmission line</t>
  </si>
  <si>
    <t xml:space="preserve">   investment to be investment in a joint venture</t>
  </si>
  <si>
    <t>Basic earnings per share (Baht per share)</t>
  </si>
  <si>
    <t xml:space="preserve">Other comprehensive </t>
  </si>
  <si>
    <t>expense</t>
  </si>
  <si>
    <t>for the period</t>
  </si>
  <si>
    <t>to net cash provided by operations, net:</t>
  </si>
  <si>
    <t>Net increase (decrease) in cash and cash equivalents</t>
  </si>
  <si>
    <t>Share of loss from investments in associates</t>
  </si>
  <si>
    <t>Proceeds from advance receipts for land rental</t>
  </si>
  <si>
    <t>- Losses (gains) on disposals of equipment</t>
  </si>
  <si>
    <r>
      <t xml:space="preserve">Liabilities and equity </t>
    </r>
    <r>
      <rPr>
        <sz val="9"/>
        <rFont val="Arial"/>
        <family val="2"/>
      </rPr>
      <t>(continued)</t>
    </r>
  </si>
  <si>
    <t>Advance receipts for land rental from related parties</t>
  </si>
  <si>
    <t xml:space="preserve">   subsequently to profit or loss</t>
  </si>
  <si>
    <t xml:space="preserve">   for using the equity method</t>
  </si>
  <si>
    <t>associates and</t>
  </si>
  <si>
    <t>(expense) of</t>
  </si>
  <si>
    <t>Other component of equity</t>
  </si>
  <si>
    <t>31 March</t>
  </si>
  <si>
    <t>Closing balance as at 31 March 2019</t>
  </si>
  <si>
    <t>As at 31 March 2020</t>
  </si>
  <si>
    <t>Closing balance as at 31 March 2020</t>
  </si>
  <si>
    <t>2020</t>
  </si>
  <si>
    <t>Current portion of long-term loans to other parties</t>
  </si>
  <si>
    <t>and related parties</t>
  </si>
  <si>
    <t>For the three-month period ended 31 March 2020</t>
  </si>
  <si>
    <t>Cash generated from (used in) operations</t>
  </si>
  <si>
    <t xml:space="preserve">Financial assets measured at fair value </t>
  </si>
  <si>
    <t>through other comprehensive income</t>
  </si>
  <si>
    <t>Lease liabilities, net</t>
  </si>
  <si>
    <t>Current portion of lease liabilities, net</t>
  </si>
  <si>
    <t>Right-of-use assets, net</t>
  </si>
  <si>
    <t>Current portion of derivative liabilities</t>
  </si>
  <si>
    <t>Payments for lease liabilities</t>
  </si>
  <si>
    <t>Change in fair value</t>
  </si>
  <si>
    <t>of investment in</t>
  </si>
  <si>
    <t>equity instruments</t>
  </si>
  <si>
    <t>Short-term loans from other parties and related parties</t>
  </si>
  <si>
    <t>financial institutions, net</t>
  </si>
  <si>
    <t>Discount</t>
  </si>
  <si>
    <t xml:space="preserve">Payments for short-term loans to related parties </t>
  </si>
  <si>
    <t>Opening balance as at 1 January 2020</t>
  </si>
  <si>
    <t>As previously reported</t>
  </si>
  <si>
    <t>As restated</t>
  </si>
  <si>
    <t>and a joint venture</t>
  </si>
  <si>
    <t>- Changes in right-of-use of assets</t>
  </si>
  <si>
    <t>Deferred tax liabilities</t>
  </si>
  <si>
    <t>interests of a subsidiary</t>
  </si>
  <si>
    <t>- Allowance for decrease in value of inventories</t>
  </si>
  <si>
    <t>Supplymentary information:</t>
  </si>
  <si>
    <t>Long-term loans to other parties and related parties</t>
  </si>
  <si>
    <t xml:space="preserve">   associates and a joint venture accounted</t>
  </si>
  <si>
    <t xml:space="preserve">   Share of other comprehensive expense from</t>
  </si>
  <si>
    <t xml:space="preserve">   Currency translation differences</t>
  </si>
  <si>
    <t xml:space="preserve">   Income tax on items that will be reclassified</t>
  </si>
  <si>
    <t>Owners of the parent</t>
  </si>
  <si>
    <t>Profit (loss) attributable to</t>
  </si>
  <si>
    <t>Total comprehensive income (expense) attributable to</t>
  </si>
  <si>
    <t xml:space="preserve">Impact on adoption of new financial </t>
  </si>
  <si>
    <t xml:space="preserve">   reporting standards</t>
  </si>
  <si>
    <t>Derivative liabilities</t>
  </si>
  <si>
    <t>Gain on remeasurement of financial instruments, net</t>
  </si>
  <si>
    <t>Acquisitions of indirect subsidiaries</t>
  </si>
  <si>
    <t>Proceeds from acquisitions of indirect subsidiaries</t>
  </si>
  <si>
    <t>Payments for acquisitions of indirect subsidiaries</t>
  </si>
  <si>
    <t xml:space="preserve">Short-term loans to other parties and </t>
  </si>
  <si>
    <t>related parties, net</t>
  </si>
  <si>
    <t xml:space="preserve">Construction payables and payables </t>
  </si>
  <si>
    <t>for purchase of assets</t>
  </si>
  <si>
    <t xml:space="preserve">Total comprehensive income (expense) </t>
  </si>
  <si>
    <t>Total comprehensive income (expense)</t>
  </si>
  <si>
    <t xml:space="preserve">- Gains on remeasurement of </t>
  </si>
  <si>
    <t xml:space="preserve">  financial instruments</t>
  </si>
  <si>
    <t xml:space="preserve">- Allowance for impairment of </t>
  </si>
  <si>
    <t xml:space="preserve">  trade accounts receivable</t>
  </si>
  <si>
    <t>- Share of loss from investment in associates</t>
  </si>
  <si>
    <t xml:space="preserve">  and a joint venture</t>
  </si>
  <si>
    <t xml:space="preserve">- Amortisation of advance receipts for </t>
  </si>
  <si>
    <t xml:space="preserve">  land rental from related parties</t>
  </si>
  <si>
    <t>Payments for purchases of property,</t>
  </si>
  <si>
    <t>plant and equipment</t>
  </si>
  <si>
    <t>Proceeds from disposals of property,</t>
  </si>
  <si>
    <t>Interest paid capitalised in property,</t>
  </si>
  <si>
    <t>Net cash received from (payments in)</t>
  </si>
  <si>
    <t>investing activities</t>
  </si>
  <si>
    <t xml:space="preserve">Proceeds from short-term loans from </t>
  </si>
  <si>
    <t>financial institutions</t>
  </si>
  <si>
    <t>Payments for short-term loans from</t>
  </si>
  <si>
    <t>Proceeds from long-term loans from</t>
  </si>
  <si>
    <t>Payments for long-term loans from</t>
  </si>
  <si>
    <t xml:space="preserve">related parties </t>
  </si>
  <si>
    <t xml:space="preserve">Proceeds from paid-up ordinary shares of </t>
  </si>
  <si>
    <t>a subsidiary from non-controlling interests</t>
  </si>
  <si>
    <t>cash and cash equivalents</t>
  </si>
  <si>
    <t xml:space="preserve">Currency translation differences on </t>
  </si>
  <si>
    <t>The accompanying condensed notes to the interim financial information on pages 12 to 46 are an integral part of this interim financial information.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</si>
</sst>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#,##0;\(#,##0\)"/>
    <numFmt numFmtId="167" formatCode="#,##0;\(#,##0\);\-"/>
    <numFmt numFmtId="168" formatCode="#,##0.0;\(#,##0.0\)"/>
    <numFmt numFmtId="169" formatCode="#,##0.00;\(#,##0.00\);\-"/>
    <numFmt numFmtId="170" formatCode="[$$]#,##0.00_);\([$$]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rdia New"/>
      <family val="2"/>
    </font>
    <font>
      <sz val="10"/>
      <name val="Arial"/>
      <family val="2"/>
    </font>
    <font>
      <sz val="14"/>
      <name val="Cordia New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4"/>
      <color indexed="8"/>
      <name val="Browallia New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9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4"/>
      <color rgb="FF000000"/>
      <name val="Browallia New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AFAFA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double"/>
    </border>
    <border>
      <left/>
      <right/>
      <top style="thin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170" fontId="47" fillId="0" borderId="0" applyAlignment="0"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4" fillId="0" borderId="0">
      <alignment/>
      <protection/>
    </xf>
  </cellStyleXfs>
  <cellXfs count="280">
    <xf numFmtId="0" fontId="0" fillId="0" borderId="0" xfId="0" applyFont="1" applyAlignment="1">
      <alignment/>
    </xf>
    <xf numFmtId="0" fontId="5" fillId="0" borderId="0" xfId="65" applyFont="1" applyFill="1" applyBorder="1" applyAlignment="1">
      <alignment vertical="center"/>
      <protection/>
    </xf>
    <xf numFmtId="0" fontId="6" fillId="0" borderId="0" xfId="65" applyFont="1" applyFill="1" applyBorder="1" applyAlignment="1">
      <alignment horizontal="right" vertical="center"/>
      <protection/>
    </xf>
    <xf numFmtId="0" fontId="6" fillId="0" borderId="0" xfId="65" applyFont="1" applyFill="1" applyBorder="1" applyAlignment="1">
      <alignment horizontal="center" vertical="center"/>
      <protection/>
    </xf>
    <xf numFmtId="167" fontId="6" fillId="0" borderId="10" xfId="65" applyNumberFormat="1" applyFont="1" applyFill="1" applyBorder="1" applyAlignment="1">
      <alignment horizontal="right" vertical="center"/>
      <protection/>
    </xf>
    <xf numFmtId="0" fontId="6" fillId="0" borderId="10" xfId="65" applyFont="1" applyFill="1" applyBorder="1" applyAlignment="1">
      <alignment horizontal="right" vertical="center"/>
      <protection/>
    </xf>
    <xf numFmtId="0" fontId="5" fillId="0" borderId="0" xfId="65" applyFont="1" applyFill="1" applyAlignment="1">
      <alignment vertical="center"/>
      <protection/>
    </xf>
    <xf numFmtId="167" fontId="6" fillId="0" borderId="0" xfId="65" applyNumberFormat="1" applyFont="1" applyFill="1" applyBorder="1" applyAlignment="1">
      <alignment horizontal="right" vertical="center"/>
      <protection/>
    </xf>
    <xf numFmtId="167" fontId="6" fillId="0" borderId="0" xfId="65" applyNumberFormat="1" applyFont="1" applyFill="1" applyBorder="1" applyAlignment="1">
      <alignment horizontal="center" vertical="center"/>
      <protection/>
    </xf>
    <xf numFmtId="165" fontId="6" fillId="0" borderId="0" xfId="44" applyFont="1" applyFill="1" applyAlignment="1">
      <alignment horizontal="right" vertical="center"/>
    </xf>
    <xf numFmtId="0" fontId="5" fillId="0" borderId="0" xfId="65" applyNumberFormat="1" applyFont="1" applyFill="1" applyAlignment="1">
      <alignment vertical="center"/>
      <protection/>
    </xf>
    <xf numFmtId="0" fontId="6" fillId="0" borderId="0" xfId="44" applyNumberFormat="1" applyFont="1" applyFill="1" applyAlignment="1">
      <alignment horizontal="right" vertical="center"/>
    </xf>
    <xf numFmtId="0" fontId="6" fillId="0" borderId="0" xfId="60" applyNumberFormat="1" applyFont="1" applyFill="1" applyBorder="1" applyAlignment="1">
      <alignment horizontal="right" vertical="center"/>
      <protection/>
    </xf>
    <xf numFmtId="0" fontId="5" fillId="0" borderId="0" xfId="65" applyNumberFormat="1" applyFont="1" applyFill="1" applyAlignment="1">
      <alignment horizontal="right" vertical="center"/>
      <protection/>
    </xf>
    <xf numFmtId="0" fontId="6" fillId="0" borderId="0" xfId="65" applyNumberFormat="1" applyFont="1" applyFill="1" applyAlignment="1">
      <alignment horizontal="right" vertical="center"/>
      <protection/>
    </xf>
    <xf numFmtId="0" fontId="6" fillId="0" borderId="10" xfId="62" applyNumberFormat="1" applyFont="1" applyFill="1" applyBorder="1" applyAlignment="1">
      <alignment horizontal="right" vertical="center"/>
      <protection/>
    </xf>
    <xf numFmtId="0" fontId="6" fillId="0" borderId="0" xfId="44" applyNumberFormat="1" applyFont="1" applyFill="1" applyBorder="1" applyAlignment="1">
      <alignment horizontal="right" vertical="center"/>
    </xf>
    <xf numFmtId="167" fontId="6" fillId="0" borderId="0" xfId="44" applyNumberFormat="1" applyFont="1" applyFill="1" applyBorder="1" applyAlignment="1">
      <alignment horizontal="right" vertical="center" wrapText="1"/>
    </xf>
    <xf numFmtId="165" fontId="6" fillId="0" borderId="0" xfId="44" applyFont="1" applyFill="1" applyBorder="1" applyAlignment="1">
      <alignment horizontal="right" vertical="center" wrapText="1"/>
    </xf>
    <xf numFmtId="166" fontId="6" fillId="0" borderId="0" xfId="60" applyNumberFormat="1" applyFont="1" applyFill="1" applyBorder="1" applyAlignment="1">
      <alignment horizontal="left" vertical="center"/>
      <protection/>
    </xf>
    <xf numFmtId="167" fontId="5" fillId="0" borderId="0" xfId="65" applyNumberFormat="1" applyFont="1" applyFill="1" applyAlignment="1">
      <alignment horizontal="right" vertical="center"/>
      <protection/>
    </xf>
    <xf numFmtId="167" fontId="5" fillId="0" borderId="0" xfId="42" applyNumberFormat="1" applyFont="1" applyFill="1" applyAlignment="1">
      <alignment vertical="center"/>
    </xf>
    <xf numFmtId="167" fontId="5" fillId="0" borderId="0" xfId="65" applyNumberFormat="1" applyFont="1" applyFill="1" applyAlignment="1">
      <alignment vertical="center"/>
      <protection/>
    </xf>
    <xf numFmtId="167" fontId="5" fillId="0" borderId="10" xfId="65" applyNumberFormat="1" applyFont="1" applyFill="1" applyBorder="1" applyAlignment="1">
      <alignment horizontal="right" vertical="center"/>
      <protection/>
    </xf>
    <xf numFmtId="167" fontId="5" fillId="0" borderId="0" xfId="65" applyNumberFormat="1" applyFont="1" applyFill="1" applyBorder="1" applyAlignment="1">
      <alignment horizontal="right" vertical="center"/>
      <protection/>
    </xf>
    <xf numFmtId="167" fontId="5" fillId="0" borderId="10" xfId="65" applyNumberFormat="1" applyFont="1" applyFill="1" applyBorder="1" applyAlignment="1">
      <alignment vertical="center"/>
      <protection/>
    </xf>
    <xf numFmtId="167" fontId="5" fillId="0" borderId="11" xfId="65" applyNumberFormat="1" applyFont="1" applyFill="1" applyBorder="1" applyAlignment="1">
      <alignment horizontal="right" vertical="center"/>
      <protection/>
    </xf>
    <xf numFmtId="167" fontId="5" fillId="0" borderId="10" xfId="42" applyNumberFormat="1" applyFont="1" applyFill="1" applyBorder="1" applyAlignment="1">
      <alignment horizontal="right" vertical="center"/>
    </xf>
    <xf numFmtId="167" fontId="5" fillId="0" borderId="0" xfId="42" applyNumberFormat="1" applyFont="1" applyFill="1" applyBorder="1" applyAlignment="1">
      <alignment horizontal="right" vertical="center"/>
    </xf>
    <xf numFmtId="167" fontId="5" fillId="0" borderId="10" xfId="42" applyNumberFormat="1" applyFont="1" applyFill="1" applyBorder="1" applyAlignment="1">
      <alignment vertical="center"/>
    </xf>
    <xf numFmtId="166" fontId="5" fillId="0" borderId="0" xfId="60" applyNumberFormat="1" applyFont="1" applyFill="1" applyAlignment="1">
      <alignment vertical="center"/>
      <protection/>
    </xf>
    <xf numFmtId="167" fontId="5" fillId="0" borderId="0" xfId="42" applyNumberFormat="1" applyFont="1" applyFill="1" applyAlignment="1">
      <alignment horizontal="right" vertical="center"/>
    </xf>
    <xf numFmtId="0" fontId="5" fillId="0" borderId="0" xfId="65" applyNumberFormat="1" applyFont="1" applyFill="1" applyAlignment="1">
      <alignment horizontal="center" vertical="center"/>
      <protection/>
    </xf>
    <xf numFmtId="167" fontId="6" fillId="0" borderId="0" xfId="65" applyNumberFormat="1" applyFont="1" applyFill="1" applyBorder="1" applyAlignment="1">
      <alignment vertical="center"/>
      <protection/>
    </xf>
    <xf numFmtId="167" fontId="7" fillId="0" borderId="10" xfId="62" applyNumberFormat="1" applyFont="1" applyFill="1" applyBorder="1" applyAlignment="1">
      <alignment horizontal="right" vertical="center"/>
      <protection/>
    </xf>
    <xf numFmtId="167" fontId="7" fillId="0" borderId="0" xfId="62" applyNumberFormat="1" applyFont="1" applyFill="1" applyBorder="1" applyAlignment="1">
      <alignment horizontal="right" vertical="center"/>
      <protection/>
    </xf>
    <xf numFmtId="166" fontId="3" fillId="0" borderId="0" xfId="0" applyNumberFormat="1" applyFont="1" applyFill="1" applyBorder="1" applyAlignment="1">
      <alignment horizontal="center" vertical="center"/>
    </xf>
    <xf numFmtId="167" fontId="3" fillId="0" borderId="10" xfId="60" applyNumberFormat="1" applyFont="1" applyFill="1" applyBorder="1" applyAlignment="1">
      <alignment horizontal="right" vertical="center"/>
      <protection/>
    </xf>
    <xf numFmtId="167" fontId="3" fillId="0" borderId="0" xfId="60" applyNumberFormat="1" applyFont="1" applyFill="1" applyBorder="1" applyAlignment="1">
      <alignment horizontal="right" vertical="center"/>
      <protection/>
    </xf>
    <xf numFmtId="166" fontId="7" fillId="0" borderId="0" xfId="58" applyNumberFormat="1" applyFont="1" applyFill="1" applyBorder="1" applyAlignment="1">
      <alignment horizontal="right" vertical="center"/>
      <protection/>
    </xf>
    <xf numFmtId="167" fontId="3" fillId="0" borderId="0" xfId="63" applyNumberFormat="1" applyFont="1" applyFill="1" applyBorder="1" applyAlignment="1">
      <alignment horizontal="right" vertical="center"/>
      <protection/>
    </xf>
    <xf numFmtId="166" fontId="3" fillId="0" borderId="0" xfId="63" applyNumberFormat="1" applyFont="1" applyFill="1" applyBorder="1" applyAlignment="1">
      <alignment vertical="center"/>
      <protection/>
    </xf>
    <xf numFmtId="167" fontId="3" fillId="0" borderId="10" xfId="63" applyNumberFormat="1" applyFont="1" applyFill="1" applyBorder="1" applyAlignment="1">
      <alignment horizontal="right" vertical="center"/>
      <protection/>
    </xf>
    <xf numFmtId="164" fontId="3" fillId="0" borderId="0" xfId="63" applyNumberFormat="1" applyFont="1" applyFill="1" applyBorder="1" applyAlignment="1">
      <alignment horizontal="center" vertical="center"/>
      <protection/>
    </xf>
    <xf numFmtId="164" fontId="3" fillId="0" borderId="0" xfId="63" applyNumberFormat="1" applyFont="1" applyFill="1" applyBorder="1" applyAlignment="1">
      <alignment horizontal="left" vertical="center"/>
      <protection/>
    </xf>
    <xf numFmtId="164" fontId="3" fillId="0" borderId="0" xfId="61" applyNumberFormat="1" applyFont="1" applyFill="1" applyBorder="1" applyAlignment="1">
      <alignment horizontal="center" vertical="center"/>
      <protection/>
    </xf>
    <xf numFmtId="164" fontId="3" fillId="0" borderId="0" xfId="61" applyNumberFormat="1" applyFont="1" applyFill="1" applyBorder="1" applyAlignment="1">
      <alignment horizontal="left" vertical="center"/>
      <protection/>
    </xf>
    <xf numFmtId="0" fontId="6" fillId="0" borderId="0" xfId="65" applyFont="1" applyFill="1" applyAlignment="1">
      <alignment vertical="center"/>
      <protection/>
    </xf>
    <xf numFmtId="0" fontId="5" fillId="0" borderId="0" xfId="65" applyFont="1" applyFill="1" applyAlignment="1">
      <alignment horizontal="right" vertical="center"/>
      <protection/>
    </xf>
    <xf numFmtId="166" fontId="6" fillId="0" borderId="0" xfId="58" applyNumberFormat="1" applyFont="1" applyFill="1" applyBorder="1" applyAlignment="1">
      <alignment horizontal="right" vertical="center"/>
      <protection/>
    </xf>
    <xf numFmtId="0" fontId="6" fillId="0" borderId="10" xfId="65" applyFont="1" applyFill="1" applyBorder="1" applyAlignment="1">
      <alignment vertical="center"/>
      <protection/>
    </xf>
    <xf numFmtId="0" fontId="5" fillId="0" borderId="10" xfId="65" applyNumberFormat="1" applyFont="1" applyFill="1" applyBorder="1" applyAlignment="1">
      <alignment horizontal="center" vertical="center"/>
      <protection/>
    </xf>
    <xf numFmtId="0" fontId="5" fillId="0" borderId="10" xfId="65" applyFont="1" applyFill="1" applyBorder="1" applyAlignment="1">
      <alignment horizontal="right" vertical="center"/>
      <protection/>
    </xf>
    <xf numFmtId="0" fontId="52" fillId="0" borderId="0" xfId="65" applyFont="1" applyFill="1" applyAlignment="1">
      <alignment vertical="center"/>
      <protection/>
    </xf>
    <xf numFmtId="0" fontId="5" fillId="0" borderId="10" xfId="65" applyFont="1" applyFill="1" applyBorder="1" applyAlignment="1">
      <alignment vertical="center"/>
      <protection/>
    </xf>
    <xf numFmtId="166" fontId="7" fillId="0" borderId="0" xfId="60" applyNumberFormat="1" applyFont="1" applyFill="1" applyBorder="1" applyAlignment="1">
      <alignment horizontal="left" vertical="center"/>
      <protection/>
    </xf>
    <xf numFmtId="166" fontId="3" fillId="0" borderId="0" xfId="60" applyNumberFormat="1" applyFont="1" applyFill="1" applyBorder="1" applyAlignment="1">
      <alignment horizontal="center" vertical="center"/>
      <protection/>
    </xf>
    <xf numFmtId="166" fontId="10" fillId="0" borderId="0" xfId="60" applyNumberFormat="1" applyFont="1" applyFill="1" applyBorder="1" applyAlignment="1">
      <alignment horizontal="right" vertical="center"/>
      <protection/>
    </xf>
    <xf numFmtId="166" fontId="8" fillId="0" borderId="0" xfId="60" applyNumberFormat="1" applyFont="1" applyFill="1" applyBorder="1" applyAlignment="1">
      <alignment horizontal="right" vertical="center"/>
      <protection/>
    </xf>
    <xf numFmtId="166" fontId="3" fillId="0" borderId="0" xfId="60" applyNumberFormat="1" applyFont="1" applyFill="1" applyBorder="1" applyAlignment="1">
      <alignment horizontal="left" vertical="center"/>
      <protection/>
    </xf>
    <xf numFmtId="166" fontId="3" fillId="0" borderId="0" xfId="60" applyNumberFormat="1" applyFont="1" applyFill="1" applyBorder="1" applyAlignment="1">
      <alignment horizontal="right" vertical="center"/>
      <protection/>
    </xf>
    <xf numFmtId="166" fontId="3" fillId="0" borderId="0" xfId="60" applyNumberFormat="1" applyFont="1" applyFill="1" applyBorder="1" applyAlignment="1">
      <alignment vertical="center"/>
      <protection/>
    </xf>
    <xf numFmtId="167" fontId="7" fillId="0" borderId="0" xfId="65" applyNumberFormat="1" applyFont="1" applyFill="1" applyAlignment="1">
      <alignment horizontal="right" vertical="center"/>
      <protection/>
    </xf>
    <xf numFmtId="166" fontId="7" fillId="0" borderId="10" xfId="67" applyNumberFormat="1" applyFont="1" applyFill="1" applyBorder="1" applyAlignment="1">
      <alignment horizontal="left" vertical="center"/>
      <protection/>
    </xf>
    <xf numFmtId="166" fontId="7" fillId="0" borderId="10" xfId="60" applyNumberFormat="1" applyFont="1" applyFill="1" applyBorder="1" applyAlignment="1">
      <alignment horizontal="left" vertical="center"/>
      <protection/>
    </xf>
    <xf numFmtId="166" fontId="3" fillId="0" borderId="10" xfId="60" applyNumberFormat="1" applyFont="1" applyFill="1" applyBorder="1" applyAlignment="1">
      <alignment horizontal="center" vertical="center"/>
      <protection/>
    </xf>
    <xf numFmtId="166" fontId="8" fillId="0" borderId="10" xfId="60" applyNumberFormat="1" applyFont="1" applyFill="1" applyBorder="1" applyAlignment="1">
      <alignment horizontal="right" vertical="center"/>
      <protection/>
    </xf>
    <xf numFmtId="166" fontId="3" fillId="0" borderId="10" xfId="60" applyNumberFormat="1" applyFont="1" applyFill="1" applyBorder="1" applyAlignment="1">
      <alignment horizontal="left" vertical="center"/>
      <protection/>
    </xf>
    <xf numFmtId="166" fontId="3" fillId="0" borderId="10" xfId="60" applyNumberFormat="1" applyFont="1" applyFill="1" applyBorder="1" applyAlignment="1">
      <alignment horizontal="right" vertical="center"/>
      <protection/>
    </xf>
    <xf numFmtId="167" fontId="8" fillId="0" borderId="0" xfId="60" applyNumberFormat="1" applyFont="1" applyFill="1" applyBorder="1" applyAlignment="1">
      <alignment horizontal="center" vertical="center"/>
      <protection/>
    </xf>
    <xf numFmtId="166" fontId="9" fillId="0" borderId="0" xfId="60" applyNumberFormat="1" applyFont="1" applyFill="1" applyBorder="1" applyAlignment="1">
      <alignment horizontal="right" vertical="center"/>
      <protection/>
    </xf>
    <xf numFmtId="167" fontId="8" fillId="0" borderId="0" xfId="60" applyNumberFormat="1" applyFont="1" applyFill="1" applyBorder="1" applyAlignment="1">
      <alignment horizontal="right" vertical="center"/>
      <protection/>
    </xf>
    <xf numFmtId="166" fontId="7" fillId="0" borderId="0" xfId="60" applyNumberFormat="1" applyFont="1" applyFill="1" applyBorder="1" applyAlignment="1">
      <alignment horizontal="right" vertical="center"/>
      <protection/>
    </xf>
    <xf numFmtId="167" fontId="7" fillId="0" borderId="0" xfId="60" applyNumberFormat="1" applyFont="1" applyFill="1" applyBorder="1" applyAlignment="1">
      <alignment horizontal="right" vertical="center"/>
      <protection/>
    </xf>
    <xf numFmtId="166" fontId="7" fillId="0" borderId="0" xfId="60" applyNumberFormat="1" applyFont="1" applyFill="1" applyBorder="1" applyAlignment="1">
      <alignment horizontal="center" vertical="center"/>
      <protection/>
    </xf>
    <xf numFmtId="165" fontId="7" fillId="0" borderId="0" xfId="44" applyFont="1" applyFill="1" applyAlignment="1">
      <alignment horizontal="right" vertical="center"/>
    </xf>
    <xf numFmtId="167" fontId="7" fillId="0" borderId="0" xfId="44" applyNumberFormat="1" applyFont="1" applyFill="1" applyAlignment="1">
      <alignment horizontal="right" vertical="center"/>
    </xf>
    <xf numFmtId="166" fontId="9" fillId="0" borderId="0" xfId="60" applyNumberFormat="1" applyFont="1" applyFill="1" applyBorder="1" applyAlignment="1" quotePrefix="1">
      <alignment horizontal="right" vertical="center"/>
      <protection/>
    </xf>
    <xf numFmtId="165" fontId="7" fillId="0" borderId="0" xfId="44" applyFont="1" applyFill="1" applyBorder="1" applyAlignment="1">
      <alignment horizontal="right" vertical="center" wrapText="1"/>
    </xf>
    <xf numFmtId="0" fontId="3" fillId="0" borderId="0" xfId="65" applyFont="1" applyFill="1" applyAlignment="1" quotePrefix="1">
      <alignment vertical="center"/>
      <protection/>
    </xf>
    <xf numFmtId="167" fontId="3" fillId="0" borderId="11" xfId="60" applyNumberFormat="1" applyFont="1" applyFill="1" applyBorder="1" applyAlignment="1">
      <alignment horizontal="right" vertical="center"/>
      <protection/>
    </xf>
    <xf numFmtId="166" fontId="7" fillId="0" borderId="0" xfId="0" applyNumberFormat="1" applyFont="1" applyFill="1" applyBorder="1" applyAlignment="1">
      <alignment horizontal="left" vertical="center"/>
    </xf>
    <xf numFmtId="166" fontId="7" fillId="0" borderId="0" xfId="0" applyNumberFormat="1" applyFont="1" applyFill="1" applyBorder="1" applyAlignment="1">
      <alignment horizontal="center" vertical="center"/>
    </xf>
    <xf numFmtId="166" fontId="3" fillId="0" borderId="0" xfId="0" applyNumberFormat="1" applyFont="1" applyFill="1" applyBorder="1" applyAlignment="1">
      <alignment horizontal="left" vertical="center"/>
    </xf>
    <xf numFmtId="166" fontId="3" fillId="0" borderId="0" xfId="0" applyNumberFormat="1" applyFont="1" applyFill="1" applyBorder="1" applyAlignment="1">
      <alignment vertical="center"/>
    </xf>
    <xf numFmtId="166" fontId="7" fillId="0" borderId="10" xfId="0" applyNumberFormat="1" applyFont="1" applyFill="1" applyBorder="1" applyAlignment="1">
      <alignment horizontal="center" vertical="center"/>
    </xf>
    <xf numFmtId="166" fontId="7" fillId="0" borderId="0" xfId="61" applyNumberFormat="1" applyFont="1" applyFill="1" applyBorder="1" applyAlignment="1">
      <alignment horizontal="left" vertical="center"/>
      <protection/>
    </xf>
    <xf numFmtId="167" fontId="7" fillId="0" borderId="10" xfId="0" applyNumberFormat="1" applyFont="1" applyFill="1" applyBorder="1" applyAlignment="1">
      <alignment horizontal="right" vertical="center"/>
    </xf>
    <xf numFmtId="166" fontId="7" fillId="0" borderId="0" xfId="63" applyNumberFormat="1" applyFont="1" applyFill="1" applyBorder="1" applyAlignment="1">
      <alignment horizontal="left" vertical="center"/>
      <protection/>
    </xf>
    <xf numFmtId="166" fontId="3" fillId="0" borderId="0" xfId="63" applyNumberFormat="1" applyFont="1" applyFill="1" applyBorder="1" applyAlignment="1">
      <alignment horizontal="center" vertical="center"/>
      <protection/>
    </xf>
    <xf numFmtId="166" fontId="3" fillId="0" borderId="0" xfId="63" applyNumberFormat="1" applyFont="1" applyFill="1" applyBorder="1" applyAlignment="1">
      <alignment horizontal="left" vertical="center"/>
      <protection/>
    </xf>
    <xf numFmtId="166" fontId="7" fillId="0" borderId="0" xfId="63" applyNumberFormat="1" applyFont="1" applyFill="1" applyBorder="1" applyAlignment="1">
      <alignment horizontal="right" vertical="center"/>
      <protection/>
    </xf>
    <xf numFmtId="166" fontId="7" fillId="0" borderId="10" xfId="66" applyNumberFormat="1" applyFont="1" applyFill="1" applyBorder="1" applyAlignment="1">
      <alignment horizontal="left" vertical="center"/>
      <protection/>
    </xf>
    <xf numFmtId="166" fontId="7" fillId="0" borderId="10" xfId="63" applyNumberFormat="1" applyFont="1" applyFill="1" applyBorder="1" applyAlignment="1">
      <alignment horizontal="left" vertical="center"/>
      <protection/>
    </xf>
    <xf numFmtId="166" fontId="3" fillId="0" borderId="10" xfId="63" applyNumberFormat="1" applyFont="1" applyFill="1" applyBorder="1" applyAlignment="1">
      <alignment horizontal="center" vertical="center"/>
      <protection/>
    </xf>
    <xf numFmtId="166" fontId="3" fillId="0" borderId="10" xfId="63" applyNumberFormat="1" applyFont="1" applyFill="1" applyBorder="1" applyAlignment="1">
      <alignment horizontal="left" vertical="center"/>
      <protection/>
    </xf>
    <xf numFmtId="164" fontId="3" fillId="0" borderId="10" xfId="63" applyNumberFormat="1" applyFont="1" applyFill="1" applyBorder="1" applyAlignment="1">
      <alignment horizontal="left" vertical="center"/>
      <protection/>
    </xf>
    <xf numFmtId="164" fontId="3" fillId="0" borderId="10" xfId="63" applyNumberFormat="1" applyFont="1" applyFill="1" applyBorder="1" applyAlignment="1">
      <alignment horizontal="center" vertical="center"/>
      <protection/>
    </xf>
    <xf numFmtId="166" fontId="7" fillId="0" borderId="0" xfId="66" applyNumberFormat="1" applyFont="1" applyFill="1" applyBorder="1" applyAlignment="1">
      <alignment horizontal="left" vertical="center"/>
      <protection/>
    </xf>
    <xf numFmtId="166" fontId="3" fillId="0" borderId="0" xfId="61" applyNumberFormat="1" applyFont="1" applyFill="1" applyBorder="1" applyAlignment="1">
      <alignment horizontal="left" vertical="center"/>
      <protection/>
    </xf>
    <xf numFmtId="166" fontId="3" fillId="0" borderId="0" xfId="61" applyNumberFormat="1" applyFont="1" applyFill="1" applyBorder="1" applyAlignment="1">
      <alignment horizontal="center" vertical="center"/>
      <protection/>
    </xf>
    <xf numFmtId="169" fontId="3" fillId="0" borderId="0" xfId="61" applyNumberFormat="1" applyFont="1" applyFill="1" applyBorder="1" applyAlignment="1">
      <alignment horizontal="right" vertical="center"/>
      <protection/>
    </xf>
    <xf numFmtId="167" fontId="3" fillId="33" borderId="10" xfId="60" applyNumberFormat="1" applyFont="1" applyFill="1" applyBorder="1" applyAlignment="1">
      <alignment horizontal="right" vertical="center"/>
      <protection/>
    </xf>
    <xf numFmtId="167" fontId="3" fillId="33" borderId="0" xfId="60" applyNumberFormat="1" applyFont="1" applyFill="1" applyBorder="1" applyAlignment="1">
      <alignment horizontal="right" vertical="center"/>
      <protection/>
    </xf>
    <xf numFmtId="167" fontId="3" fillId="33" borderId="11" xfId="60" applyNumberFormat="1" applyFont="1" applyFill="1" applyBorder="1" applyAlignment="1">
      <alignment horizontal="right" vertical="center"/>
      <protection/>
    </xf>
    <xf numFmtId="167" fontId="5" fillId="33" borderId="0" xfId="42" applyNumberFormat="1" applyFont="1" applyFill="1" applyAlignment="1">
      <alignment vertical="center"/>
    </xf>
    <xf numFmtId="167" fontId="5" fillId="33" borderId="10" xfId="65" applyNumberFormat="1" applyFont="1" applyFill="1" applyBorder="1" applyAlignment="1">
      <alignment horizontal="right" vertical="center"/>
      <protection/>
    </xf>
    <xf numFmtId="167" fontId="5" fillId="33" borderId="0" xfId="65" applyNumberFormat="1" applyFont="1" applyFill="1" applyBorder="1" applyAlignment="1">
      <alignment horizontal="right" vertical="center"/>
      <protection/>
    </xf>
    <xf numFmtId="167" fontId="5" fillId="33" borderId="11" xfId="65" applyNumberFormat="1" applyFont="1" applyFill="1" applyBorder="1" applyAlignment="1">
      <alignment horizontal="right" vertical="center"/>
      <protection/>
    </xf>
    <xf numFmtId="167" fontId="5" fillId="33" borderId="10" xfId="65" applyNumberFormat="1" applyFont="1" applyFill="1" applyBorder="1" applyAlignment="1">
      <alignment vertical="center"/>
      <protection/>
    </xf>
    <xf numFmtId="167" fontId="5" fillId="33" borderId="0" xfId="65" applyNumberFormat="1" applyFont="1" applyFill="1" applyAlignment="1">
      <alignment vertical="center"/>
      <protection/>
    </xf>
    <xf numFmtId="167" fontId="5" fillId="33" borderId="10" xfId="42" applyNumberFormat="1" applyFont="1" applyFill="1" applyBorder="1" applyAlignment="1">
      <alignment horizontal="right" vertical="center"/>
    </xf>
    <xf numFmtId="167" fontId="5" fillId="33" borderId="0" xfId="42" applyNumberFormat="1" applyFont="1" applyFill="1" applyBorder="1" applyAlignment="1">
      <alignment horizontal="right" vertical="center"/>
    </xf>
    <xf numFmtId="167" fontId="5" fillId="33" borderId="10" xfId="42" applyNumberFormat="1" applyFont="1" applyFill="1" applyBorder="1" applyAlignment="1">
      <alignment vertical="center"/>
    </xf>
    <xf numFmtId="166" fontId="11" fillId="0" borderId="0" xfId="63" applyNumberFormat="1" applyFont="1" applyFill="1" applyBorder="1" applyAlignment="1">
      <alignment horizontal="left" vertical="center"/>
      <protection/>
    </xf>
    <xf numFmtId="166" fontId="11" fillId="0" borderId="0" xfId="63" applyNumberFormat="1" applyFont="1" applyFill="1" applyBorder="1" applyAlignment="1">
      <alignment horizontal="center" vertical="center"/>
      <protection/>
    </xf>
    <xf numFmtId="167" fontId="11" fillId="0" borderId="0" xfId="63" applyNumberFormat="1" applyFont="1" applyFill="1" applyBorder="1" applyAlignment="1">
      <alignment horizontal="right" vertical="center"/>
      <protection/>
    </xf>
    <xf numFmtId="164" fontId="11" fillId="0" borderId="0" xfId="63" applyNumberFormat="1" applyFont="1" applyFill="1" applyBorder="1" applyAlignment="1">
      <alignment horizontal="left" vertical="center"/>
      <protection/>
    </xf>
    <xf numFmtId="167" fontId="12" fillId="0" borderId="0" xfId="0" applyNumberFormat="1" applyFont="1" applyFill="1" applyBorder="1" applyAlignment="1">
      <alignment horizontal="right" vertical="center"/>
    </xf>
    <xf numFmtId="166" fontId="11" fillId="0" borderId="0" xfId="0" applyNumberFormat="1" applyFont="1" applyFill="1" applyBorder="1" applyAlignment="1">
      <alignment horizontal="center" vertical="center"/>
    </xf>
    <xf numFmtId="167" fontId="11" fillId="0" borderId="0" xfId="0" applyNumberFormat="1" applyFont="1" applyFill="1" applyBorder="1" applyAlignment="1">
      <alignment horizontal="right" vertical="center"/>
    </xf>
    <xf numFmtId="166" fontId="11" fillId="0" borderId="0" xfId="0" applyNumberFormat="1" applyFont="1" applyFill="1" applyBorder="1" applyAlignment="1">
      <alignment horizontal="left" vertical="center"/>
    </xf>
    <xf numFmtId="166" fontId="11" fillId="0" borderId="0" xfId="63" applyNumberFormat="1" applyFont="1" applyFill="1" applyBorder="1" applyAlignment="1">
      <alignment vertical="center"/>
      <protection/>
    </xf>
    <xf numFmtId="166" fontId="11" fillId="0" borderId="0" xfId="0" applyNumberFormat="1" applyFont="1" applyFill="1" applyBorder="1" applyAlignment="1">
      <alignment vertical="center"/>
    </xf>
    <xf numFmtId="166" fontId="12" fillId="0" borderId="0" xfId="0" applyNumberFormat="1" applyFont="1" applyFill="1" applyBorder="1" applyAlignment="1">
      <alignment vertical="center"/>
    </xf>
    <xf numFmtId="166" fontId="12" fillId="0" borderId="0" xfId="0" applyNumberFormat="1" applyFont="1" applyFill="1" applyBorder="1" applyAlignment="1">
      <alignment horizontal="left" vertical="center"/>
    </xf>
    <xf numFmtId="167" fontId="11" fillId="0" borderId="10" xfId="0" applyNumberFormat="1" applyFont="1" applyFill="1" applyBorder="1" applyAlignment="1">
      <alignment horizontal="right" vertical="center"/>
    </xf>
    <xf numFmtId="166" fontId="12" fillId="0" borderId="10" xfId="0" applyNumberFormat="1" applyFont="1" applyFill="1" applyBorder="1" applyAlignment="1">
      <alignment horizontal="right" vertical="center"/>
    </xf>
    <xf numFmtId="167" fontId="12" fillId="0" borderId="10" xfId="0" applyNumberFormat="1" applyFont="1" applyFill="1" applyBorder="1" applyAlignment="1">
      <alignment horizontal="right" vertical="center"/>
    </xf>
    <xf numFmtId="166" fontId="12" fillId="0" borderId="0" xfId="0" applyNumberFormat="1" applyFont="1" applyFill="1" applyBorder="1" applyAlignment="1">
      <alignment horizontal="right" vertical="center"/>
    </xf>
    <xf numFmtId="0" fontId="12" fillId="0" borderId="0" xfId="0" applyNumberFormat="1" applyFont="1" applyFill="1" applyBorder="1" applyAlignment="1">
      <alignment horizontal="right" vertical="center"/>
    </xf>
    <xf numFmtId="0" fontId="12" fillId="0" borderId="0" xfId="0" applyNumberFormat="1" applyFont="1" applyFill="1" applyBorder="1" applyAlignment="1">
      <alignment horizontal="left" vertical="center"/>
    </xf>
    <xf numFmtId="166" fontId="12" fillId="0" borderId="0" xfId="0" applyNumberFormat="1" applyFont="1" applyFill="1" applyBorder="1" applyAlignment="1">
      <alignment horizontal="center" vertical="center"/>
    </xf>
    <xf numFmtId="166" fontId="12" fillId="0" borderId="10" xfId="0" applyNumberFormat="1" applyFont="1" applyFill="1" applyBorder="1" applyAlignment="1">
      <alignment horizontal="center" vertical="center"/>
    </xf>
    <xf numFmtId="167" fontId="12" fillId="0" borderId="10" xfId="62" applyNumberFormat="1" applyFont="1" applyFill="1" applyBorder="1" applyAlignment="1">
      <alignment horizontal="right" vertical="center"/>
      <protection/>
    </xf>
    <xf numFmtId="167" fontId="12" fillId="0" borderId="0" xfId="62" applyNumberFormat="1" applyFont="1" applyFill="1" applyBorder="1" applyAlignment="1">
      <alignment horizontal="right" vertical="center"/>
      <protection/>
    </xf>
    <xf numFmtId="164" fontId="11" fillId="0" borderId="0" xfId="63" applyNumberFormat="1" applyFont="1" applyFill="1" applyBorder="1" applyAlignment="1">
      <alignment horizontal="right" vertical="center"/>
      <protection/>
    </xf>
    <xf numFmtId="167" fontId="11" fillId="0" borderId="10" xfId="63" applyNumberFormat="1" applyFont="1" applyFill="1" applyBorder="1" applyAlignment="1">
      <alignment horizontal="right" vertical="center"/>
      <protection/>
    </xf>
    <xf numFmtId="166" fontId="12" fillId="0" borderId="0" xfId="63" applyNumberFormat="1" applyFont="1" applyFill="1" applyBorder="1" applyAlignment="1">
      <alignment horizontal="left" vertical="center"/>
      <protection/>
    </xf>
    <xf numFmtId="168" fontId="11" fillId="0" borderId="0" xfId="63" applyNumberFormat="1" applyFont="1" applyFill="1" applyBorder="1" applyAlignment="1">
      <alignment horizontal="center" vertical="center"/>
      <protection/>
    </xf>
    <xf numFmtId="164" fontId="11" fillId="0" borderId="0" xfId="63" applyNumberFormat="1" applyFont="1" applyFill="1" applyBorder="1" applyAlignment="1">
      <alignment horizontal="center" vertical="center"/>
      <protection/>
    </xf>
    <xf numFmtId="166" fontId="11" fillId="0" borderId="0" xfId="63" applyNumberFormat="1" applyFont="1" applyFill="1" applyBorder="1" applyAlignment="1" quotePrefix="1">
      <alignment horizontal="left" vertical="center"/>
      <protection/>
    </xf>
    <xf numFmtId="166" fontId="13" fillId="0" borderId="0" xfId="63" applyNumberFormat="1" applyFont="1" applyFill="1" applyBorder="1" applyAlignment="1">
      <alignment vertical="center"/>
      <protection/>
    </xf>
    <xf numFmtId="166" fontId="53" fillId="0" borderId="0" xfId="63" applyNumberFormat="1" applyFont="1" applyFill="1" applyBorder="1" applyAlignment="1">
      <alignment horizontal="left" vertical="center"/>
      <protection/>
    </xf>
    <xf numFmtId="166" fontId="54" fillId="0" borderId="0" xfId="63" applyNumberFormat="1" applyFont="1" applyFill="1" applyBorder="1" applyAlignment="1">
      <alignment horizontal="left" vertical="center"/>
      <protection/>
    </xf>
    <xf numFmtId="166" fontId="14" fillId="0" borderId="0" xfId="63" applyNumberFormat="1" applyFont="1" applyFill="1" applyBorder="1" applyAlignment="1">
      <alignment vertical="center"/>
      <protection/>
    </xf>
    <xf numFmtId="167" fontId="11" fillId="0" borderId="11" xfId="63" applyNumberFormat="1" applyFont="1" applyFill="1" applyBorder="1" applyAlignment="1">
      <alignment horizontal="right" vertical="center"/>
      <protection/>
    </xf>
    <xf numFmtId="169" fontId="11" fillId="0" borderId="0" xfId="63" applyNumberFormat="1" applyFont="1" applyFill="1" applyBorder="1" applyAlignment="1">
      <alignment horizontal="right" vertical="center"/>
      <protection/>
    </xf>
    <xf numFmtId="166" fontId="11" fillId="0" borderId="0" xfId="61" applyNumberFormat="1" applyFont="1" applyFill="1" applyBorder="1" applyAlignment="1" quotePrefix="1">
      <alignment horizontal="left" vertical="center"/>
      <protection/>
    </xf>
    <xf numFmtId="166" fontId="11" fillId="0" borderId="0" xfId="61" applyNumberFormat="1" applyFont="1" applyFill="1" applyBorder="1" applyAlignment="1">
      <alignment horizontal="left" vertical="center"/>
      <protection/>
    </xf>
    <xf numFmtId="0" fontId="11" fillId="0" borderId="0" xfId="65" applyFont="1" applyFill="1" applyBorder="1" applyAlignment="1">
      <alignment vertical="center"/>
      <protection/>
    </xf>
    <xf numFmtId="167" fontId="11" fillId="0" borderId="11" xfId="65" applyNumberFormat="1" applyFont="1" applyFill="1" applyBorder="1" applyAlignment="1">
      <alignment vertical="center"/>
      <protection/>
    </xf>
    <xf numFmtId="166" fontId="12" fillId="0" borderId="0" xfId="61" applyNumberFormat="1" applyFont="1" applyFill="1" applyBorder="1" applyAlignment="1">
      <alignment horizontal="left" vertical="center"/>
      <protection/>
    </xf>
    <xf numFmtId="166" fontId="11" fillId="0" borderId="0" xfId="61" applyNumberFormat="1" applyFont="1" applyFill="1" applyBorder="1" applyAlignment="1">
      <alignment horizontal="center" vertical="center"/>
      <protection/>
    </xf>
    <xf numFmtId="167" fontId="11" fillId="0" borderId="0" xfId="61" applyNumberFormat="1" applyFont="1" applyFill="1" applyBorder="1" applyAlignment="1">
      <alignment horizontal="right" vertical="center"/>
      <protection/>
    </xf>
    <xf numFmtId="164" fontId="11" fillId="0" borderId="0" xfId="61" applyNumberFormat="1" applyFont="1" applyFill="1" applyBorder="1" applyAlignment="1">
      <alignment horizontal="left" vertical="center"/>
      <protection/>
    </xf>
    <xf numFmtId="169" fontId="11" fillId="0" borderId="0" xfId="61" applyNumberFormat="1" applyFont="1" applyFill="1" applyBorder="1" applyAlignment="1">
      <alignment horizontal="right" vertical="center"/>
      <protection/>
    </xf>
    <xf numFmtId="164" fontId="11" fillId="0" borderId="0" xfId="61" applyNumberFormat="1" applyFont="1" applyFill="1" applyBorder="1" applyAlignment="1">
      <alignment horizontal="center" vertical="center"/>
      <protection/>
    </xf>
    <xf numFmtId="167" fontId="12" fillId="33" borderId="0" xfId="62" applyNumberFormat="1" applyFont="1" applyFill="1" applyBorder="1" applyAlignment="1">
      <alignment horizontal="right" vertical="center"/>
      <protection/>
    </xf>
    <xf numFmtId="43" fontId="11" fillId="0" borderId="0" xfId="42" applyFont="1" applyFill="1" applyBorder="1" applyAlignment="1">
      <alignment horizontal="right" vertical="center" wrapText="1"/>
    </xf>
    <xf numFmtId="0" fontId="5" fillId="0" borderId="0" xfId="65" applyFont="1" applyFill="1" applyAlignment="1">
      <alignment horizontal="center" vertical="center"/>
      <protection/>
    </xf>
    <xf numFmtId="0" fontId="6" fillId="0" borderId="0" xfId="65" applyFont="1" applyFill="1" applyBorder="1" applyAlignment="1">
      <alignment vertical="center"/>
      <protection/>
    </xf>
    <xf numFmtId="0" fontId="5" fillId="0" borderId="0" xfId="65" applyFont="1" applyFill="1" applyAlignment="1">
      <alignment/>
      <protection/>
    </xf>
    <xf numFmtId="0" fontId="6" fillId="0" borderId="0" xfId="65" applyFont="1" applyFill="1" applyAlignment="1">
      <alignment horizontal="center"/>
      <protection/>
    </xf>
    <xf numFmtId="0" fontId="6" fillId="0" borderId="0" xfId="44" applyNumberFormat="1" applyFont="1" applyFill="1" applyAlignment="1">
      <alignment horizontal="right"/>
    </xf>
    <xf numFmtId="0" fontId="6" fillId="0" borderId="0" xfId="60" applyNumberFormat="1" applyFont="1" applyFill="1" applyBorder="1" applyAlignment="1">
      <alignment horizontal="right"/>
      <protection/>
    </xf>
    <xf numFmtId="0" fontId="5" fillId="0" borderId="0" xfId="65" applyNumberFormat="1" applyFont="1" applyFill="1" applyAlignment="1">
      <alignment/>
      <protection/>
    </xf>
    <xf numFmtId="0" fontId="6" fillId="0" borderId="0" xfId="65" applyFont="1" applyFill="1" applyAlignment="1">
      <alignment horizontal="center" vertical="center"/>
      <protection/>
    </xf>
    <xf numFmtId="166" fontId="6" fillId="0" borderId="10" xfId="60" applyNumberFormat="1" applyFont="1" applyFill="1" applyBorder="1" applyAlignment="1">
      <alignment horizontal="center" vertical="center"/>
      <protection/>
    </xf>
    <xf numFmtId="166" fontId="6" fillId="0" borderId="0" xfId="60" applyNumberFormat="1" applyFont="1" applyFill="1" applyBorder="1" applyAlignment="1">
      <alignment horizontal="center" vertical="center"/>
      <protection/>
    </xf>
    <xf numFmtId="167" fontId="11" fillId="33" borderId="0" xfId="63" applyNumberFormat="1" applyFont="1" applyFill="1" applyBorder="1" applyAlignment="1">
      <alignment horizontal="right" vertical="center"/>
      <protection/>
    </xf>
    <xf numFmtId="167" fontId="11" fillId="33" borderId="10" xfId="63" applyNumberFormat="1" applyFont="1" applyFill="1" applyBorder="1" applyAlignment="1">
      <alignment horizontal="right" vertical="center"/>
      <protection/>
    </xf>
    <xf numFmtId="167" fontId="11" fillId="33" borderId="11" xfId="63" applyNumberFormat="1" applyFont="1" applyFill="1" applyBorder="1" applyAlignment="1">
      <alignment horizontal="right" vertical="center"/>
      <protection/>
    </xf>
    <xf numFmtId="166" fontId="11" fillId="33" borderId="0" xfId="63" applyNumberFormat="1" applyFont="1" applyFill="1" applyBorder="1" applyAlignment="1">
      <alignment vertical="center"/>
      <protection/>
    </xf>
    <xf numFmtId="43" fontId="11" fillId="33" borderId="0" xfId="42" applyFont="1" applyFill="1" applyBorder="1" applyAlignment="1">
      <alignment horizontal="right" vertical="center" wrapText="1"/>
    </xf>
    <xf numFmtId="169" fontId="11" fillId="33" borderId="0" xfId="63" applyNumberFormat="1" applyFont="1" applyFill="1" applyBorder="1" applyAlignment="1">
      <alignment horizontal="right" vertical="center"/>
      <protection/>
    </xf>
    <xf numFmtId="167" fontId="11" fillId="33" borderId="11" xfId="65" applyNumberFormat="1" applyFont="1" applyFill="1" applyBorder="1" applyAlignment="1">
      <alignment vertical="center"/>
      <protection/>
    </xf>
    <xf numFmtId="0" fontId="11" fillId="33" borderId="0" xfId="65" applyFont="1" applyFill="1" applyBorder="1" applyAlignment="1">
      <alignment vertical="center"/>
      <protection/>
    </xf>
    <xf numFmtId="167" fontId="11" fillId="33" borderId="0" xfId="61" applyNumberFormat="1" applyFont="1" applyFill="1" applyBorder="1" applyAlignment="1">
      <alignment horizontal="right" vertical="center"/>
      <protection/>
    </xf>
    <xf numFmtId="169" fontId="11" fillId="33" borderId="0" xfId="61" applyNumberFormat="1" applyFont="1" applyFill="1" applyBorder="1" applyAlignment="1">
      <alignment horizontal="right" vertical="center"/>
      <protection/>
    </xf>
    <xf numFmtId="167" fontId="11" fillId="33" borderId="0" xfId="0" applyNumberFormat="1" applyFont="1" applyFill="1" applyBorder="1" applyAlignment="1">
      <alignment horizontal="right" vertical="center"/>
    </xf>
    <xf numFmtId="0" fontId="7" fillId="0" borderId="0" xfId="65" applyFont="1" applyFill="1" applyBorder="1" applyAlignment="1">
      <alignment horizontal="center" vertical="center"/>
      <protection/>
    </xf>
    <xf numFmtId="167" fontId="11" fillId="0" borderId="0" xfId="0" applyNumberFormat="1" applyFont="1" applyFill="1" applyAlignment="1">
      <alignment horizontal="right" vertical="center"/>
    </xf>
    <xf numFmtId="164" fontId="11" fillId="0" borderId="0" xfId="0" applyNumberFormat="1" applyFont="1" applyFill="1" applyAlignment="1">
      <alignment horizontal="right" vertical="center"/>
    </xf>
    <xf numFmtId="164" fontId="11" fillId="0" borderId="0" xfId="0" applyNumberFormat="1" applyFont="1" applyFill="1" applyBorder="1" applyAlignment="1">
      <alignment horizontal="right" vertical="center"/>
    </xf>
    <xf numFmtId="166" fontId="11" fillId="0" borderId="0" xfId="0" applyNumberFormat="1" applyFont="1" applyFill="1" applyBorder="1" applyAlignment="1">
      <alignment horizontal="right" vertical="center"/>
    </xf>
    <xf numFmtId="166" fontId="11" fillId="0" borderId="0" xfId="0" applyNumberFormat="1" applyFont="1" applyFill="1" applyBorder="1" applyAlignment="1" quotePrefix="1">
      <alignment horizontal="left" vertical="center"/>
    </xf>
    <xf numFmtId="168" fontId="11" fillId="0" borderId="0" xfId="0" applyNumberFormat="1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left" vertical="center"/>
    </xf>
    <xf numFmtId="164" fontId="11" fillId="0" borderId="0" xfId="0" applyNumberFormat="1" applyFont="1" applyFill="1" applyBorder="1" applyAlignment="1">
      <alignment horizontal="center" vertical="center"/>
    </xf>
    <xf numFmtId="167" fontId="12" fillId="0" borderId="0" xfId="61" applyNumberFormat="1" applyFont="1" applyFill="1" applyBorder="1" applyAlignment="1">
      <alignment horizontal="right" vertical="center"/>
      <protection/>
    </xf>
    <xf numFmtId="166" fontId="12" fillId="0" borderId="0" xfId="61" applyNumberFormat="1" applyFont="1" applyFill="1" applyBorder="1" applyAlignment="1">
      <alignment horizontal="center" vertical="center"/>
      <protection/>
    </xf>
    <xf numFmtId="167" fontId="11" fillId="0" borderId="10" xfId="61" applyNumberFormat="1" applyFont="1" applyFill="1" applyBorder="1" applyAlignment="1">
      <alignment horizontal="right" vertical="center"/>
      <protection/>
    </xf>
    <xf numFmtId="167" fontId="11" fillId="0" borderId="0" xfId="61" applyNumberFormat="1" applyFont="1" applyFill="1" applyBorder="1" applyAlignment="1">
      <alignment horizontal="right" vertical="center" wrapText="1"/>
      <protection/>
    </xf>
    <xf numFmtId="167" fontId="54" fillId="0" borderId="0" xfId="61" applyNumberFormat="1" applyFont="1" applyFill="1" applyBorder="1" applyAlignment="1">
      <alignment horizontal="right" vertical="center"/>
      <protection/>
    </xf>
    <xf numFmtId="167" fontId="11" fillId="0" borderId="11" xfId="61" applyNumberFormat="1" applyFont="1" applyFill="1" applyBorder="1" applyAlignment="1">
      <alignment horizontal="right" vertical="center"/>
      <protection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167" fontId="11" fillId="33" borderId="0" xfId="0" applyNumberFormat="1" applyFont="1" applyFill="1" applyAlignment="1">
      <alignment horizontal="right" vertical="center"/>
    </xf>
    <xf numFmtId="167" fontId="11" fillId="33" borderId="10" xfId="0" applyNumberFormat="1" applyFont="1" applyFill="1" applyBorder="1" applyAlignment="1">
      <alignment horizontal="right" vertical="center"/>
    </xf>
    <xf numFmtId="166" fontId="11" fillId="33" borderId="0" xfId="0" applyNumberFormat="1" applyFont="1" applyFill="1" applyBorder="1" applyAlignment="1">
      <alignment vertical="center"/>
    </xf>
    <xf numFmtId="167" fontId="12" fillId="33" borderId="0" xfId="61" applyNumberFormat="1" applyFont="1" applyFill="1" applyBorder="1" applyAlignment="1">
      <alignment horizontal="right" vertical="center"/>
      <protection/>
    </xf>
    <xf numFmtId="167" fontId="11" fillId="33" borderId="10" xfId="61" applyNumberFormat="1" applyFont="1" applyFill="1" applyBorder="1" applyAlignment="1">
      <alignment horizontal="right" vertical="center"/>
      <protection/>
    </xf>
    <xf numFmtId="167" fontId="11" fillId="33" borderId="0" xfId="61" applyNumberFormat="1" applyFont="1" applyFill="1" applyBorder="1" applyAlignment="1">
      <alignment horizontal="right" vertical="center" wrapText="1"/>
      <protection/>
    </xf>
    <xf numFmtId="167" fontId="54" fillId="33" borderId="0" xfId="61" applyNumberFormat="1" applyFont="1" applyFill="1" applyBorder="1" applyAlignment="1">
      <alignment horizontal="right" vertical="center"/>
      <protection/>
    </xf>
    <xf numFmtId="167" fontId="11" fillId="33" borderId="11" xfId="61" applyNumberFormat="1" applyFont="1" applyFill="1" applyBorder="1" applyAlignment="1">
      <alignment horizontal="right" vertical="center"/>
      <protection/>
    </xf>
    <xf numFmtId="166" fontId="7" fillId="0" borderId="0" xfId="60" applyNumberFormat="1" applyFont="1" applyFill="1" applyBorder="1" applyAlignment="1" quotePrefix="1">
      <alignment horizontal="right" vertical="center"/>
      <protection/>
    </xf>
    <xf numFmtId="0" fontId="3" fillId="0" borderId="10" xfId="65" applyFont="1" applyFill="1" applyBorder="1" applyAlignment="1">
      <alignment vertical="center"/>
      <protection/>
    </xf>
    <xf numFmtId="165" fontId="7" fillId="0" borderId="0" xfId="44" applyFont="1" applyFill="1" applyAlignment="1">
      <alignment horizontal="right" vertical="center" wrapText="1"/>
    </xf>
    <xf numFmtId="167" fontId="3" fillId="0" borderId="0" xfId="60" applyNumberFormat="1" applyFont="1" applyFill="1" applyBorder="1" applyAlignment="1">
      <alignment vertical="center"/>
      <protection/>
    </xf>
    <xf numFmtId="167" fontId="3" fillId="0" borderId="10" xfId="60" applyNumberFormat="1" applyFont="1" applyFill="1" applyBorder="1" applyAlignment="1">
      <alignment vertical="center"/>
      <protection/>
    </xf>
    <xf numFmtId="167" fontId="3" fillId="33" borderId="0" xfId="60" applyNumberFormat="1" applyFont="1" applyFill="1" applyBorder="1" applyAlignment="1">
      <alignment vertical="center"/>
      <protection/>
    </xf>
    <xf numFmtId="167" fontId="3" fillId="33" borderId="10" xfId="60" applyNumberFormat="1" applyFont="1" applyFill="1" applyBorder="1" applyAlignment="1">
      <alignment vertical="center"/>
      <protection/>
    </xf>
    <xf numFmtId="166" fontId="12" fillId="0" borderId="0" xfId="0" applyNumberFormat="1" applyFont="1" applyFill="1" applyBorder="1" applyAlignment="1" quotePrefix="1">
      <alignment horizontal="left" vertical="center"/>
    </xf>
    <xf numFmtId="166" fontId="11" fillId="0" borderId="0" xfId="0" applyNumberFormat="1" applyFont="1" applyFill="1" applyBorder="1" applyAlignment="1" quotePrefix="1">
      <alignment vertical="center"/>
    </xf>
    <xf numFmtId="165" fontId="7" fillId="0" borderId="10" xfId="44" applyFont="1" applyFill="1" applyBorder="1" applyAlignment="1">
      <alignment horizontal="center" vertical="center" wrapText="1"/>
    </xf>
    <xf numFmtId="166" fontId="12" fillId="0" borderId="10" xfId="0" applyNumberFormat="1" applyFont="1" applyFill="1" applyBorder="1" applyAlignment="1">
      <alignment horizontal="left" vertical="center"/>
    </xf>
    <xf numFmtId="166" fontId="11" fillId="0" borderId="10" xfId="0" applyNumberFormat="1" applyFont="1" applyFill="1" applyBorder="1" applyAlignment="1">
      <alignment horizontal="center" vertical="center"/>
    </xf>
    <xf numFmtId="166" fontId="11" fillId="0" borderId="10" xfId="0" applyNumberFormat="1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 quotePrefix="1">
      <alignment horizontal="right" vertical="center"/>
    </xf>
    <xf numFmtId="0" fontId="12" fillId="0" borderId="0" xfId="0" applyFont="1" applyFill="1" applyAlignment="1">
      <alignment vertical="center"/>
    </xf>
    <xf numFmtId="0" fontId="12" fillId="0" borderId="0" xfId="64" applyFont="1" applyFill="1" applyAlignment="1">
      <alignment vertical="center"/>
      <protection/>
    </xf>
    <xf numFmtId="166" fontId="11" fillId="33" borderId="0" xfId="0" applyNumberFormat="1" applyFont="1" applyFill="1" applyBorder="1" applyAlignment="1">
      <alignment horizontal="right" vertical="center"/>
    </xf>
    <xf numFmtId="167" fontId="11" fillId="33" borderId="11" xfId="0" applyNumberFormat="1" applyFont="1" applyFill="1" applyBorder="1" applyAlignment="1">
      <alignment horizontal="right" vertical="center"/>
    </xf>
    <xf numFmtId="167" fontId="11" fillId="0" borderId="11" xfId="0" applyNumberFormat="1" applyFont="1" applyFill="1" applyBorder="1" applyAlignment="1">
      <alignment horizontal="right" vertical="center"/>
    </xf>
    <xf numFmtId="164" fontId="11" fillId="0" borderId="10" xfId="0" applyNumberFormat="1" applyFont="1" applyFill="1" applyBorder="1" applyAlignment="1">
      <alignment horizontal="left" vertical="center"/>
    </xf>
    <xf numFmtId="164" fontId="11" fillId="0" borderId="10" xfId="0" applyNumberFormat="1" applyFont="1" applyFill="1" applyBorder="1" applyAlignment="1">
      <alignment horizontal="center" vertical="center"/>
    </xf>
    <xf numFmtId="167" fontId="12" fillId="33" borderId="0" xfId="0" applyNumberFormat="1" applyFont="1" applyFill="1" applyBorder="1" applyAlignment="1">
      <alignment horizontal="right" vertical="center"/>
    </xf>
    <xf numFmtId="164" fontId="12" fillId="0" borderId="0" xfId="0" applyNumberFormat="1" applyFont="1" applyFill="1" applyBorder="1" applyAlignment="1">
      <alignment horizontal="left" vertical="center"/>
    </xf>
    <xf numFmtId="164" fontId="12" fillId="0" borderId="0" xfId="0" applyNumberFormat="1" applyFont="1" applyFill="1" applyBorder="1" applyAlignment="1">
      <alignment horizontal="center" vertical="center"/>
    </xf>
    <xf numFmtId="167" fontId="11" fillId="0" borderId="0" xfId="60" applyNumberFormat="1" applyFont="1" applyFill="1" applyAlignment="1">
      <alignment horizontal="right" vertical="center"/>
      <protection/>
    </xf>
    <xf numFmtId="167" fontId="11" fillId="33" borderId="0" xfId="60" applyNumberFormat="1" applyFont="1" applyFill="1" applyAlignment="1">
      <alignment horizontal="right" vertical="center"/>
      <protection/>
    </xf>
    <xf numFmtId="167" fontId="11" fillId="33" borderId="10" xfId="60" applyNumberFormat="1" applyFont="1" applyFill="1" applyBorder="1" applyAlignment="1">
      <alignment horizontal="right" vertical="center"/>
      <protection/>
    </xf>
    <xf numFmtId="167" fontId="11" fillId="0" borderId="10" xfId="60" applyNumberFormat="1" applyFont="1" applyFill="1" applyBorder="1" applyAlignment="1">
      <alignment horizontal="right" vertical="center"/>
      <protection/>
    </xf>
    <xf numFmtId="166" fontId="11" fillId="0" borderId="0" xfId="0" applyNumberFormat="1" applyFont="1" applyFill="1" applyBorder="1" applyAlignment="1" quotePrefix="1">
      <alignment horizontal="center" vertical="center"/>
    </xf>
    <xf numFmtId="168" fontId="11" fillId="0" borderId="0" xfId="0" applyNumberFormat="1" applyFont="1" applyFill="1" applyBorder="1" applyAlignment="1" quotePrefix="1">
      <alignment horizontal="center" vertical="center"/>
    </xf>
    <xf numFmtId="167" fontId="11" fillId="0" borderId="0" xfId="60" applyNumberFormat="1" applyFont="1" applyFill="1" applyBorder="1" applyAlignment="1">
      <alignment horizontal="right" vertical="center"/>
      <protection/>
    </xf>
    <xf numFmtId="166" fontId="11" fillId="0" borderId="10" xfId="0" applyNumberFormat="1" applyFont="1" applyFill="1" applyBorder="1" applyAlignment="1">
      <alignment vertical="center"/>
    </xf>
    <xf numFmtId="167" fontId="11" fillId="33" borderId="0" xfId="62" applyNumberFormat="1" applyFont="1" applyFill="1" applyBorder="1" applyAlignment="1">
      <alignment horizontal="right" vertical="center"/>
      <protection/>
    </xf>
    <xf numFmtId="166" fontId="12" fillId="0" borderId="0" xfId="62" applyNumberFormat="1" applyFont="1" applyFill="1" applyBorder="1" applyAlignment="1">
      <alignment horizontal="left" vertical="center"/>
      <protection/>
    </xf>
    <xf numFmtId="167" fontId="11" fillId="0" borderId="0" xfId="62" applyNumberFormat="1" applyFont="1" applyFill="1" applyBorder="1" applyAlignment="1">
      <alignment horizontal="right" vertical="center"/>
      <protection/>
    </xf>
    <xf numFmtId="166" fontId="12" fillId="0" borderId="0" xfId="62" applyNumberFormat="1" applyFont="1" applyFill="1" applyBorder="1" applyAlignment="1">
      <alignment horizontal="center" vertical="center"/>
      <protection/>
    </xf>
    <xf numFmtId="0" fontId="6" fillId="0" borderId="0" xfId="65" applyFont="1" applyFill="1" applyAlignment="1">
      <alignment horizontal="right" vertical="center"/>
      <protection/>
    </xf>
    <xf numFmtId="166" fontId="5" fillId="0" borderId="0" xfId="60" applyNumberFormat="1" applyFont="1" applyFill="1" applyBorder="1" applyAlignment="1">
      <alignment horizontal="left" vertical="center"/>
      <protection/>
    </xf>
    <xf numFmtId="168" fontId="3" fillId="0" borderId="0" xfId="60" applyNumberFormat="1" applyFont="1" applyFill="1" applyBorder="1" applyAlignment="1">
      <alignment horizontal="center" vertical="center"/>
      <protection/>
    </xf>
    <xf numFmtId="0" fontId="11" fillId="0" borderId="10" xfId="65" applyFont="1" applyFill="1" applyBorder="1" applyAlignment="1">
      <alignment vertical="center"/>
      <protection/>
    </xf>
    <xf numFmtId="165" fontId="7" fillId="0" borderId="0" xfId="44" applyFont="1" applyFill="1" applyAlignment="1">
      <alignment horizontal="center" vertical="center"/>
    </xf>
    <xf numFmtId="166" fontId="7" fillId="0" borderId="0" xfId="60" applyNumberFormat="1" applyFont="1" applyFill="1" applyBorder="1" applyAlignment="1">
      <alignment vertical="center"/>
      <protection/>
    </xf>
    <xf numFmtId="0" fontId="5" fillId="0" borderId="10" xfId="65" applyFont="1" applyFill="1" applyBorder="1" applyAlignment="1">
      <alignment horizontal="justify" vertical="center"/>
      <protection/>
    </xf>
    <xf numFmtId="0" fontId="5" fillId="0" borderId="10" xfId="65" applyNumberFormat="1" applyFont="1" applyFill="1" applyBorder="1" applyAlignment="1">
      <alignment vertical="center"/>
      <protection/>
    </xf>
    <xf numFmtId="166" fontId="55" fillId="0" borderId="10" xfId="60" applyNumberFormat="1" applyFont="1" applyFill="1" applyBorder="1" applyAlignment="1">
      <alignment horizontal="left" vertical="center"/>
      <protection/>
    </xf>
    <xf numFmtId="166" fontId="5" fillId="0" borderId="10" xfId="60" applyNumberFormat="1" applyFont="1" applyFill="1" applyBorder="1" applyAlignment="1">
      <alignment horizontal="left" vertical="center"/>
      <protection/>
    </xf>
    <xf numFmtId="166" fontId="17" fillId="0" borderId="10" xfId="60" applyNumberFormat="1" applyFont="1" applyFill="1" applyBorder="1" applyAlignment="1">
      <alignment horizontal="center" vertical="center"/>
      <protection/>
    </xf>
    <xf numFmtId="166" fontId="17" fillId="0" borderId="10" xfId="60" applyNumberFormat="1" applyFont="1" applyFill="1" applyBorder="1" applyAlignment="1">
      <alignment vertical="center"/>
      <protection/>
    </xf>
    <xf numFmtId="166" fontId="5" fillId="0" borderId="10" xfId="60" applyNumberFormat="1" applyFont="1" applyFill="1" applyBorder="1" applyAlignment="1">
      <alignment vertical="center"/>
      <protection/>
    </xf>
    <xf numFmtId="166" fontId="5" fillId="0" borderId="0" xfId="60" applyNumberFormat="1" applyFont="1" applyFill="1" applyBorder="1" applyAlignment="1">
      <alignment vertical="center"/>
      <protection/>
    </xf>
    <xf numFmtId="166" fontId="12" fillId="0" borderId="0" xfId="58" applyNumberFormat="1" applyFont="1" applyFill="1" applyBorder="1" applyAlignment="1">
      <alignment horizontal="right" vertical="center"/>
      <protection/>
    </xf>
    <xf numFmtId="167" fontId="53" fillId="0" borderId="0" xfId="0" applyNumberFormat="1" applyFont="1" applyFill="1" applyBorder="1" applyAlignment="1">
      <alignment horizontal="right" vertical="center"/>
    </xf>
    <xf numFmtId="166" fontId="54" fillId="0" borderId="0" xfId="0" applyNumberFormat="1" applyFont="1" applyFill="1" applyBorder="1" applyAlignment="1">
      <alignment horizontal="center" vertical="center"/>
    </xf>
    <xf numFmtId="167" fontId="54" fillId="0" borderId="0" xfId="0" applyNumberFormat="1" applyFont="1" applyFill="1" applyBorder="1" applyAlignment="1">
      <alignment horizontal="right" vertical="center"/>
    </xf>
    <xf numFmtId="166" fontId="54" fillId="0" borderId="0" xfId="0" applyNumberFormat="1" applyFont="1" applyFill="1" applyBorder="1" applyAlignment="1">
      <alignment horizontal="left" vertical="center"/>
    </xf>
    <xf numFmtId="164" fontId="12" fillId="0" borderId="10" xfId="0" applyNumberFormat="1" applyFont="1" applyFill="1" applyBorder="1" applyAlignment="1">
      <alignment horizontal="right" vertical="center"/>
    </xf>
    <xf numFmtId="167" fontId="53" fillId="0" borderId="10" xfId="0" applyNumberFormat="1" applyFont="1" applyFill="1" applyBorder="1" applyAlignment="1">
      <alignment horizontal="right" vertical="center"/>
    </xf>
    <xf numFmtId="166" fontId="53" fillId="0" borderId="0" xfId="0" applyNumberFormat="1" applyFont="1" applyFill="1" applyBorder="1" applyAlignment="1">
      <alignment horizontal="right" vertical="center"/>
    </xf>
    <xf numFmtId="167" fontId="54" fillId="0" borderId="10" xfId="0" applyNumberFormat="1" applyFont="1" applyFill="1" applyBorder="1" applyAlignment="1">
      <alignment horizontal="right" vertical="center"/>
    </xf>
    <xf numFmtId="166" fontId="53" fillId="0" borderId="10" xfId="0" applyNumberFormat="1" applyFont="1" applyFill="1" applyBorder="1" applyAlignment="1">
      <alignment horizontal="right" vertical="center"/>
    </xf>
    <xf numFmtId="0" fontId="53" fillId="0" borderId="0" xfId="0" applyNumberFormat="1" applyFont="1" applyFill="1" applyBorder="1" applyAlignment="1" quotePrefix="1">
      <alignment horizontal="right" vertical="center"/>
    </xf>
    <xf numFmtId="0" fontId="53" fillId="0" borderId="0" xfId="0" applyNumberFormat="1" applyFont="1" applyFill="1" applyBorder="1" applyAlignment="1">
      <alignment horizontal="right" vertical="center"/>
    </xf>
    <xf numFmtId="166" fontId="54" fillId="0" borderId="0" xfId="0" applyNumberFormat="1" applyFont="1" applyFill="1" applyBorder="1" applyAlignment="1">
      <alignment vertical="center"/>
    </xf>
    <xf numFmtId="167" fontId="53" fillId="33" borderId="0" xfId="61" applyNumberFormat="1" applyFont="1" applyFill="1" applyBorder="1" applyAlignment="1">
      <alignment horizontal="right" vertical="center"/>
      <protection/>
    </xf>
    <xf numFmtId="166" fontId="53" fillId="0" borderId="0" xfId="61" applyNumberFormat="1" applyFont="1" applyFill="1" applyBorder="1" applyAlignment="1">
      <alignment horizontal="left" vertical="center"/>
      <protection/>
    </xf>
    <xf numFmtId="167" fontId="53" fillId="0" borderId="0" xfId="61" applyNumberFormat="1" applyFont="1" applyFill="1" applyBorder="1" applyAlignment="1">
      <alignment horizontal="right" vertical="center"/>
      <protection/>
    </xf>
    <xf numFmtId="166" fontId="53" fillId="0" borderId="0" xfId="61" applyNumberFormat="1" applyFont="1" applyFill="1" applyBorder="1" applyAlignment="1">
      <alignment horizontal="center" vertical="center"/>
      <protection/>
    </xf>
    <xf numFmtId="166" fontId="56" fillId="0" borderId="0" xfId="0" applyNumberFormat="1" applyFont="1" applyFill="1" applyBorder="1" applyAlignment="1">
      <alignment horizontal="left" vertical="center"/>
    </xf>
    <xf numFmtId="164" fontId="56" fillId="0" borderId="0" xfId="0" applyNumberFormat="1" applyFont="1" applyFill="1" applyBorder="1" applyAlignment="1">
      <alignment horizontal="right" vertical="center"/>
    </xf>
    <xf numFmtId="166" fontId="5" fillId="0" borderId="0" xfId="0" applyNumberFormat="1" applyFont="1" applyFill="1" applyBorder="1" applyAlignment="1">
      <alignment vertical="center"/>
    </xf>
    <xf numFmtId="167" fontId="6" fillId="0" borderId="12" xfId="65" applyNumberFormat="1" applyFont="1" applyFill="1" applyBorder="1" applyAlignment="1">
      <alignment horizontal="center" vertical="center"/>
      <protection/>
    </xf>
    <xf numFmtId="0" fontId="6" fillId="0" borderId="12" xfId="65" applyFont="1" applyFill="1" applyBorder="1" applyAlignment="1">
      <alignment horizontal="center" vertical="center"/>
      <protection/>
    </xf>
    <xf numFmtId="167" fontId="6" fillId="0" borderId="10" xfId="44" applyNumberFormat="1" applyFont="1" applyFill="1" applyBorder="1" applyAlignment="1">
      <alignment horizontal="center"/>
    </xf>
    <xf numFmtId="166" fontId="7" fillId="0" borderId="10" xfId="60" applyNumberFormat="1" applyFont="1" applyFill="1" applyBorder="1" applyAlignment="1">
      <alignment horizontal="center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2 2 2" xfId="44"/>
    <cellStyle name="Comma 2" xfId="45"/>
    <cellStyle name="Comma 2 2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10 4" xfId="58"/>
    <cellStyle name="Normal 2" xfId="59"/>
    <cellStyle name="Normal 2 13" xfId="60"/>
    <cellStyle name="Normal 3" xfId="61"/>
    <cellStyle name="Normal 3 2" xfId="62"/>
    <cellStyle name="Normal_EGCO_June10 TE" xfId="63"/>
    <cellStyle name="Normal_Interlink Communication_EQ2_10_Interlink Communication_EQ2_12" xfId="64"/>
    <cellStyle name="Normal_KEGCO_2002" xfId="65"/>
    <cellStyle name="Normal_Sheet5" xfId="66"/>
    <cellStyle name="Normal_Sheet7 2" xfId="67"/>
    <cellStyle name="Note" xfId="68"/>
    <cellStyle name="Output" xfId="69"/>
    <cellStyle name="Percent" xfId="70"/>
    <cellStyle name="Title" xfId="71"/>
    <cellStyle name="Total" xfId="72"/>
    <cellStyle name="Warning Text" xfId="73"/>
    <cellStyle name="ปกติ_USCT2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</sheetPr>
  <dimension ref="A1:L157"/>
  <sheetViews>
    <sheetView tabSelected="1" zoomScaleSheetLayoutView="90" zoomScalePageLayoutView="0" workbookViewId="0" topLeftCell="A145">
      <selection activeCell="A56" sqref="A56"/>
    </sheetView>
  </sheetViews>
  <sheetFormatPr defaultColWidth="9.140625" defaultRowHeight="16.5" customHeight="1"/>
  <cols>
    <col min="1" max="2" width="1.1484375" style="121" customWidth="1"/>
    <col min="3" max="3" width="37.57421875" style="121" customWidth="1"/>
    <col min="4" max="4" width="6.00390625" style="119" customWidth="1"/>
    <col min="5" max="5" width="0.71875" style="121" customWidth="1"/>
    <col min="6" max="6" width="11.421875" style="120" customWidth="1"/>
    <col min="7" max="7" width="0.71875" style="121" customWidth="1"/>
    <col min="8" max="8" width="11.421875" style="120" customWidth="1"/>
    <col min="9" max="9" width="0.71875" style="119" customWidth="1"/>
    <col min="10" max="10" width="11.421875" style="120" customWidth="1"/>
    <col min="11" max="11" width="0.71875" style="121" customWidth="1"/>
    <col min="12" max="12" width="11.421875" style="120" customWidth="1"/>
    <col min="13" max="16384" width="9.140625" style="123" customWidth="1"/>
  </cols>
  <sheetData>
    <row r="1" spans="1:3" ht="16.5" customHeight="1">
      <c r="A1" s="125" t="s">
        <v>58</v>
      </c>
      <c r="B1" s="125"/>
      <c r="C1" s="125"/>
    </row>
    <row r="2" spans="1:3" ht="16.5" customHeight="1">
      <c r="A2" s="125" t="s">
        <v>52</v>
      </c>
      <c r="B2" s="125"/>
      <c r="C2" s="125"/>
    </row>
    <row r="3" spans="1:12" ht="16.5" customHeight="1">
      <c r="A3" s="216" t="s">
        <v>197</v>
      </c>
      <c r="B3" s="216"/>
      <c r="C3" s="216"/>
      <c r="D3" s="217"/>
      <c r="E3" s="218"/>
      <c r="F3" s="126"/>
      <c r="G3" s="218"/>
      <c r="H3" s="126"/>
      <c r="I3" s="217"/>
      <c r="J3" s="126"/>
      <c r="K3" s="218"/>
      <c r="L3" s="126"/>
    </row>
    <row r="4" spans="1:3" ht="15" customHeight="1">
      <c r="A4" s="125"/>
      <c r="B4" s="125"/>
      <c r="C4" s="125"/>
    </row>
    <row r="5" ht="15" customHeight="1"/>
    <row r="6" spans="8:12" ht="15" customHeight="1">
      <c r="H6" s="118" t="s">
        <v>46</v>
      </c>
      <c r="L6" s="118" t="s">
        <v>106</v>
      </c>
    </row>
    <row r="7" spans="1:12" ht="15" customHeight="1">
      <c r="A7" s="123"/>
      <c r="D7" s="124"/>
      <c r="E7" s="125"/>
      <c r="F7" s="126"/>
      <c r="G7" s="127"/>
      <c r="H7" s="128" t="s">
        <v>139</v>
      </c>
      <c r="I7" s="129"/>
      <c r="J7" s="126"/>
      <c r="K7" s="127"/>
      <c r="L7" s="128" t="s">
        <v>139</v>
      </c>
    </row>
    <row r="8" spans="5:12" ht="15" customHeight="1">
      <c r="E8" s="125"/>
      <c r="F8" s="118" t="s">
        <v>54</v>
      </c>
      <c r="G8" s="129"/>
      <c r="H8" s="118" t="s">
        <v>45</v>
      </c>
      <c r="I8" s="129"/>
      <c r="J8" s="118" t="s">
        <v>54</v>
      </c>
      <c r="K8" s="129"/>
      <c r="L8" s="118" t="s">
        <v>45</v>
      </c>
    </row>
    <row r="9" spans="5:12" ht="15" customHeight="1">
      <c r="E9" s="125"/>
      <c r="F9" s="219" t="s">
        <v>195</v>
      </c>
      <c r="G9" s="118"/>
      <c r="H9" s="219" t="s">
        <v>1</v>
      </c>
      <c r="I9" s="132"/>
      <c r="J9" s="219" t="s">
        <v>195</v>
      </c>
      <c r="K9" s="118"/>
      <c r="L9" s="219" t="s">
        <v>1</v>
      </c>
    </row>
    <row r="10" spans="5:12" ht="15" customHeight="1">
      <c r="E10" s="125"/>
      <c r="F10" s="130">
        <v>2020</v>
      </c>
      <c r="G10" s="131"/>
      <c r="H10" s="130">
        <v>2019</v>
      </c>
      <c r="I10" s="132"/>
      <c r="J10" s="130">
        <v>2020</v>
      </c>
      <c r="K10" s="131"/>
      <c r="L10" s="130">
        <v>2019</v>
      </c>
    </row>
    <row r="11" spans="4:12" ht="15" customHeight="1">
      <c r="D11" s="133" t="s">
        <v>2</v>
      </c>
      <c r="E11" s="125"/>
      <c r="F11" s="134" t="s">
        <v>84</v>
      </c>
      <c r="G11" s="125"/>
      <c r="H11" s="134" t="s">
        <v>84</v>
      </c>
      <c r="I11" s="132"/>
      <c r="J11" s="134" t="s">
        <v>84</v>
      </c>
      <c r="K11" s="125"/>
      <c r="L11" s="134" t="s">
        <v>84</v>
      </c>
    </row>
    <row r="12" spans="4:12" ht="15" customHeight="1">
      <c r="D12" s="132"/>
      <c r="E12" s="125"/>
      <c r="F12" s="158"/>
      <c r="G12" s="125"/>
      <c r="H12" s="135"/>
      <c r="I12" s="132"/>
      <c r="J12" s="158"/>
      <c r="K12" s="125"/>
      <c r="L12" s="135"/>
    </row>
    <row r="13" spans="1:10" ht="15" customHeight="1">
      <c r="A13" s="125" t="s">
        <v>3</v>
      </c>
      <c r="F13" s="180"/>
      <c r="J13" s="180"/>
    </row>
    <row r="14" spans="1:10" ht="15" customHeight="1">
      <c r="A14" s="125"/>
      <c r="F14" s="180"/>
      <c r="J14" s="180"/>
    </row>
    <row r="15" spans="1:11" ht="15" customHeight="1">
      <c r="A15" s="220" t="s">
        <v>4</v>
      </c>
      <c r="F15" s="180"/>
      <c r="G15" s="188"/>
      <c r="I15" s="189"/>
      <c r="J15" s="180"/>
      <c r="K15" s="188"/>
    </row>
    <row r="16" spans="1:11" ht="15" customHeight="1">
      <c r="A16" s="125"/>
      <c r="F16" s="180"/>
      <c r="G16" s="188"/>
      <c r="I16" s="189"/>
      <c r="J16" s="180"/>
      <c r="K16" s="188"/>
    </row>
    <row r="17" spans="1:12" ht="15" customHeight="1">
      <c r="A17" s="121" t="s">
        <v>59</v>
      </c>
      <c r="F17" s="180">
        <v>10556209</v>
      </c>
      <c r="G17" s="184"/>
      <c r="H17" s="120">
        <v>10028952</v>
      </c>
      <c r="I17" s="120"/>
      <c r="J17" s="180">
        <v>5830107</v>
      </c>
      <c r="K17" s="120"/>
      <c r="L17" s="120">
        <v>5260281</v>
      </c>
    </row>
    <row r="18" spans="1:12" ht="15" customHeight="1">
      <c r="A18" s="121" t="s">
        <v>138</v>
      </c>
      <c r="D18" s="119">
        <v>8</v>
      </c>
      <c r="F18" s="180">
        <v>12418</v>
      </c>
      <c r="G18" s="188"/>
      <c r="H18" s="120">
        <v>11535</v>
      </c>
      <c r="I18" s="120"/>
      <c r="J18" s="180">
        <v>0</v>
      </c>
      <c r="K18" s="120"/>
      <c r="L18" s="120">
        <v>0</v>
      </c>
    </row>
    <row r="19" spans="1:12" ht="15" customHeight="1">
      <c r="A19" s="121" t="s">
        <v>147</v>
      </c>
      <c r="D19" s="119">
        <v>9</v>
      </c>
      <c r="F19" s="180">
        <v>2613428</v>
      </c>
      <c r="G19" s="188"/>
      <c r="H19" s="120">
        <v>2665758</v>
      </c>
      <c r="I19" s="120"/>
      <c r="J19" s="180">
        <v>516937</v>
      </c>
      <c r="K19" s="120"/>
      <c r="L19" s="120">
        <v>321655</v>
      </c>
    </row>
    <row r="20" spans="1:12" ht="15" customHeight="1">
      <c r="A20" s="121" t="s">
        <v>94</v>
      </c>
      <c r="E20" s="123"/>
      <c r="F20" s="180">
        <v>432094</v>
      </c>
      <c r="G20" s="188"/>
      <c r="H20" s="120">
        <v>509510</v>
      </c>
      <c r="I20" s="120"/>
      <c r="J20" s="180">
        <v>258786</v>
      </c>
      <c r="L20" s="120">
        <v>248084</v>
      </c>
    </row>
    <row r="21" spans="1:11" ht="15" customHeight="1">
      <c r="A21" s="121" t="s">
        <v>242</v>
      </c>
      <c r="E21" s="123"/>
      <c r="F21" s="180"/>
      <c r="G21" s="188"/>
      <c r="I21" s="120"/>
      <c r="J21" s="180"/>
      <c r="K21" s="120"/>
    </row>
    <row r="22" spans="2:12" ht="15" customHeight="1">
      <c r="B22" s="121" t="s">
        <v>243</v>
      </c>
      <c r="E22" s="123"/>
      <c r="F22" s="180">
        <v>393</v>
      </c>
      <c r="G22" s="188"/>
      <c r="H22" s="120">
        <v>3193</v>
      </c>
      <c r="I22" s="120"/>
      <c r="J22" s="180">
        <v>1201199</v>
      </c>
      <c r="K22" s="120"/>
      <c r="L22" s="120">
        <v>1013818</v>
      </c>
    </row>
    <row r="23" spans="1:11" ht="15" customHeight="1">
      <c r="A23" s="121" t="s">
        <v>200</v>
      </c>
      <c r="E23" s="123"/>
      <c r="F23" s="180"/>
      <c r="G23" s="188"/>
      <c r="I23" s="120"/>
      <c r="J23" s="180"/>
      <c r="K23" s="120"/>
    </row>
    <row r="24" spans="2:12" ht="15" customHeight="1">
      <c r="B24" s="121" t="s">
        <v>201</v>
      </c>
      <c r="E24" s="123"/>
      <c r="F24" s="180">
        <v>75000</v>
      </c>
      <c r="G24" s="188"/>
      <c r="H24" s="120">
        <v>56250</v>
      </c>
      <c r="I24" s="120"/>
      <c r="J24" s="180">
        <v>0</v>
      </c>
      <c r="K24" s="120"/>
      <c r="L24" s="120">
        <v>0</v>
      </c>
    </row>
    <row r="25" spans="1:12" ht="15" customHeight="1">
      <c r="A25" s="121" t="s">
        <v>65</v>
      </c>
      <c r="F25" s="199">
        <v>728607</v>
      </c>
      <c r="G25" s="188"/>
      <c r="H25" s="126">
        <v>757678</v>
      </c>
      <c r="I25" s="120"/>
      <c r="J25" s="199">
        <v>197945</v>
      </c>
      <c r="K25" s="120"/>
      <c r="L25" s="126">
        <v>200587</v>
      </c>
    </row>
    <row r="26" spans="6:11" ht="15" customHeight="1">
      <c r="F26" s="180"/>
      <c r="G26" s="188"/>
      <c r="I26" s="189"/>
      <c r="J26" s="180"/>
      <c r="K26" s="188"/>
    </row>
    <row r="27" spans="1:12" ht="15" customHeight="1">
      <c r="A27" s="221" t="s">
        <v>5</v>
      </c>
      <c r="F27" s="199">
        <f>SUM(F17:F25)</f>
        <v>14418149</v>
      </c>
      <c r="G27" s="188"/>
      <c r="H27" s="126">
        <f>SUM(H17:H26)</f>
        <v>14032876</v>
      </c>
      <c r="I27" s="189"/>
      <c r="J27" s="199">
        <f>SUM(J17:J25)</f>
        <v>8004974</v>
      </c>
      <c r="K27" s="188"/>
      <c r="L27" s="126">
        <f>SUM(L17:L26)</f>
        <v>7044425</v>
      </c>
    </row>
    <row r="28" spans="6:11" ht="15" customHeight="1">
      <c r="F28" s="180"/>
      <c r="G28" s="188"/>
      <c r="I28" s="189"/>
      <c r="J28" s="180"/>
      <c r="K28" s="188"/>
    </row>
    <row r="29" spans="1:11" ht="15" customHeight="1">
      <c r="A29" s="125" t="s">
        <v>6</v>
      </c>
      <c r="F29" s="180"/>
      <c r="G29" s="188"/>
      <c r="I29" s="189"/>
      <c r="J29" s="180"/>
      <c r="K29" s="188"/>
    </row>
    <row r="30" spans="6:11" ht="15" customHeight="1">
      <c r="F30" s="180"/>
      <c r="G30" s="188"/>
      <c r="I30" s="189"/>
      <c r="J30" s="180"/>
      <c r="K30" s="188"/>
    </row>
    <row r="31" spans="1:11" ht="15" customHeight="1">
      <c r="A31" s="121" t="s">
        <v>204</v>
      </c>
      <c r="F31" s="180"/>
      <c r="G31" s="188"/>
      <c r="I31" s="120"/>
      <c r="J31" s="180"/>
      <c r="K31" s="120"/>
    </row>
    <row r="32" spans="2:12" ht="15" customHeight="1">
      <c r="B32" s="121" t="s">
        <v>205</v>
      </c>
      <c r="D32" s="119">
        <v>7</v>
      </c>
      <c r="F32" s="180">
        <v>28794</v>
      </c>
      <c r="G32" s="188"/>
      <c r="H32" s="120">
        <v>0</v>
      </c>
      <c r="I32" s="120"/>
      <c r="J32" s="180">
        <v>0</v>
      </c>
      <c r="K32" s="120"/>
      <c r="L32" s="120">
        <v>0</v>
      </c>
    </row>
    <row r="33" spans="1:12" ht="15" customHeight="1">
      <c r="A33" s="121" t="s">
        <v>138</v>
      </c>
      <c r="D33" s="119">
        <v>8</v>
      </c>
      <c r="F33" s="180">
        <v>129281</v>
      </c>
      <c r="G33" s="188"/>
      <c r="H33" s="120">
        <v>166306</v>
      </c>
      <c r="I33" s="120"/>
      <c r="J33" s="180">
        <v>98128</v>
      </c>
      <c r="K33" s="120"/>
      <c r="L33" s="120">
        <v>98128</v>
      </c>
    </row>
    <row r="34" spans="1:12" ht="15" customHeight="1">
      <c r="A34" s="121" t="s">
        <v>66</v>
      </c>
      <c r="D34" s="119">
        <v>10</v>
      </c>
      <c r="F34" s="180">
        <v>0</v>
      </c>
      <c r="G34" s="123"/>
      <c r="H34" s="120">
        <v>0</v>
      </c>
      <c r="I34" s="123"/>
      <c r="J34" s="200">
        <v>24950337</v>
      </c>
      <c r="K34" s="123"/>
      <c r="L34" s="123">
        <v>24072837</v>
      </c>
    </row>
    <row r="35" spans="1:12" ht="15" customHeight="1">
      <c r="A35" s="121" t="s">
        <v>154</v>
      </c>
      <c r="D35" s="119">
        <v>10</v>
      </c>
      <c r="F35" s="180">
        <v>66745</v>
      </c>
      <c r="G35" s="123"/>
      <c r="H35" s="120">
        <v>69530</v>
      </c>
      <c r="I35" s="123"/>
      <c r="J35" s="180">
        <v>0</v>
      </c>
      <c r="K35" s="123"/>
      <c r="L35" s="120">
        <v>0</v>
      </c>
    </row>
    <row r="36" spans="1:12" ht="15" customHeight="1">
      <c r="A36" s="121" t="s">
        <v>120</v>
      </c>
      <c r="D36" s="119">
        <v>10</v>
      </c>
      <c r="F36" s="180">
        <v>21668</v>
      </c>
      <c r="G36" s="123"/>
      <c r="H36" s="120">
        <v>30666</v>
      </c>
      <c r="I36" s="123"/>
      <c r="J36" s="222">
        <v>43285</v>
      </c>
      <c r="K36" s="123"/>
      <c r="L36" s="185">
        <v>43285</v>
      </c>
    </row>
    <row r="37" spans="1:12" ht="15" customHeight="1">
      <c r="A37" s="121" t="s">
        <v>227</v>
      </c>
      <c r="D37" s="187"/>
      <c r="F37" s="180">
        <v>4846</v>
      </c>
      <c r="G37" s="188"/>
      <c r="H37" s="120">
        <v>23596</v>
      </c>
      <c r="I37" s="120"/>
      <c r="J37" s="180">
        <v>11935000</v>
      </c>
      <c r="K37" s="120"/>
      <c r="L37" s="120">
        <v>13000000</v>
      </c>
    </row>
    <row r="38" spans="1:12" ht="15" customHeight="1">
      <c r="A38" s="121" t="s">
        <v>119</v>
      </c>
      <c r="F38" s="180">
        <v>68771</v>
      </c>
      <c r="G38" s="188"/>
      <c r="H38" s="120">
        <v>69295</v>
      </c>
      <c r="I38" s="120"/>
      <c r="J38" s="180">
        <v>1040421</v>
      </c>
      <c r="K38" s="120"/>
      <c r="L38" s="120">
        <v>1040945</v>
      </c>
    </row>
    <row r="39" spans="1:12" ht="15" customHeight="1">
      <c r="A39" s="121" t="s">
        <v>67</v>
      </c>
      <c r="D39" s="119">
        <v>11</v>
      </c>
      <c r="F39" s="180">
        <v>52676562</v>
      </c>
      <c r="G39" s="188"/>
      <c r="H39" s="120">
        <v>51371095</v>
      </c>
      <c r="I39" s="120"/>
      <c r="J39" s="180">
        <v>368579</v>
      </c>
      <c r="K39" s="120"/>
      <c r="L39" s="120">
        <v>379252</v>
      </c>
    </row>
    <row r="40" spans="1:12" ht="15" customHeight="1">
      <c r="A40" s="121" t="s">
        <v>208</v>
      </c>
      <c r="D40" s="119">
        <v>12</v>
      </c>
      <c r="F40" s="180">
        <v>1016969</v>
      </c>
      <c r="G40" s="188"/>
      <c r="H40" s="120">
        <v>0</v>
      </c>
      <c r="I40" s="120"/>
      <c r="J40" s="180">
        <v>316274</v>
      </c>
      <c r="K40" s="120"/>
      <c r="L40" s="120">
        <v>0</v>
      </c>
    </row>
    <row r="41" spans="1:12" ht="15" customHeight="1">
      <c r="A41" s="121" t="s">
        <v>121</v>
      </c>
      <c r="F41" s="180">
        <v>1265088</v>
      </c>
      <c r="G41" s="188"/>
      <c r="H41" s="120">
        <v>889808</v>
      </c>
      <c r="I41" s="120"/>
      <c r="J41" s="180">
        <v>0</v>
      </c>
      <c r="K41" s="120"/>
      <c r="L41" s="120">
        <v>0</v>
      </c>
    </row>
    <row r="42" spans="1:12" ht="15" customHeight="1">
      <c r="A42" s="121" t="s">
        <v>68</v>
      </c>
      <c r="D42" s="119">
        <v>11</v>
      </c>
      <c r="F42" s="180">
        <v>2857043</v>
      </c>
      <c r="G42" s="188"/>
      <c r="H42" s="120">
        <v>2792784</v>
      </c>
      <c r="I42" s="120"/>
      <c r="J42" s="180">
        <v>11197</v>
      </c>
      <c r="K42" s="120"/>
      <c r="L42" s="120">
        <v>11132</v>
      </c>
    </row>
    <row r="43" spans="1:12" ht="15" customHeight="1">
      <c r="A43" s="121" t="s">
        <v>99</v>
      </c>
      <c r="F43" s="180">
        <v>85941</v>
      </c>
      <c r="G43" s="188"/>
      <c r="H43" s="120">
        <v>75696</v>
      </c>
      <c r="I43" s="120"/>
      <c r="J43" s="180">
        <v>7738</v>
      </c>
      <c r="K43" s="120"/>
      <c r="L43" s="120">
        <v>7738</v>
      </c>
    </row>
    <row r="44" spans="1:12" ht="15" customHeight="1">
      <c r="A44" s="121" t="s">
        <v>146</v>
      </c>
      <c r="D44" s="119">
        <v>13</v>
      </c>
      <c r="F44" s="199">
        <v>1400913</v>
      </c>
      <c r="G44" s="188"/>
      <c r="H44" s="126">
        <v>698042</v>
      </c>
      <c r="I44" s="189"/>
      <c r="J44" s="199">
        <v>905175</v>
      </c>
      <c r="K44" s="188"/>
      <c r="L44" s="126">
        <v>61764</v>
      </c>
    </row>
    <row r="45" spans="6:11" ht="15" customHeight="1">
      <c r="F45" s="180"/>
      <c r="G45" s="188"/>
      <c r="I45" s="189"/>
      <c r="J45" s="180"/>
      <c r="K45" s="188"/>
    </row>
    <row r="46" spans="1:12" ht="15" customHeight="1">
      <c r="A46" s="125" t="s">
        <v>8</v>
      </c>
      <c r="B46" s="123"/>
      <c r="F46" s="199">
        <f>SUM(F32:F44)</f>
        <v>59622621</v>
      </c>
      <c r="G46" s="188"/>
      <c r="H46" s="126">
        <f>SUM(H32:H44)</f>
        <v>56186818</v>
      </c>
      <c r="I46" s="189"/>
      <c r="J46" s="199">
        <f>SUM(J32:J44)</f>
        <v>39676134</v>
      </c>
      <c r="K46" s="188"/>
      <c r="L46" s="126">
        <f>SUM(L32:L44)</f>
        <v>38715081</v>
      </c>
    </row>
    <row r="47" spans="6:11" ht="15" customHeight="1">
      <c r="F47" s="180"/>
      <c r="G47" s="188"/>
      <c r="I47" s="189"/>
      <c r="J47" s="180"/>
      <c r="K47" s="188"/>
    </row>
    <row r="48" spans="1:12" ht="15" customHeight="1" thickBot="1">
      <c r="A48" s="125" t="s">
        <v>14</v>
      </c>
      <c r="F48" s="223">
        <f>F27+F46</f>
        <v>74040770</v>
      </c>
      <c r="G48" s="188"/>
      <c r="H48" s="224">
        <f>H27+H46</f>
        <v>70219694</v>
      </c>
      <c r="I48" s="189"/>
      <c r="J48" s="223">
        <f>J27+J46</f>
        <v>47681108</v>
      </c>
      <c r="K48" s="188"/>
      <c r="L48" s="224">
        <f>L27+L46</f>
        <v>45759506</v>
      </c>
    </row>
    <row r="49" spans="1:11" ht="15" customHeight="1" thickTop="1">
      <c r="A49" s="125"/>
      <c r="G49" s="188"/>
      <c r="I49" s="189"/>
      <c r="K49" s="188"/>
    </row>
    <row r="50" spans="1:11" ht="15" customHeight="1">
      <c r="A50" s="125"/>
      <c r="G50" s="188"/>
      <c r="I50" s="189"/>
      <c r="K50" s="188"/>
    </row>
    <row r="51" spans="1:11" ht="15" customHeight="1">
      <c r="A51" s="125"/>
      <c r="G51" s="188"/>
      <c r="I51" s="189"/>
      <c r="K51" s="188"/>
    </row>
    <row r="52" spans="1:11" ht="15" customHeight="1">
      <c r="A52" s="125"/>
      <c r="G52" s="188"/>
      <c r="I52" s="189"/>
      <c r="K52" s="188"/>
    </row>
    <row r="53" spans="1:11" ht="15" customHeight="1">
      <c r="A53" s="121" t="s">
        <v>7</v>
      </c>
      <c r="G53" s="188"/>
      <c r="I53" s="189"/>
      <c r="K53" s="188"/>
    </row>
    <row r="54" spans="7:11" ht="15" customHeight="1">
      <c r="G54" s="188"/>
      <c r="I54" s="189"/>
      <c r="K54" s="188"/>
    </row>
    <row r="55" spans="1:12" ht="21.75" customHeight="1">
      <c r="A55" s="249" t="s">
        <v>272</v>
      </c>
      <c r="B55" s="248"/>
      <c r="C55" s="248"/>
      <c r="D55" s="248"/>
      <c r="E55" s="248"/>
      <c r="F55" s="248"/>
      <c r="G55" s="248"/>
      <c r="H55" s="248"/>
      <c r="I55" s="248"/>
      <c r="J55" s="248"/>
      <c r="K55" s="248"/>
      <c r="L55" s="248"/>
    </row>
    <row r="56" spans="1:11" ht="16.5" customHeight="1">
      <c r="A56" s="125" t="str">
        <f>+A1</f>
        <v>Energy Absolute Public Company Limited</v>
      </c>
      <c r="B56" s="125"/>
      <c r="C56" s="125"/>
      <c r="G56" s="188"/>
      <c r="I56" s="189"/>
      <c r="K56" s="188"/>
    </row>
    <row r="57" spans="1:11" ht="16.5" customHeight="1">
      <c r="A57" s="125" t="str">
        <f>+A2</f>
        <v>Statement of Financial Position </v>
      </c>
      <c r="B57" s="125"/>
      <c r="C57" s="125"/>
      <c r="G57" s="188"/>
      <c r="I57" s="189"/>
      <c r="K57" s="188"/>
    </row>
    <row r="58" spans="1:12" ht="16.5" customHeight="1">
      <c r="A58" s="216" t="str">
        <f>+A3</f>
        <v>As at 31 March 2020</v>
      </c>
      <c r="B58" s="216"/>
      <c r="C58" s="216"/>
      <c r="D58" s="217"/>
      <c r="E58" s="218"/>
      <c r="F58" s="126"/>
      <c r="G58" s="225"/>
      <c r="H58" s="126"/>
      <c r="I58" s="226"/>
      <c r="J58" s="126"/>
      <c r="K58" s="225"/>
      <c r="L58" s="126"/>
    </row>
    <row r="59" spans="1:11" ht="16.5" customHeight="1">
      <c r="A59" s="125"/>
      <c r="B59" s="125"/>
      <c r="C59" s="125"/>
      <c r="G59" s="188"/>
      <c r="I59" s="189"/>
      <c r="K59" s="188"/>
    </row>
    <row r="60" spans="7:11" ht="16.5" customHeight="1">
      <c r="G60" s="188"/>
      <c r="I60" s="189"/>
      <c r="K60" s="188"/>
    </row>
    <row r="61" spans="7:12" ht="15.75" customHeight="1">
      <c r="G61" s="188"/>
      <c r="H61" s="118" t="s">
        <v>46</v>
      </c>
      <c r="L61" s="118" t="s">
        <v>106</v>
      </c>
    </row>
    <row r="62" spans="1:12" ht="15.75" customHeight="1">
      <c r="A62" s="123"/>
      <c r="D62" s="124"/>
      <c r="E62" s="125"/>
      <c r="F62" s="126"/>
      <c r="G62" s="127"/>
      <c r="H62" s="128" t="s">
        <v>139</v>
      </c>
      <c r="I62" s="129"/>
      <c r="J62" s="126"/>
      <c r="K62" s="127"/>
      <c r="L62" s="128" t="s">
        <v>139</v>
      </c>
    </row>
    <row r="63" spans="5:12" ht="15.75" customHeight="1">
      <c r="E63" s="125"/>
      <c r="F63" s="118" t="s">
        <v>54</v>
      </c>
      <c r="G63" s="129"/>
      <c r="H63" s="118" t="s">
        <v>45</v>
      </c>
      <c r="I63" s="129"/>
      <c r="J63" s="118" t="s">
        <v>54</v>
      </c>
      <c r="K63" s="129"/>
      <c r="L63" s="118" t="s">
        <v>45</v>
      </c>
    </row>
    <row r="64" spans="5:12" ht="15.75" customHeight="1">
      <c r="E64" s="125"/>
      <c r="F64" s="219" t="s">
        <v>195</v>
      </c>
      <c r="G64" s="118"/>
      <c r="H64" s="219" t="s">
        <v>1</v>
      </c>
      <c r="I64" s="132"/>
      <c r="J64" s="219" t="s">
        <v>195</v>
      </c>
      <c r="K64" s="118"/>
      <c r="L64" s="219" t="s">
        <v>1</v>
      </c>
    </row>
    <row r="65" spans="5:12" ht="15.75" customHeight="1">
      <c r="E65" s="125"/>
      <c r="F65" s="130">
        <v>2020</v>
      </c>
      <c r="G65" s="131"/>
      <c r="H65" s="130">
        <v>2019</v>
      </c>
      <c r="I65" s="132"/>
      <c r="J65" s="130">
        <v>2020</v>
      </c>
      <c r="K65" s="131"/>
      <c r="L65" s="130">
        <v>2019</v>
      </c>
    </row>
    <row r="66" spans="4:12" ht="15.75" customHeight="1">
      <c r="D66" s="133" t="s">
        <v>2</v>
      </c>
      <c r="E66" s="125"/>
      <c r="F66" s="134" t="s">
        <v>84</v>
      </c>
      <c r="G66" s="125"/>
      <c r="H66" s="134" t="s">
        <v>84</v>
      </c>
      <c r="I66" s="132"/>
      <c r="J66" s="134" t="s">
        <v>84</v>
      </c>
      <c r="K66" s="125"/>
      <c r="L66" s="134" t="s">
        <v>84</v>
      </c>
    </row>
    <row r="67" spans="4:12" ht="15.75" customHeight="1">
      <c r="D67" s="132"/>
      <c r="E67" s="125"/>
      <c r="F67" s="227"/>
      <c r="G67" s="228"/>
      <c r="H67" s="118"/>
      <c r="I67" s="229"/>
      <c r="J67" s="227"/>
      <c r="K67" s="228"/>
      <c r="L67" s="118"/>
    </row>
    <row r="68" spans="1:11" ht="15.75" customHeight="1">
      <c r="A68" s="125" t="s">
        <v>112</v>
      </c>
      <c r="F68" s="180"/>
      <c r="G68" s="188"/>
      <c r="I68" s="189"/>
      <c r="J68" s="180"/>
      <c r="K68" s="188"/>
    </row>
    <row r="69" spans="1:11" ht="15.75" customHeight="1">
      <c r="A69" s="125"/>
      <c r="F69" s="180"/>
      <c r="G69" s="188"/>
      <c r="I69" s="189"/>
      <c r="J69" s="180"/>
      <c r="K69" s="188"/>
    </row>
    <row r="70" spans="1:11" ht="15.75" customHeight="1">
      <c r="A70" s="125" t="s">
        <v>9</v>
      </c>
      <c r="F70" s="180"/>
      <c r="G70" s="188"/>
      <c r="I70" s="189"/>
      <c r="J70" s="180"/>
      <c r="K70" s="188"/>
    </row>
    <row r="71" spans="1:11" ht="15.75" customHeight="1">
      <c r="A71" s="125"/>
      <c r="F71" s="180"/>
      <c r="G71" s="188"/>
      <c r="I71" s="189"/>
      <c r="J71" s="180"/>
      <c r="K71" s="188"/>
    </row>
    <row r="72" spans="1:12" ht="15.75" customHeight="1">
      <c r="A72" s="121" t="s">
        <v>69</v>
      </c>
      <c r="D72" s="119">
        <v>14</v>
      </c>
      <c r="F72" s="180">
        <v>1013627</v>
      </c>
      <c r="G72" s="184"/>
      <c r="H72" s="120">
        <v>659863</v>
      </c>
      <c r="I72" s="230"/>
      <c r="J72" s="231">
        <v>572663</v>
      </c>
      <c r="K72" s="230"/>
      <c r="L72" s="230">
        <v>482887</v>
      </c>
    </row>
    <row r="73" spans="1:12" ht="15.75" customHeight="1">
      <c r="A73" s="121" t="s">
        <v>60</v>
      </c>
      <c r="D73" s="123"/>
      <c r="F73" s="180">
        <v>335319</v>
      </c>
      <c r="G73" s="184"/>
      <c r="H73" s="120">
        <v>285294</v>
      </c>
      <c r="I73" s="230"/>
      <c r="J73" s="231">
        <v>308212</v>
      </c>
      <c r="K73" s="230"/>
      <c r="L73" s="230">
        <v>239150</v>
      </c>
    </row>
    <row r="74" spans="1:12" ht="15.75" customHeight="1">
      <c r="A74" s="121" t="s">
        <v>95</v>
      </c>
      <c r="F74" s="180">
        <v>918604</v>
      </c>
      <c r="G74" s="184"/>
      <c r="H74" s="120">
        <v>735741</v>
      </c>
      <c r="I74" s="230"/>
      <c r="J74" s="231">
        <v>416995</v>
      </c>
      <c r="K74" s="230"/>
      <c r="L74" s="230">
        <v>376613</v>
      </c>
    </row>
    <row r="75" spans="1:12" ht="15.75" customHeight="1">
      <c r="A75" s="121" t="s">
        <v>244</v>
      </c>
      <c r="F75" s="180"/>
      <c r="G75" s="184"/>
      <c r="I75" s="230"/>
      <c r="J75" s="231"/>
      <c r="K75" s="230"/>
      <c r="L75" s="230"/>
    </row>
    <row r="76" spans="2:12" ht="15.75" customHeight="1">
      <c r="B76" s="121" t="s">
        <v>245</v>
      </c>
      <c r="F76" s="180">
        <v>117475</v>
      </c>
      <c r="G76" s="184"/>
      <c r="H76" s="120">
        <v>62158</v>
      </c>
      <c r="I76" s="230"/>
      <c r="J76" s="231">
        <v>0</v>
      </c>
      <c r="K76" s="230"/>
      <c r="L76" s="230">
        <v>0</v>
      </c>
    </row>
    <row r="77" spans="1:12" ht="15.75" customHeight="1">
      <c r="A77" s="121" t="s">
        <v>214</v>
      </c>
      <c r="D77" s="187">
        <v>19.5</v>
      </c>
      <c r="F77" s="180">
        <v>20475</v>
      </c>
      <c r="G77" s="184"/>
      <c r="H77" s="120">
        <v>0</v>
      </c>
      <c r="I77" s="230"/>
      <c r="J77" s="231">
        <v>2536710</v>
      </c>
      <c r="K77" s="230"/>
      <c r="L77" s="230">
        <v>2536710</v>
      </c>
    </row>
    <row r="78" spans="1:12" ht="15.75" customHeight="1">
      <c r="A78" s="121" t="s">
        <v>70</v>
      </c>
      <c r="F78" s="180"/>
      <c r="G78" s="184"/>
      <c r="H78" s="230"/>
      <c r="I78" s="230"/>
      <c r="J78" s="231"/>
      <c r="K78" s="230"/>
      <c r="L78" s="230"/>
    </row>
    <row r="79" spans="2:12" ht="15.75" customHeight="1">
      <c r="B79" s="121" t="s">
        <v>215</v>
      </c>
      <c r="D79" s="119">
        <v>15</v>
      </c>
      <c r="F79" s="180">
        <v>1602484</v>
      </c>
      <c r="G79" s="184"/>
      <c r="H79" s="120">
        <v>1307686</v>
      </c>
      <c r="I79" s="230"/>
      <c r="J79" s="180">
        <v>267606</v>
      </c>
      <c r="K79" s="230"/>
      <c r="L79" s="230">
        <v>0</v>
      </c>
    </row>
    <row r="80" spans="1:12" ht="15.75" customHeight="1">
      <c r="A80" s="121" t="s">
        <v>209</v>
      </c>
      <c r="F80" s="180">
        <v>25815</v>
      </c>
      <c r="G80" s="184"/>
      <c r="H80" s="120">
        <v>0</v>
      </c>
      <c r="I80" s="230"/>
      <c r="J80" s="180">
        <v>0</v>
      </c>
      <c r="K80" s="230"/>
      <c r="L80" s="230">
        <v>0</v>
      </c>
    </row>
    <row r="81" spans="1:12" ht="15.75" customHeight="1">
      <c r="A81" s="121" t="s">
        <v>71</v>
      </c>
      <c r="F81" s="180">
        <v>0</v>
      </c>
      <c r="G81" s="184"/>
      <c r="H81" s="230">
        <v>1062</v>
      </c>
      <c r="I81" s="230"/>
      <c r="J81" s="180">
        <v>0</v>
      </c>
      <c r="K81" s="230"/>
      <c r="L81" s="230">
        <v>0</v>
      </c>
    </row>
    <row r="82" spans="1:12" ht="15.75" customHeight="1">
      <c r="A82" s="121" t="s">
        <v>207</v>
      </c>
      <c r="D82" s="235">
        <v>4.2</v>
      </c>
      <c r="F82" s="180">
        <v>133773</v>
      </c>
      <c r="G82" s="184"/>
      <c r="H82" s="230">
        <v>0</v>
      </c>
      <c r="I82" s="230"/>
      <c r="J82" s="180">
        <v>45839</v>
      </c>
      <c r="K82" s="230"/>
      <c r="L82" s="230">
        <v>0</v>
      </c>
    </row>
    <row r="83" spans="1:12" ht="15.75" customHeight="1">
      <c r="A83" s="121" t="s">
        <v>151</v>
      </c>
      <c r="D83" s="119">
        <v>16</v>
      </c>
      <c r="F83" s="180">
        <v>2999722</v>
      </c>
      <c r="G83" s="184"/>
      <c r="H83" s="230">
        <v>2999498</v>
      </c>
      <c r="I83" s="230"/>
      <c r="J83" s="231">
        <v>2999722</v>
      </c>
      <c r="K83" s="230"/>
      <c r="L83" s="230">
        <v>2999498</v>
      </c>
    </row>
    <row r="84" spans="1:12" ht="15.75" customHeight="1">
      <c r="A84" s="121" t="s">
        <v>72</v>
      </c>
      <c r="F84" s="180">
        <v>6598</v>
      </c>
      <c r="G84" s="184"/>
      <c r="H84" s="120">
        <v>5657</v>
      </c>
      <c r="I84" s="230"/>
      <c r="J84" s="180">
        <v>0</v>
      </c>
      <c r="K84" s="230"/>
      <c r="L84" s="230">
        <v>0</v>
      </c>
    </row>
    <row r="85" spans="1:12" ht="15.75" customHeight="1">
      <c r="A85" s="121" t="s">
        <v>96</v>
      </c>
      <c r="D85" s="187"/>
      <c r="F85" s="199">
        <v>3528</v>
      </c>
      <c r="G85" s="184"/>
      <c r="H85" s="126">
        <v>13218</v>
      </c>
      <c r="I85" s="230"/>
      <c r="J85" s="232">
        <v>0</v>
      </c>
      <c r="K85" s="230"/>
      <c r="L85" s="233">
        <v>0</v>
      </c>
    </row>
    <row r="86" spans="1:11" ht="15.75" customHeight="1">
      <c r="A86" s="123"/>
      <c r="B86" s="186"/>
      <c r="F86" s="180"/>
      <c r="G86" s="184"/>
      <c r="I86" s="189"/>
      <c r="J86" s="180"/>
      <c r="K86" s="188"/>
    </row>
    <row r="87" spans="1:12" ht="15.75" customHeight="1">
      <c r="A87" s="125" t="s">
        <v>10</v>
      </c>
      <c r="B87" s="123"/>
      <c r="F87" s="199">
        <f>SUM(F72:F85)</f>
        <v>7177420</v>
      </c>
      <c r="G87" s="188"/>
      <c r="H87" s="126">
        <f>SUM(H72:H85)</f>
        <v>6070177</v>
      </c>
      <c r="I87" s="189"/>
      <c r="J87" s="199">
        <f>SUM(J72:J85)</f>
        <v>7147747</v>
      </c>
      <c r="K87" s="188"/>
      <c r="L87" s="126">
        <f>SUM(L72:L85)</f>
        <v>6634858</v>
      </c>
    </row>
    <row r="88" spans="6:11" ht="15.75" customHeight="1">
      <c r="F88" s="180"/>
      <c r="G88" s="188"/>
      <c r="I88" s="189"/>
      <c r="J88" s="180"/>
      <c r="K88" s="188"/>
    </row>
    <row r="89" spans="1:11" ht="15.75" customHeight="1">
      <c r="A89" s="125" t="s">
        <v>11</v>
      </c>
      <c r="F89" s="180"/>
      <c r="G89" s="188"/>
      <c r="I89" s="189"/>
      <c r="J89" s="180"/>
      <c r="K89" s="188"/>
    </row>
    <row r="90" spans="1:11" ht="15.75" customHeight="1">
      <c r="A90" s="125"/>
      <c r="F90" s="180"/>
      <c r="G90" s="188"/>
      <c r="I90" s="189"/>
      <c r="J90" s="180"/>
      <c r="K90" s="188"/>
    </row>
    <row r="91" spans="1:12" ht="15.75" customHeight="1">
      <c r="A91" s="121" t="s">
        <v>150</v>
      </c>
      <c r="D91" s="234">
        <v>15</v>
      </c>
      <c r="F91" s="180">
        <v>23056863</v>
      </c>
      <c r="G91" s="188"/>
      <c r="H91" s="120">
        <v>22985991</v>
      </c>
      <c r="I91" s="230"/>
      <c r="J91" s="231">
        <v>5413466</v>
      </c>
      <c r="K91" s="230"/>
      <c r="L91" s="230">
        <v>5677470</v>
      </c>
    </row>
    <row r="92" spans="1:12" ht="15.75" customHeight="1">
      <c r="A92" s="121" t="s">
        <v>237</v>
      </c>
      <c r="D92" s="234"/>
      <c r="F92" s="180">
        <v>31700</v>
      </c>
      <c r="G92" s="188"/>
      <c r="H92" s="120">
        <v>0</v>
      </c>
      <c r="I92" s="230"/>
      <c r="J92" s="231">
        <v>0</v>
      </c>
      <c r="K92" s="230"/>
      <c r="L92" s="230">
        <v>0</v>
      </c>
    </row>
    <row r="93" spans="1:12" ht="15.75" customHeight="1">
      <c r="A93" s="121" t="s">
        <v>135</v>
      </c>
      <c r="D93" s="234">
        <v>16</v>
      </c>
      <c r="F93" s="180">
        <v>13991930</v>
      </c>
      <c r="G93" s="188"/>
      <c r="H93" s="120">
        <v>13991363</v>
      </c>
      <c r="I93" s="230"/>
      <c r="J93" s="231">
        <v>13991930</v>
      </c>
      <c r="K93" s="230"/>
      <c r="L93" s="230">
        <v>13991363</v>
      </c>
    </row>
    <row r="94" spans="1:12" ht="15.75" customHeight="1">
      <c r="A94" s="121" t="s">
        <v>96</v>
      </c>
      <c r="D94" s="234"/>
      <c r="F94" s="180">
        <v>41744</v>
      </c>
      <c r="G94" s="188"/>
      <c r="H94" s="120">
        <v>15920</v>
      </c>
      <c r="I94" s="230"/>
      <c r="J94" s="180">
        <v>0</v>
      </c>
      <c r="K94" s="230"/>
      <c r="L94" s="230">
        <v>0</v>
      </c>
    </row>
    <row r="95" spans="1:12" ht="15.75" customHeight="1">
      <c r="A95" s="121" t="s">
        <v>73</v>
      </c>
      <c r="D95" s="234"/>
      <c r="F95" s="180">
        <v>0</v>
      </c>
      <c r="G95" s="123"/>
      <c r="H95" s="123">
        <v>2283</v>
      </c>
      <c r="I95" s="230"/>
      <c r="J95" s="180">
        <v>0</v>
      </c>
      <c r="K95" s="230"/>
      <c r="L95" s="230">
        <v>0</v>
      </c>
    </row>
    <row r="96" spans="1:12" ht="15.75" customHeight="1">
      <c r="A96" s="121" t="s">
        <v>206</v>
      </c>
      <c r="D96" s="235">
        <v>4.2</v>
      </c>
      <c r="F96" s="180">
        <v>830677</v>
      </c>
      <c r="G96" s="188"/>
      <c r="H96" s="120">
        <v>0</v>
      </c>
      <c r="I96" s="230"/>
      <c r="J96" s="180">
        <v>249081</v>
      </c>
      <c r="K96" s="230"/>
      <c r="L96" s="230">
        <v>0</v>
      </c>
    </row>
    <row r="97" spans="1:12" ht="15.75" customHeight="1">
      <c r="A97" s="121" t="s">
        <v>223</v>
      </c>
      <c r="D97" s="234"/>
      <c r="F97" s="200">
        <v>191506</v>
      </c>
      <c r="G97" s="123"/>
      <c r="H97" s="230">
        <v>180228</v>
      </c>
      <c r="I97" s="230"/>
      <c r="J97" s="180">
        <v>0</v>
      </c>
      <c r="K97" s="230"/>
      <c r="L97" s="230">
        <v>0</v>
      </c>
    </row>
    <row r="98" spans="1:12" ht="15.75" customHeight="1">
      <c r="A98" s="121" t="s">
        <v>74</v>
      </c>
      <c r="D98" s="234"/>
      <c r="F98" s="180">
        <v>53467</v>
      </c>
      <c r="G98" s="188"/>
      <c r="H98" s="120">
        <v>49948</v>
      </c>
      <c r="I98" s="230"/>
      <c r="J98" s="231">
        <v>46776</v>
      </c>
      <c r="K98" s="230"/>
      <c r="L98" s="230">
        <v>44725</v>
      </c>
    </row>
    <row r="99" spans="1:12" ht="15.75" customHeight="1">
      <c r="A99" s="121" t="s">
        <v>189</v>
      </c>
      <c r="D99" s="235"/>
      <c r="F99" s="180">
        <v>0</v>
      </c>
      <c r="G99" s="188"/>
      <c r="H99" s="120">
        <v>0</v>
      </c>
      <c r="I99" s="230"/>
      <c r="J99" s="231">
        <v>744954</v>
      </c>
      <c r="K99" s="230"/>
      <c r="L99" s="230">
        <v>733569</v>
      </c>
    </row>
    <row r="100" spans="1:12" ht="15.75" customHeight="1">
      <c r="A100" s="121" t="s">
        <v>89</v>
      </c>
      <c r="D100" s="234">
        <v>17</v>
      </c>
      <c r="F100" s="180">
        <v>2242170</v>
      </c>
      <c r="G100" s="188"/>
      <c r="H100" s="120">
        <v>2056009</v>
      </c>
      <c r="I100" s="230"/>
      <c r="J100" s="231">
        <v>1593</v>
      </c>
      <c r="K100" s="230"/>
      <c r="L100" s="230">
        <v>1593</v>
      </c>
    </row>
    <row r="101" spans="1:12" ht="15.75" customHeight="1">
      <c r="A101" s="121" t="s">
        <v>133</v>
      </c>
      <c r="F101" s="199">
        <v>1488</v>
      </c>
      <c r="G101" s="188"/>
      <c r="H101" s="126">
        <v>1316</v>
      </c>
      <c r="I101" s="189"/>
      <c r="J101" s="199">
        <v>1660</v>
      </c>
      <c r="K101" s="188"/>
      <c r="L101" s="126">
        <v>1488</v>
      </c>
    </row>
    <row r="102" spans="6:11" ht="15.75" customHeight="1">
      <c r="F102" s="180"/>
      <c r="G102" s="188"/>
      <c r="I102" s="184"/>
      <c r="J102" s="180"/>
      <c r="K102" s="184"/>
    </row>
    <row r="103" spans="1:12" ht="15.75" customHeight="1">
      <c r="A103" s="125" t="s">
        <v>12</v>
      </c>
      <c r="B103" s="123"/>
      <c r="F103" s="199">
        <f>SUM(F91:F101)</f>
        <v>40441545</v>
      </c>
      <c r="G103" s="188"/>
      <c r="H103" s="126">
        <f>SUM(H91:H102)</f>
        <v>39283058</v>
      </c>
      <c r="I103" s="189"/>
      <c r="J103" s="199">
        <f>SUM(J91:J101)</f>
        <v>20449460</v>
      </c>
      <c r="K103" s="188"/>
      <c r="L103" s="126">
        <f>SUM(L91:L102)</f>
        <v>20450208</v>
      </c>
    </row>
    <row r="104" spans="1:11" ht="15.75" customHeight="1">
      <c r="A104" s="125"/>
      <c r="F104" s="180"/>
      <c r="G104" s="188"/>
      <c r="I104" s="189"/>
      <c r="J104" s="180"/>
      <c r="K104" s="188"/>
    </row>
    <row r="105" spans="1:12" ht="15.75" customHeight="1">
      <c r="A105" s="125" t="s">
        <v>13</v>
      </c>
      <c r="B105" s="125"/>
      <c r="F105" s="199">
        <f>F87+F103</f>
        <v>47618965</v>
      </c>
      <c r="G105" s="188"/>
      <c r="H105" s="126">
        <f>H87+H103</f>
        <v>45353235</v>
      </c>
      <c r="I105" s="189"/>
      <c r="J105" s="199">
        <f>J87+J103</f>
        <v>27597207</v>
      </c>
      <c r="K105" s="188"/>
      <c r="L105" s="126">
        <f>L87+L103</f>
        <v>27085066</v>
      </c>
    </row>
    <row r="106" spans="1:11" ht="16.5" customHeight="1">
      <c r="A106" s="125"/>
      <c r="B106" s="125"/>
      <c r="G106" s="188"/>
      <c r="I106" s="189"/>
      <c r="K106" s="188"/>
    </row>
    <row r="107" spans="1:12" ht="21.75" customHeight="1">
      <c r="A107" s="249" t="str">
        <f>A55</f>
        <v>The accompanying condensed notes to the interim financial information on pages 12 to 46 are an integral part of this interim financial information.</v>
      </c>
      <c r="B107" s="249"/>
      <c r="C107" s="249"/>
      <c r="D107" s="249"/>
      <c r="E107" s="249"/>
      <c r="F107" s="249"/>
      <c r="G107" s="249"/>
      <c r="H107" s="249"/>
      <c r="I107" s="249"/>
      <c r="J107" s="249"/>
      <c r="K107" s="249"/>
      <c r="L107" s="249"/>
    </row>
    <row r="108" spans="1:11" ht="16.5" customHeight="1">
      <c r="A108" s="125" t="str">
        <f>+A1</f>
        <v>Energy Absolute Public Company Limited</v>
      </c>
      <c r="B108" s="125"/>
      <c r="C108" s="125"/>
      <c r="G108" s="188"/>
      <c r="I108" s="189"/>
      <c r="K108" s="188"/>
    </row>
    <row r="109" spans="1:11" ht="16.5" customHeight="1">
      <c r="A109" s="125" t="str">
        <f>+A2</f>
        <v>Statement of Financial Position </v>
      </c>
      <c r="B109" s="125"/>
      <c r="C109" s="125"/>
      <c r="G109" s="188"/>
      <c r="I109" s="189"/>
      <c r="K109" s="188"/>
    </row>
    <row r="110" spans="1:12" ht="16.5" customHeight="1">
      <c r="A110" s="216" t="str">
        <f>+A3</f>
        <v>As at 31 March 2020</v>
      </c>
      <c r="B110" s="216"/>
      <c r="C110" s="216"/>
      <c r="D110" s="217"/>
      <c r="E110" s="218"/>
      <c r="F110" s="126"/>
      <c r="G110" s="225"/>
      <c r="H110" s="126"/>
      <c r="I110" s="226"/>
      <c r="J110" s="126"/>
      <c r="K110" s="225"/>
      <c r="L110" s="126"/>
    </row>
    <row r="111" spans="1:11" ht="16.5" customHeight="1">
      <c r="A111" s="125"/>
      <c r="B111" s="125"/>
      <c r="C111" s="125"/>
      <c r="G111" s="188"/>
      <c r="I111" s="189"/>
      <c r="K111" s="188"/>
    </row>
    <row r="112" spans="7:11" ht="16.5" customHeight="1">
      <c r="G112" s="188"/>
      <c r="I112" s="189"/>
      <c r="K112" s="188"/>
    </row>
    <row r="113" spans="7:12" ht="16.5" customHeight="1">
      <c r="G113" s="188"/>
      <c r="H113" s="118" t="s">
        <v>46</v>
      </c>
      <c r="L113" s="118" t="s">
        <v>106</v>
      </c>
    </row>
    <row r="114" spans="1:12" ht="16.5" customHeight="1">
      <c r="A114" s="123"/>
      <c r="D114" s="124"/>
      <c r="E114" s="125"/>
      <c r="F114" s="126"/>
      <c r="G114" s="127"/>
      <c r="H114" s="128" t="s">
        <v>139</v>
      </c>
      <c r="I114" s="129"/>
      <c r="J114" s="126"/>
      <c r="K114" s="127"/>
      <c r="L114" s="128" t="s">
        <v>139</v>
      </c>
    </row>
    <row r="115" spans="5:12" ht="16.5" customHeight="1">
      <c r="E115" s="125"/>
      <c r="F115" s="118" t="s">
        <v>54</v>
      </c>
      <c r="G115" s="129"/>
      <c r="H115" s="118" t="s">
        <v>45</v>
      </c>
      <c r="I115" s="129"/>
      <c r="J115" s="118" t="s">
        <v>54</v>
      </c>
      <c r="K115" s="129"/>
      <c r="L115" s="118" t="s">
        <v>45</v>
      </c>
    </row>
    <row r="116" spans="5:12" ht="16.5" customHeight="1">
      <c r="E116" s="125"/>
      <c r="F116" s="219" t="s">
        <v>195</v>
      </c>
      <c r="G116" s="118"/>
      <c r="H116" s="219" t="s">
        <v>1</v>
      </c>
      <c r="I116" s="132"/>
      <c r="J116" s="219" t="s">
        <v>195</v>
      </c>
      <c r="K116" s="118"/>
      <c r="L116" s="219" t="s">
        <v>1</v>
      </c>
    </row>
    <row r="117" spans="5:12" ht="16.5" customHeight="1">
      <c r="E117" s="125"/>
      <c r="F117" s="130">
        <v>2020</v>
      </c>
      <c r="G117" s="131"/>
      <c r="H117" s="130">
        <v>2019</v>
      </c>
      <c r="I117" s="132"/>
      <c r="J117" s="130">
        <v>2020</v>
      </c>
      <c r="K117" s="131"/>
      <c r="L117" s="130">
        <v>2019</v>
      </c>
    </row>
    <row r="118" spans="4:12" ht="16.5" customHeight="1">
      <c r="D118" s="132"/>
      <c r="E118" s="125"/>
      <c r="F118" s="134" t="s">
        <v>84</v>
      </c>
      <c r="G118" s="125"/>
      <c r="H118" s="134" t="s">
        <v>84</v>
      </c>
      <c r="I118" s="132"/>
      <c r="J118" s="134" t="s">
        <v>84</v>
      </c>
      <c r="K118" s="125"/>
      <c r="L118" s="134" t="s">
        <v>84</v>
      </c>
    </row>
    <row r="119" spans="4:12" ht="16.5" customHeight="1">
      <c r="D119" s="132"/>
      <c r="E119" s="125"/>
      <c r="F119" s="227"/>
      <c r="G119" s="228"/>
      <c r="H119" s="118"/>
      <c r="I119" s="229"/>
      <c r="J119" s="227"/>
      <c r="K119" s="228"/>
      <c r="L119" s="118"/>
    </row>
    <row r="120" spans="1:11" ht="16.5" customHeight="1">
      <c r="A120" s="125" t="s">
        <v>188</v>
      </c>
      <c r="F120" s="180"/>
      <c r="G120" s="188"/>
      <c r="I120" s="189"/>
      <c r="J120" s="180"/>
      <c r="K120" s="188"/>
    </row>
    <row r="121" spans="1:11" ht="16.5" customHeight="1">
      <c r="A121" s="125"/>
      <c r="F121" s="180"/>
      <c r="G121" s="188"/>
      <c r="I121" s="189"/>
      <c r="J121" s="180"/>
      <c r="K121" s="188"/>
    </row>
    <row r="122" spans="1:11" ht="16.5" customHeight="1">
      <c r="A122" s="125" t="s">
        <v>113</v>
      </c>
      <c r="F122" s="180"/>
      <c r="G122" s="188"/>
      <c r="I122" s="189"/>
      <c r="J122" s="180"/>
      <c r="K122" s="188"/>
    </row>
    <row r="123" spans="1:11" ht="16.5" customHeight="1">
      <c r="A123" s="125"/>
      <c r="F123" s="180"/>
      <c r="G123" s="188"/>
      <c r="I123" s="189"/>
      <c r="J123" s="180"/>
      <c r="K123" s="188"/>
    </row>
    <row r="124" spans="1:11" ht="16.5" customHeight="1">
      <c r="A124" s="121" t="s">
        <v>15</v>
      </c>
      <c r="F124" s="180"/>
      <c r="G124" s="188"/>
      <c r="I124" s="189"/>
      <c r="J124" s="180"/>
      <c r="K124" s="188"/>
    </row>
    <row r="125" spans="2:12" ht="16.5" customHeight="1">
      <c r="B125" s="121" t="s">
        <v>36</v>
      </c>
      <c r="F125" s="200"/>
      <c r="G125" s="123"/>
      <c r="H125" s="123"/>
      <c r="I125" s="123"/>
      <c r="J125" s="200"/>
      <c r="K125" s="123"/>
      <c r="L125" s="123"/>
    </row>
    <row r="126" spans="3:12" ht="16.5" customHeight="1">
      <c r="C126" s="186" t="s">
        <v>86</v>
      </c>
      <c r="F126" s="200"/>
      <c r="G126" s="123"/>
      <c r="H126" s="123"/>
      <c r="I126" s="123"/>
      <c r="J126" s="200"/>
      <c r="K126" s="123"/>
      <c r="L126" s="123"/>
    </row>
    <row r="127" spans="3:12" ht="16.5" customHeight="1" thickBot="1">
      <c r="C127" s="121" t="s">
        <v>75</v>
      </c>
      <c r="F127" s="223">
        <v>373000</v>
      </c>
      <c r="G127" s="188"/>
      <c r="H127" s="224">
        <v>373000</v>
      </c>
      <c r="I127" s="189"/>
      <c r="J127" s="223">
        <v>373000</v>
      </c>
      <c r="K127" s="188"/>
      <c r="L127" s="224">
        <v>373000</v>
      </c>
    </row>
    <row r="128" spans="1:11" ht="16.5" customHeight="1" thickTop="1">
      <c r="A128" s="125"/>
      <c r="F128" s="180"/>
      <c r="G128" s="188"/>
      <c r="I128" s="189"/>
      <c r="J128" s="180"/>
      <c r="K128" s="188"/>
    </row>
    <row r="129" spans="2:12" ht="16.5" customHeight="1">
      <c r="B129" s="121" t="s">
        <v>16</v>
      </c>
      <c r="F129" s="200"/>
      <c r="G129" s="123"/>
      <c r="H129" s="123"/>
      <c r="I129" s="123"/>
      <c r="J129" s="200"/>
      <c r="K129" s="123"/>
      <c r="L129" s="123"/>
    </row>
    <row r="130" spans="2:12" ht="16.5" customHeight="1">
      <c r="B130" s="186"/>
      <c r="C130" s="186" t="s">
        <v>87</v>
      </c>
      <c r="F130" s="231"/>
      <c r="G130" s="188"/>
      <c r="H130" s="230"/>
      <c r="I130" s="230"/>
      <c r="J130" s="231"/>
      <c r="K130" s="230"/>
      <c r="L130" s="230"/>
    </row>
    <row r="131" spans="2:12" ht="16.5" customHeight="1">
      <c r="B131" s="186"/>
      <c r="C131" s="121" t="s">
        <v>76</v>
      </c>
      <c r="F131" s="231">
        <f>7!F42</f>
        <v>373000</v>
      </c>
      <c r="G131" s="188"/>
      <c r="H131" s="230">
        <v>373000</v>
      </c>
      <c r="I131" s="230"/>
      <c r="J131" s="231">
        <f>8!F34</f>
        <v>373000</v>
      </c>
      <c r="K131" s="230"/>
      <c r="L131" s="230">
        <v>373000</v>
      </c>
    </row>
    <row r="132" spans="1:12" ht="16.5" customHeight="1">
      <c r="A132" s="121" t="s">
        <v>17</v>
      </c>
      <c r="F132" s="231">
        <f>7!H42</f>
        <v>3680616</v>
      </c>
      <c r="G132" s="188"/>
      <c r="H132" s="230">
        <v>3680616</v>
      </c>
      <c r="I132" s="230"/>
      <c r="J132" s="231">
        <f>8!H34</f>
        <v>3680616</v>
      </c>
      <c r="K132" s="230"/>
      <c r="L132" s="230">
        <v>3680616</v>
      </c>
    </row>
    <row r="133" spans="1:12" ht="16.5" customHeight="1">
      <c r="A133" s="121" t="s">
        <v>18</v>
      </c>
      <c r="F133" s="180"/>
      <c r="G133" s="188"/>
      <c r="I133" s="189"/>
      <c r="J133" s="180"/>
      <c r="K133" s="188"/>
      <c r="L133" s="230"/>
    </row>
    <row r="134" spans="2:12" ht="16.5" customHeight="1">
      <c r="B134" s="121" t="s">
        <v>78</v>
      </c>
      <c r="F134" s="180"/>
      <c r="G134" s="188"/>
      <c r="H134" s="123"/>
      <c r="I134" s="123"/>
      <c r="J134" s="200"/>
      <c r="K134" s="123"/>
      <c r="L134" s="123"/>
    </row>
    <row r="135" spans="2:12" ht="16.5" customHeight="1">
      <c r="B135" s="186" t="s">
        <v>79</v>
      </c>
      <c r="F135" s="180">
        <f>7!J42</f>
        <v>37300</v>
      </c>
      <c r="G135" s="188"/>
      <c r="H135" s="120">
        <v>37300</v>
      </c>
      <c r="I135" s="236"/>
      <c r="J135" s="231">
        <f>8!J34</f>
        <v>37300</v>
      </c>
      <c r="K135" s="236"/>
      <c r="L135" s="230">
        <v>37300</v>
      </c>
    </row>
    <row r="136" spans="2:12" ht="16.5" customHeight="1">
      <c r="B136" s="121" t="s">
        <v>19</v>
      </c>
      <c r="F136" s="180">
        <f>7!L42</f>
        <v>21515580</v>
      </c>
      <c r="G136" s="188"/>
      <c r="H136" s="120">
        <v>20148089</v>
      </c>
      <c r="I136" s="236"/>
      <c r="J136" s="231">
        <f>8!L34</f>
        <v>16011368</v>
      </c>
      <c r="K136" s="236"/>
      <c r="L136" s="230">
        <v>14601907</v>
      </c>
    </row>
    <row r="137" spans="1:12" ht="16.5" customHeight="1">
      <c r="A137" s="121" t="s">
        <v>118</v>
      </c>
      <c r="B137" s="123"/>
      <c r="F137" s="199">
        <f>7!X42</f>
        <v>-755773.17</v>
      </c>
      <c r="G137" s="188"/>
      <c r="H137" s="126">
        <v>-874499</v>
      </c>
      <c r="I137" s="236"/>
      <c r="J137" s="232">
        <f>8!P34</f>
        <v>-18383</v>
      </c>
      <c r="K137" s="236"/>
      <c r="L137" s="233">
        <v>-18383</v>
      </c>
    </row>
    <row r="138" spans="1:11" ht="16.5" customHeight="1">
      <c r="A138" s="125"/>
      <c r="F138" s="180"/>
      <c r="G138" s="188"/>
      <c r="I138" s="189"/>
      <c r="J138" s="180"/>
      <c r="K138" s="188"/>
    </row>
    <row r="139" spans="1:12" ht="16.5" customHeight="1">
      <c r="A139" s="125" t="s">
        <v>156</v>
      </c>
      <c r="B139" s="125"/>
      <c r="C139" s="125"/>
      <c r="F139" s="180">
        <f>SUM(F131:F137)</f>
        <v>24850722.83</v>
      </c>
      <c r="G139" s="120"/>
      <c r="H139" s="120">
        <f>SUM(H131:H137)</f>
        <v>23364506</v>
      </c>
      <c r="I139" s="120"/>
      <c r="J139" s="180">
        <f>SUM(J130:J137)</f>
        <v>20083901</v>
      </c>
      <c r="K139" s="120"/>
      <c r="L139" s="120">
        <f>SUM(L131:L137)</f>
        <v>18674440</v>
      </c>
    </row>
    <row r="140" spans="1:12" ht="16.5" customHeight="1">
      <c r="A140" s="121" t="s">
        <v>20</v>
      </c>
      <c r="F140" s="199">
        <f>7!AB42</f>
        <v>1571082.17</v>
      </c>
      <c r="G140" s="184"/>
      <c r="H140" s="237">
        <v>1501953</v>
      </c>
      <c r="I140" s="120"/>
      <c r="J140" s="199">
        <v>0</v>
      </c>
      <c r="K140" s="120"/>
      <c r="L140" s="126">
        <v>0</v>
      </c>
    </row>
    <row r="141" spans="1:11" ht="16.5" customHeight="1">
      <c r="A141" s="125"/>
      <c r="F141" s="180"/>
      <c r="G141" s="188"/>
      <c r="I141" s="189"/>
      <c r="J141" s="180"/>
      <c r="K141" s="188"/>
    </row>
    <row r="142" spans="1:12" ht="16.5" customHeight="1">
      <c r="A142" s="125" t="s">
        <v>114</v>
      </c>
      <c r="B142" s="125"/>
      <c r="F142" s="199">
        <f>SUM(F139:F140)</f>
        <v>26421805</v>
      </c>
      <c r="G142" s="184"/>
      <c r="H142" s="126">
        <f>SUM(H139:H140)</f>
        <v>24866459</v>
      </c>
      <c r="I142" s="184"/>
      <c r="J142" s="199">
        <f>SUM(J139:J140)</f>
        <v>20083901</v>
      </c>
      <c r="K142" s="184"/>
      <c r="L142" s="126">
        <f>SUM(L139:L140)</f>
        <v>18674440</v>
      </c>
    </row>
    <row r="143" spans="1:11" ht="16.5" customHeight="1">
      <c r="A143" s="125"/>
      <c r="F143" s="180"/>
      <c r="G143" s="188"/>
      <c r="I143" s="189"/>
      <c r="J143" s="180"/>
      <c r="K143" s="188"/>
    </row>
    <row r="144" spans="1:12" ht="16.5" customHeight="1" thickBot="1">
      <c r="A144" s="125" t="s">
        <v>115</v>
      </c>
      <c r="F144" s="223">
        <f>F105+F142</f>
        <v>74040770</v>
      </c>
      <c r="G144" s="188"/>
      <c r="H144" s="224">
        <f>H105+H142</f>
        <v>70219694</v>
      </c>
      <c r="I144" s="188"/>
      <c r="J144" s="223">
        <f>J105+J142</f>
        <v>47681108</v>
      </c>
      <c r="K144" s="188"/>
      <c r="L144" s="224">
        <f>L105+L142</f>
        <v>45759506</v>
      </c>
    </row>
    <row r="145" spans="1:11" ht="16.5" customHeight="1" thickTop="1">
      <c r="A145" s="125"/>
      <c r="G145" s="188"/>
      <c r="I145" s="188"/>
      <c r="K145" s="188"/>
    </row>
    <row r="146" spans="1:11" ht="16.5" customHeight="1">
      <c r="A146" s="125"/>
      <c r="G146" s="188"/>
      <c r="I146" s="188"/>
      <c r="K146" s="188"/>
    </row>
    <row r="147" spans="1:11" ht="16.5" customHeight="1">
      <c r="A147" s="125"/>
      <c r="G147" s="188"/>
      <c r="I147" s="188"/>
      <c r="K147" s="188"/>
    </row>
    <row r="148" spans="1:11" ht="16.5" customHeight="1">
      <c r="A148" s="125"/>
      <c r="G148" s="188"/>
      <c r="I148" s="188"/>
      <c r="K148" s="188"/>
    </row>
    <row r="149" spans="1:11" ht="16.5" customHeight="1">
      <c r="A149" s="125"/>
      <c r="G149" s="188"/>
      <c r="I149" s="188"/>
      <c r="K149" s="188"/>
    </row>
    <row r="150" spans="1:11" ht="16.5" customHeight="1">
      <c r="A150" s="125"/>
      <c r="G150" s="188"/>
      <c r="I150" s="188"/>
      <c r="K150" s="188"/>
    </row>
    <row r="151" spans="1:11" ht="16.5" customHeight="1">
      <c r="A151" s="125"/>
      <c r="G151" s="188"/>
      <c r="I151" s="188"/>
      <c r="K151" s="188"/>
    </row>
    <row r="152" spans="1:11" ht="16.5" customHeight="1">
      <c r="A152" s="125"/>
      <c r="G152" s="188"/>
      <c r="I152" s="188"/>
      <c r="K152" s="188"/>
    </row>
    <row r="153" spans="1:11" ht="16.5" customHeight="1">
      <c r="A153" s="125"/>
      <c r="G153" s="188"/>
      <c r="I153" s="188"/>
      <c r="K153" s="188"/>
    </row>
    <row r="154" spans="1:11" ht="16.5" customHeight="1">
      <c r="A154" s="125"/>
      <c r="G154" s="188"/>
      <c r="I154" s="188"/>
      <c r="K154" s="188"/>
    </row>
    <row r="155" spans="1:11" ht="16.5" customHeight="1">
      <c r="A155" s="125"/>
      <c r="G155" s="188"/>
      <c r="I155" s="188"/>
      <c r="K155" s="188"/>
    </row>
    <row r="156" spans="1:11" ht="21.75" customHeight="1">
      <c r="A156" s="125"/>
      <c r="G156" s="188"/>
      <c r="I156" s="188"/>
      <c r="K156" s="188"/>
    </row>
    <row r="157" spans="1:12" ht="21.75" customHeight="1">
      <c r="A157" s="249" t="str">
        <f>+A107</f>
        <v>The accompanying condensed notes to the interim financial information on pages 12 to 46 are an integral part of this interim financial information.</v>
      </c>
      <c r="B157" s="249"/>
      <c r="C157" s="249"/>
      <c r="D157" s="249"/>
      <c r="E157" s="249"/>
      <c r="F157" s="249"/>
      <c r="G157" s="249"/>
      <c r="H157" s="249"/>
      <c r="I157" s="249"/>
      <c r="J157" s="249"/>
      <c r="K157" s="249"/>
      <c r="L157" s="249"/>
    </row>
  </sheetData>
  <sheetProtection/>
  <printOptions/>
  <pageMargins left="0.8" right="0.5" top="0.5" bottom="0.6" header="0.49" footer="0.4"/>
  <pageSetup firstPageNumber="2" useFirstPageNumber="1" fitToHeight="0" horizontalDpi="1200" verticalDpi="1200" orientation="portrait" paperSize="9" scale="95" r:id="rId1"/>
  <headerFooter>
    <oddFooter>&amp;R&amp;"Arial,Regular"&amp;9&amp;P</oddFooter>
  </headerFooter>
  <rowBreaks count="2" manualBreakCount="2">
    <brk id="55" max="255" man="1"/>
    <brk id="10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FFCC"/>
  </sheetPr>
  <dimension ref="A1:L103"/>
  <sheetViews>
    <sheetView zoomScaleSheetLayoutView="90" zoomScalePageLayoutView="0" workbookViewId="0" topLeftCell="A85">
      <selection activeCell="C9" sqref="C9"/>
    </sheetView>
  </sheetViews>
  <sheetFormatPr defaultColWidth="6.8515625" defaultRowHeight="16.5" customHeight="1"/>
  <cols>
    <col min="1" max="2" width="1.421875" style="90" customWidth="1"/>
    <col min="3" max="3" width="39.421875" style="90" customWidth="1"/>
    <col min="4" max="4" width="5.57421875" style="89" customWidth="1"/>
    <col min="5" max="5" width="0.71875" style="90" customWidth="1"/>
    <col min="6" max="6" width="10.8515625" style="40" customWidth="1"/>
    <col min="7" max="7" width="0.85546875" style="90" customWidth="1"/>
    <col min="8" max="8" width="10.8515625" style="40" customWidth="1"/>
    <col min="9" max="9" width="0.85546875" style="89" customWidth="1"/>
    <col min="10" max="10" width="10.8515625" style="40" customWidth="1"/>
    <col min="11" max="11" width="0.85546875" style="90" customWidth="1"/>
    <col min="12" max="12" width="10.7109375" style="40" customWidth="1"/>
    <col min="13" max="16384" width="6.8515625" style="41" customWidth="1"/>
  </cols>
  <sheetData>
    <row r="1" spans="1:12" ht="16.5" customHeight="1">
      <c r="A1" s="88" t="str">
        <f>'2-4'!A1</f>
        <v>Energy Absolute Public Company Limited</v>
      </c>
      <c r="B1" s="88"/>
      <c r="C1" s="88"/>
      <c r="G1" s="44"/>
      <c r="I1" s="43"/>
      <c r="K1" s="44"/>
      <c r="L1" s="39" t="s">
        <v>54</v>
      </c>
    </row>
    <row r="2" spans="1:12" ht="16.5" customHeight="1">
      <c r="A2" s="88" t="s">
        <v>53</v>
      </c>
      <c r="B2" s="88"/>
      <c r="C2" s="88"/>
      <c r="G2" s="44"/>
      <c r="I2" s="43"/>
      <c r="K2" s="44"/>
      <c r="L2" s="91"/>
    </row>
    <row r="3" spans="1:12" ht="16.5" customHeight="1">
      <c r="A3" s="92" t="s">
        <v>202</v>
      </c>
      <c r="B3" s="93"/>
      <c r="C3" s="93"/>
      <c r="D3" s="94"/>
      <c r="E3" s="95"/>
      <c r="F3" s="42"/>
      <c r="G3" s="96"/>
      <c r="H3" s="42"/>
      <c r="I3" s="97"/>
      <c r="J3" s="42"/>
      <c r="K3" s="96"/>
      <c r="L3" s="42"/>
    </row>
    <row r="4" spans="1:11" ht="16.5" customHeight="1">
      <c r="A4" s="98"/>
      <c r="B4" s="88"/>
      <c r="C4" s="88"/>
      <c r="G4" s="44"/>
      <c r="I4" s="43"/>
      <c r="K4" s="44"/>
    </row>
    <row r="5" spans="1:12" ht="16.5" customHeight="1">
      <c r="A5" s="98"/>
      <c r="B5" s="88"/>
      <c r="C5" s="88"/>
      <c r="D5" s="115"/>
      <c r="E5" s="114"/>
      <c r="F5" s="116"/>
      <c r="G5" s="117"/>
      <c r="H5" s="116"/>
      <c r="I5" s="140"/>
      <c r="J5" s="116"/>
      <c r="K5" s="117"/>
      <c r="L5" s="116"/>
    </row>
    <row r="6" spans="4:12" ht="15.75" customHeight="1">
      <c r="D6" s="115"/>
      <c r="E6" s="114"/>
      <c r="F6" s="116"/>
      <c r="G6" s="117"/>
      <c r="H6" s="118" t="s">
        <v>46</v>
      </c>
      <c r="I6" s="119"/>
      <c r="J6" s="120"/>
      <c r="K6" s="121"/>
      <c r="L6" s="118" t="s">
        <v>106</v>
      </c>
    </row>
    <row r="7" spans="2:12" s="84" customFormat="1" ht="15.75" customHeight="1">
      <c r="B7" s="83"/>
      <c r="C7" s="83"/>
      <c r="D7" s="124"/>
      <c r="E7" s="125"/>
      <c r="F7" s="126"/>
      <c r="G7" s="127"/>
      <c r="H7" s="128" t="s">
        <v>139</v>
      </c>
      <c r="I7" s="129"/>
      <c r="J7" s="126"/>
      <c r="K7" s="127"/>
      <c r="L7" s="128" t="s">
        <v>139</v>
      </c>
    </row>
    <row r="8" spans="1:12" s="84" customFormat="1" ht="15.75" customHeight="1">
      <c r="A8" s="121"/>
      <c r="B8" s="121"/>
      <c r="C8" s="121"/>
      <c r="D8" s="119"/>
      <c r="E8" s="125"/>
      <c r="F8" s="130">
        <v>2020</v>
      </c>
      <c r="G8" s="131"/>
      <c r="H8" s="130">
        <v>2019</v>
      </c>
      <c r="I8" s="132"/>
      <c r="J8" s="130">
        <v>2020</v>
      </c>
      <c r="K8" s="131"/>
      <c r="L8" s="130">
        <v>2019</v>
      </c>
    </row>
    <row r="9" spans="1:12" s="84" customFormat="1" ht="15.75" customHeight="1">
      <c r="A9" s="121"/>
      <c r="B9" s="121"/>
      <c r="C9" s="121"/>
      <c r="D9" s="133" t="s">
        <v>2</v>
      </c>
      <c r="E9" s="125"/>
      <c r="F9" s="134" t="s">
        <v>84</v>
      </c>
      <c r="G9" s="125"/>
      <c r="H9" s="134" t="s">
        <v>84</v>
      </c>
      <c r="I9" s="132"/>
      <c r="J9" s="134" t="s">
        <v>84</v>
      </c>
      <c r="K9" s="125"/>
      <c r="L9" s="134" t="s">
        <v>84</v>
      </c>
    </row>
    <row r="10" spans="1:12" s="84" customFormat="1" ht="15.75" customHeight="1">
      <c r="A10" s="121"/>
      <c r="B10" s="121"/>
      <c r="C10" s="121"/>
      <c r="D10" s="132"/>
      <c r="E10" s="125"/>
      <c r="F10" s="158"/>
      <c r="G10" s="125"/>
      <c r="H10" s="135"/>
      <c r="I10" s="132"/>
      <c r="J10" s="158"/>
      <c r="K10" s="125"/>
      <c r="L10" s="135"/>
    </row>
    <row r="11" spans="1:12" s="122" customFormat="1" ht="15.75" customHeight="1">
      <c r="A11" s="114" t="s">
        <v>132</v>
      </c>
      <c r="B11" s="114"/>
      <c r="C11" s="114"/>
      <c r="D11" s="115"/>
      <c r="E11" s="114"/>
      <c r="F11" s="170">
        <v>3026114</v>
      </c>
      <c r="G11" s="136"/>
      <c r="H11" s="116">
        <v>1740966</v>
      </c>
      <c r="I11" s="136"/>
      <c r="J11" s="173">
        <v>1816037</v>
      </c>
      <c r="L11" s="122">
        <v>885986</v>
      </c>
    </row>
    <row r="12" spans="1:12" s="122" customFormat="1" ht="15.75" customHeight="1">
      <c r="A12" s="114" t="s">
        <v>61</v>
      </c>
      <c r="B12" s="114"/>
      <c r="C12" s="114"/>
      <c r="D12" s="115"/>
      <c r="E12" s="114"/>
      <c r="F12" s="170">
        <v>1706075</v>
      </c>
      <c r="G12" s="136"/>
      <c r="H12" s="116">
        <v>1345230</v>
      </c>
      <c r="J12" s="174">
        <v>0</v>
      </c>
      <c r="L12" s="159">
        <v>0</v>
      </c>
    </row>
    <row r="13" spans="1:12" s="122" customFormat="1" ht="15.75" customHeight="1">
      <c r="A13" s="114" t="s">
        <v>62</v>
      </c>
      <c r="B13" s="114"/>
      <c r="C13" s="114"/>
      <c r="D13" s="139">
        <v>10.2</v>
      </c>
      <c r="E13" s="114"/>
      <c r="F13" s="170">
        <v>0</v>
      </c>
      <c r="G13" s="136"/>
      <c r="H13" s="116">
        <v>0</v>
      </c>
      <c r="I13" s="136"/>
      <c r="J13" s="170">
        <v>1511204</v>
      </c>
      <c r="K13" s="136"/>
      <c r="L13" s="116">
        <v>1213061</v>
      </c>
    </row>
    <row r="14" spans="1:12" s="122" customFormat="1" ht="15.75" customHeight="1">
      <c r="A14" s="114" t="s">
        <v>21</v>
      </c>
      <c r="B14" s="114"/>
      <c r="C14" s="114"/>
      <c r="D14" s="115"/>
      <c r="E14" s="114"/>
      <c r="F14" s="171">
        <v>29221</v>
      </c>
      <c r="G14" s="136"/>
      <c r="H14" s="137">
        <v>2252</v>
      </c>
      <c r="I14" s="136"/>
      <c r="J14" s="171">
        <v>136998</v>
      </c>
      <c r="K14" s="136"/>
      <c r="L14" s="137">
        <v>42793</v>
      </c>
    </row>
    <row r="15" spans="1:12" s="122" customFormat="1" ht="15.75" customHeight="1">
      <c r="A15" s="114"/>
      <c r="B15" s="114"/>
      <c r="C15" s="114"/>
      <c r="D15" s="115"/>
      <c r="E15" s="114"/>
      <c r="F15" s="170"/>
      <c r="G15" s="136"/>
      <c r="H15" s="116"/>
      <c r="I15" s="136"/>
      <c r="J15" s="170"/>
      <c r="K15" s="136"/>
      <c r="L15" s="116"/>
    </row>
    <row r="16" spans="1:12" s="122" customFormat="1" ht="15.75" customHeight="1">
      <c r="A16" s="138" t="s">
        <v>56</v>
      </c>
      <c r="B16" s="114"/>
      <c r="C16" s="114"/>
      <c r="D16" s="115"/>
      <c r="E16" s="114"/>
      <c r="F16" s="171">
        <f>SUM(F11:F14)</f>
        <v>4761410</v>
      </c>
      <c r="G16" s="136"/>
      <c r="H16" s="137">
        <f>SUM(H11:H14)</f>
        <v>3088448</v>
      </c>
      <c r="I16" s="136"/>
      <c r="J16" s="171">
        <f>SUM(J11:J14)</f>
        <v>3464239</v>
      </c>
      <c r="K16" s="136"/>
      <c r="L16" s="137">
        <f>SUM(L11:L14)</f>
        <v>2141840</v>
      </c>
    </row>
    <row r="17" spans="1:12" s="122" customFormat="1" ht="15.75" customHeight="1">
      <c r="A17" s="114"/>
      <c r="B17" s="114"/>
      <c r="C17" s="114"/>
      <c r="D17" s="115"/>
      <c r="E17" s="114"/>
      <c r="F17" s="170"/>
      <c r="G17" s="136"/>
      <c r="H17" s="116"/>
      <c r="I17" s="136"/>
      <c r="J17" s="170"/>
      <c r="K17" s="136"/>
      <c r="L17" s="116"/>
    </row>
    <row r="18" spans="1:12" s="122" customFormat="1" ht="15.75" customHeight="1">
      <c r="A18" s="114" t="s">
        <v>157</v>
      </c>
      <c r="B18" s="114"/>
      <c r="C18" s="114"/>
      <c r="D18" s="139"/>
      <c r="E18" s="114"/>
      <c r="F18" s="170">
        <v>-2668743</v>
      </c>
      <c r="G18" s="117"/>
      <c r="H18" s="116">
        <v>-1484196</v>
      </c>
      <c r="I18" s="117"/>
      <c r="J18" s="170">
        <v>-1708240</v>
      </c>
      <c r="K18" s="140"/>
      <c r="L18" s="116">
        <v>-873400</v>
      </c>
    </row>
    <row r="19" spans="1:12" s="122" customFormat="1" ht="15.75" customHeight="1">
      <c r="A19" s="114" t="s">
        <v>80</v>
      </c>
      <c r="B19" s="114"/>
      <c r="C19" s="114"/>
      <c r="D19" s="115"/>
      <c r="E19" s="136"/>
      <c r="F19" s="170">
        <v>-19500</v>
      </c>
      <c r="G19" s="136"/>
      <c r="H19" s="116">
        <v>-20141</v>
      </c>
      <c r="I19" s="136"/>
      <c r="J19" s="170">
        <v>-15846</v>
      </c>
      <c r="K19" s="136"/>
      <c r="L19" s="116">
        <v>-16757</v>
      </c>
    </row>
    <row r="20" spans="1:12" s="122" customFormat="1" ht="15.75" customHeight="1">
      <c r="A20" s="114" t="s">
        <v>22</v>
      </c>
      <c r="B20" s="114"/>
      <c r="C20" s="114"/>
      <c r="D20" s="115"/>
      <c r="E20" s="136"/>
      <c r="F20" s="170">
        <v>-268924</v>
      </c>
      <c r="G20" s="136"/>
      <c r="H20" s="116">
        <v>-196457</v>
      </c>
      <c r="I20" s="136"/>
      <c r="J20" s="170">
        <v>-153038</v>
      </c>
      <c r="K20" s="136"/>
      <c r="L20" s="116">
        <v>-137921</v>
      </c>
    </row>
    <row r="21" spans="1:12" s="122" customFormat="1" ht="15.75" customHeight="1">
      <c r="A21" s="114" t="s">
        <v>238</v>
      </c>
      <c r="B21" s="114"/>
      <c r="C21" s="114"/>
      <c r="D21" s="115"/>
      <c r="E21" s="136"/>
      <c r="F21" s="170">
        <v>24250</v>
      </c>
      <c r="G21" s="136"/>
      <c r="H21" s="116">
        <v>0</v>
      </c>
      <c r="I21" s="136"/>
      <c r="J21" s="170">
        <v>0</v>
      </c>
      <c r="K21" s="136"/>
      <c r="L21" s="116">
        <v>0</v>
      </c>
    </row>
    <row r="22" spans="1:12" s="122" customFormat="1" ht="15.75" customHeight="1">
      <c r="A22" s="114" t="s">
        <v>100</v>
      </c>
      <c r="B22" s="114"/>
      <c r="C22" s="114"/>
      <c r="D22" s="115"/>
      <c r="E22" s="136"/>
      <c r="F22" s="170">
        <v>35576</v>
      </c>
      <c r="G22" s="136"/>
      <c r="H22" s="116">
        <v>76547</v>
      </c>
      <c r="I22" s="136"/>
      <c r="J22" s="170">
        <v>41530</v>
      </c>
      <c r="K22" s="136"/>
      <c r="L22" s="116">
        <v>-1595</v>
      </c>
    </row>
    <row r="23" spans="1:12" s="122" customFormat="1" ht="15.75" customHeight="1">
      <c r="A23" s="114" t="s">
        <v>55</v>
      </c>
      <c r="B23" s="114"/>
      <c r="C23" s="114"/>
      <c r="D23" s="115"/>
      <c r="E23" s="136"/>
      <c r="F23" s="171">
        <v>-432803</v>
      </c>
      <c r="G23" s="136"/>
      <c r="H23" s="137">
        <v>-263086</v>
      </c>
      <c r="I23" s="136"/>
      <c r="J23" s="171">
        <v>-215834</v>
      </c>
      <c r="K23" s="136"/>
      <c r="L23" s="137">
        <v>-96823</v>
      </c>
    </row>
    <row r="24" spans="1:12" s="122" customFormat="1" ht="15.75" customHeight="1">
      <c r="A24" s="114"/>
      <c r="B24" s="114"/>
      <c r="C24" s="114"/>
      <c r="D24" s="115"/>
      <c r="E24" s="114"/>
      <c r="F24" s="170"/>
      <c r="G24" s="136"/>
      <c r="H24" s="116"/>
      <c r="I24" s="136"/>
      <c r="J24" s="170"/>
      <c r="K24" s="136"/>
      <c r="L24" s="116"/>
    </row>
    <row r="25" spans="1:12" s="122" customFormat="1" ht="15.75" customHeight="1">
      <c r="A25" s="138" t="s">
        <v>158</v>
      </c>
      <c r="B25" s="114"/>
      <c r="C25" s="114"/>
      <c r="D25" s="115"/>
      <c r="E25" s="136"/>
      <c r="F25" s="171">
        <f>SUM(F18:F24)</f>
        <v>-3330144</v>
      </c>
      <c r="G25" s="136"/>
      <c r="H25" s="137">
        <f>SUM(H18:H24)</f>
        <v>-1887333</v>
      </c>
      <c r="I25" s="116"/>
      <c r="J25" s="171">
        <f>SUM(J18:J24)</f>
        <v>-2051428</v>
      </c>
      <c r="K25" s="116"/>
      <c r="L25" s="137">
        <f>SUM(L18:L24)</f>
        <v>-1126496</v>
      </c>
    </row>
    <row r="26" spans="1:12" s="122" customFormat="1" ht="15.75" customHeight="1">
      <c r="A26" s="138"/>
      <c r="B26" s="114"/>
      <c r="C26" s="114"/>
      <c r="D26" s="115"/>
      <c r="E26" s="136"/>
      <c r="F26" s="170"/>
      <c r="G26" s="136"/>
      <c r="H26" s="116"/>
      <c r="I26" s="116"/>
      <c r="J26" s="170"/>
      <c r="K26" s="116"/>
      <c r="L26" s="116"/>
    </row>
    <row r="27" spans="1:12" s="122" customFormat="1" ht="15.75" customHeight="1">
      <c r="A27" s="114" t="s">
        <v>185</v>
      </c>
      <c r="B27" s="114"/>
      <c r="C27" s="114"/>
      <c r="D27" s="115"/>
      <c r="E27" s="114"/>
      <c r="F27" s="170"/>
      <c r="G27" s="136"/>
      <c r="H27" s="116"/>
      <c r="I27" s="136"/>
      <c r="J27" s="170"/>
      <c r="K27" s="136"/>
      <c r="L27" s="116"/>
    </row>
    <row r="28" spans="1:12" s="122" customFormat="1" ht="15.75" customHeight="1">
      <c r="A28" s="114"/>
      <c r="B28" s="114" t="s">
        <v>221</v>
      </c>
      <c r="C28" s="114"/>
      <c r="D28" s="139">
        <v>10.1</v>
      </c>
      <c r="E28" s="114"/>
      <c r="F28" s="171">
        <v>-13872</v>
      </c>
      <c r="G28" s="136"/>
      <c r="H28" s="137">
        <v>-11014</v>
      </c>
      <c r="I28" s="136"/>
      <c r="J28" s="171">
        <v>0</v>
      </c>
      <c r="K28" s="136"/>
      <c r="L28" s="137">
        <v>0</v>
      </c>
    </row>
    <row r="29" spans="1:12" s="122" customFormat="1" ht="15.75" customHeight="1">
      <c r="A29" s="114"/>
      <c r="B29" s="114"/>
      <c r="C29" s="114"/>
      <c r="D29" s="115"/>
      <c r="E29" s="114"/>
      <c r="F29" s="170"/>
      <c r="G29" s="117"/>
      <c r="H29" s="116"/>
      <c r="I29" s="116"/>
      <c r="J29" s="170"/>
      <c r="K29" s="116"/>
      <c r="L29" s="116"/>
    </row>
    <row r="30" spans="1:12" s="122" customFormat="1" ht="15.75" customHeight="1">
      <c r="A30" s="138" t="s">
        <v>136</v>
      </c>
      <c r="B30" s="114"/>
      <c r="C30" s="114"/>
      <c r="D30" s="115"/>
      <c r="E30" s="114"/>
      <c r="F30" s="170">
        <f>SUM(F16,F25,F28)</f>
        <v>1417394</v>
      </c>
      <c r="G30" s="116"/>
      <c r="H30" s="116">
        <f>SUM(H16,H25,H28)</f>
        <v>1190101</v>
      </c>
      <c r="I30" s="116"/>
      <c r="J30" s="170">
        <f>SUM(J16,J25,J28)</f>
        <v>1412811</v>
      </c>
      <c r="K30" s="116"/>
      <c r="L30" s="116">
        <f>SUM(L16,L25,L28)</f>
        <v>1015344</v>
      </c>
    </row>
    <row r="31" spans="1:12" s="122" customFormat="1" ht="15.75" customHeight="1">
      <c r="A31" s="114" t="s">
        <v>137</v>
      </c>
      <c r="B31" s="114"/>
      <c r="C31" s="114"/>
      <c r="D31" s="115">
        <v>18</v>
      </c>
      <c r="E31" s="114"/>
      <c r="F31" s="171">
        <v>-1057</v>
      </c>
      <c r="G31" s="136"/>
      <c r="H31" s="137">
        <v>8331</v>
      </c>
      <c r="I31" s="136"/>
      <c r="J31" s="171">
        <v>0</v>
      </c>
      <c r="K31" s="136"/>
      <c r="L31" s="137">
        <v>0</v>
      </c>
    </row>
    <row r="32" spans="1:12" s="122" customFormat="1" ht="15.75" customHeight="1">
      <c r="A32" s="114"/>
      <c r="B32" s="114"/>
      <c r="C32" s="114"/>
      <c r="D32" s="115"/>
      <c r="E32" s="114"/>
      <c r="F32" s="170"/>
      <c r="G32" s="136"/>
      <c r="H32" s="116"/>
      <c r="I32" s="136"/>
      <c r="J32" s="170"/>
      <c r="K32" s="136"/>
      <c r="L32" s="116"/>
    </row>
    <row r="33" spans="1:12" s="122" customFormat="1" ht="15.75" customHeight="1">
      <c r="A33" s="138" t="s">
        <v>23</v>
      </c>
      <c r="B33" s="114"/>
      <c r="C33" s="114"/>
      <c r="D33" s="115"/>
      <c r="E33" s="114"/>
      <c r="F33" s="171">
        <f>SUM(F30:F31)</f>
        <v>1416337</v>
      </c>
      <c r="G33" s="116"/>
      <c r="H33" s="137">
        <f>SUM(H30:H31)</f>
        <v>1198432</v>
      </c>
      <c r="I33" s="116"/>
      <c r="J33" s="171">
        <f>SUM(J30:J31)</f>
        <v>1412811</v>
      </c>
      <c r="K33" s="116"/>
      <c r="L33" s="137">
        <f>SUM(L30:L31)</f>
        <v>1015344</v>
      </c>
    </row>
    <row r="34" spans="1:12" s="122" customFormat="1" ht="15.75" customHeight="1">
      <c r="A34" s="114"/>
      <c r="B34" s="114"/>
      <c r="C34" s="114"/>
      <c r="D34" s="115"/>
      <c r="E34" s="114"/>
      <c r="F34" s="170"/>
      <c r="G34" s="116"/>
      <c r="H34" s="116"/>
      <c r="I34" s="116"/>
      <c r="J34" s="170"/>
      <c r="K34" s="116"/>
      <c r="L34" s="116"/>
    </row>
    <row r="35" spans="1:12" s="122" customFormat="1" ht="15.75" customHeight="1">
      <c r="A35" s="138" t="s">
        <v>148</v>
      </c>
      <c r="B35" s="114"/>
      <c r="C35" s="114"/>
      <c r="D35" s="115"/>
      <c r="E35" s="114"/>
      <c r="F35" s="170"/>
      <c r="G35" s="116"/>
      <c r="H35" s="116"/>
      <c r="I35" s="116"/>
      <c r="J35" s="170"/>
      <c r="K35" s="116"/>
      <c r="L35" s="116"/>
    </row>
    <row r="36" spans="2:12" s="122" customFormat="1" ht="15.75" customHeight="1">
      <c r="B36" s="114"/>
      <c r="C36" s="114"/>
      <c r="D36" s="115"/>
      <c r="E36" s="114"/>
      <c r="F36" s="170"/>
      <c r="G36" s="116"/>
      <c r="H36" s="116"/>
      <c r="I36" s="116"/>
      <c r="J36" s="170"/>
      <c r="K36" s="116"/>
      <c r="L36" s="116"/>
    </row>
    <row r="37" spans="1:12" s="122" customFormat="1" ht="15.75" customHeight="1">
      <c r="A37" s="122" t="s">
        <v>101</v>
      </c>
      <c r="B37" s="114"/>
      <c r="C37" s="114"/>
      <c r="D37" s="115"/>
      <c r="E37" s="114"/>
      <c r="F37" s="170"/>
      <c r="G37" s="116"/>
      <c r="H37" s="116"/>
      <c r="I37" s="116"/>
      <c r="J37" s="170"/>
      <c r="K37" s="116"/>
      <c r="L37" s="116"/>
    </row>
    <row r="38" spans="2:12" s="122" customFormat="1" ht="15.75" customHeight="1">
      <c r="B38" s="114" t="s">
        <v>102</v>
      </c>
      <c r="C38" s="114"/>
      <c r="D38" s="115"/>
      <c r="E38" s="114"/>
      <c r="F38" s="170"/>
      <c r="G38" s="116"/>
      <c r="H38" s="116"/>
      <c r="I38" s="116"/>
      <c r="J38" s="170"/>
      <c r="K38" s="116"/>
      <c r="L38" s="116"/>
    </row>
    <row r="39" spans="2:12" s="122" customFormat="1" ht="15.75" customHeight="1">
      <c r="B39" s="141" t="s">
        <v>229</v>
      </c>
      <c r="C39" s="114"/>
      <c r="D39" s="115"/>
      <c r="E39" s="114"/>
      <c r="F39" s="170"/>
      <c r="G39" s="116"/>
      <c r="H39" s="116"/>
      <c r="I39" s="116"/>
      <c r="J39" s="170"/>
      <c r="K39" s="116"/>
      <c r="L39" s="116"/>
    </row>
    <row r="40" spans="2:12" s="122" customFormat="1" ht="15.75" customHeight="1">
      <c r="B40" s="114"/>
      <c r="C40" s="114" t="s">
        <v>228</v>
      </c>
      <c r="D40" s="115"/>
      <c r="E40" s="114"/>
      <c r="F40" s="170"/>
      <c r="G40" s="116"/>
      <c r="H40" s="116"/>
      <c r="I40" s="116"/>
      <c r="J40" s="170"/>
      <c r="K40" s="116"/>
      <c r="L40" s="116"/>
    </row>
    <row r="41" spans="2:12" s="122" customFormat="1" ht="15.75" customHeight="1">
      <c r="B41" s="114"/>
      <c r="C41" s="114" t="s">
        <v>191</v>
      </c>
      <c r="D41" s="115"/>
      <c r="E41" s="114"/>
      <c r="F41" s="170">
        <v>-626</v>
      </c>
      <c r="G41" s="116"/>
      <c r="H41" s="116">
        <v>0</v>
      </c>
      <c r="I41" s="116"/>
      <c r="J41" s="170">
        <v>0</v>
      </c>
      <c r="K41" s="116"/>
      <c r="L41" s="116">
        <v>0</v>
      </c>
    </row>
    <row r="42" spans="2:12" s="122" customFormat="1" ht="15.75" customHeight="1">
      <c r="B42" s="114" t="s">
        <v>230</v>
      </c>
      <c r="C42" s="114"/>
      <c r="D42" s="115"/>
      <c r="E42" s="114"/>
      <c r="F42" s="170">
        <v>160827</v>
      </c>
      <c r="G42" s="116"/>
      <c r="H42" s="116">
        <v>-88383</v>
      </c>
      <c r="I42" s="116"/>
      <c r="J42" s="170">
        <v>0</v>
      </c>
      <c r="K42" s="116"/>
      <c r="L42" s="116">
        <v>0</v>
      </c>
    </row>
    <row r="43" spans="2:12" s="122" customFormat="1" ht="15.75" customHeight="1">
      <c r="B43" s="114" t="s">
        <v>231</v>
      </c>
      <c r="C43" s="114"/>
      <c r="D43" s="115"/>
      <c r="E43" s="114"/>
      <c r="F43" s="170"/>
      <c r="G43" s="116"/>
      <c r="H43" s="116"/>
      <c r="I43" s="116"/>
      <c r="J43" s="170"/>
      <c r="K43" s="116"/>
      <c r="L43" s="116"/>
    </row>
    <row r="44" spans="2:12" s="122" customFormat="1" ht="15.75" customHeight="1">
      <c r="B44" s="114"/>
      <c r="C44" s="114" t="s">
        <v>190</v>
      </c>
      <c r="D44" s="115"/>
      <c r="E44" s="114"/>
      <c r="F44" s="171">
        <v>0</v>
      </c>
      <c r="G44" s="116"/>
      <c r="H44" s="137">
        <v>0</v>
      </c>
      <c r="I44" s="116"/>
      <c r="J44" s="171">
        <v>0</v>
      </c>
      <c r="K44" s="116"/>
      <c r="L44" s="137">
        <v>0</v>
      </c>
    </row>
    <row r="45" spans="2:12" s="122" customFormat="1" ht="15.75" customHeight="1">
      <c r="B45" s="114"/>
      <c r="C45" s="114"/>
      <c r="D45" s="115"/>
      <c r="E45" s="114"/>
      <c r="F45" s="170"/>
      <c r="G45" s="116"/>
      <c r="H45" s="116"/>
      <c r="I45" s="116"/>
      <c r="J45" s="170"/>
      <c r="K45" s="116"/>
      <c r="L45" s="116"/>
    </row>
    <row r="46" spans="1:12" s="122" customFormat="1" ht="15.75" customHeight="1">
      <c r="A46" s="142" t="s">
        <v>148</v>
      </c>
      <c r="B46" s="143"/>
      <c r="C46" s="144"/>
      <c r="D46" s="115"/>
      <c r="E46" s="114"/>
      <c r="F46" s="170"/>
      <c r="G46" s="116"/>
      <c r="H46" s="116"/>
      <c r="I46" s="116"/>
      <c r="J46" s="170"/>
      <c r="K46" s="116"/>
      <c r="L46" s="116"/>
    </row>
    <row r="47" spans="1:12" s="122" customFormat="1" ht="15.75" customHeight="1">
      <c r="A47" s="142"/>
      <c r="B47" s="142" t="s">
        <v>182</v>
      </c>
      <c r="C47" s="144"/>
      <c r="D47" s="115"/>
      <c r="E47" s="114"/>
      <c r="F47" s="171">
        <f>SUM(F39:F44)</f>
        <v>160201</v>
      </c>
      <c r="G47" s="116"/>
      <c r="H47" s="137">
        <f>SUM(H39:H44)</f>
        <v>-88383</v>
      </c>
      <c r="I47" s="116"/>
      <c r="J47" s="171">
        <f>SUM(J39:J44)</f>
        <v>0</v>
      </c>
      <c r="K47" s="116"/>
      <c r="L47" s="137">
        <f>SUM(L39:L44)</f>
        <v>0</v>
      </c>
    </row>
    <row r="48" spans="1:12" s="122" customFormat="1" ht="15.75" customHeight="1">
      <c r="A48" s="145"/>
      <c r="B48" s="144"/>
      <c r="C48" s="144"/>
      <c r="D48" s="115"/>
      <c r="E48" s="114"/>
      <c r="F48" s="170"/>
      <c r="G48" s="116"/>
      <c r="H48" s="116"/>
      <c r="I48" s="116"/>
      <c r="J48" s="170"/>
      <c r="K48" s="116"/>
      <c r="L48" s="116"/>
    </row>
    <row r="49" spans="1:12" s="122" customFormat="1" ht="15.75" customHeight="1" thickBot="1">
      <c r="A49" s="142" t="s">
        <v>92</v>
      </c>
      <c r="B49" s="143"/>
      <c r="C49" s="144"/>
      <c r="D49" s="115"/>
      <c r="E49" s="114"/>
      <c r="F49" s="172">
        <f>+F33+F47</f>
        <v>1576538</v>
      </c>
      <c r="G49" s="116"/>
      <c r="H49" s="146">
        <f>+H33+H47</f>
        <v>1110049</v>
      </c>
      <c r="I49" s="116"/>
      <c r="J49" s="172">
        <f>+J33+J47</f>
        <v>1412811</v>
      </c>
      <c r="K49" s="116"/>
      <c r="L49" s="146">
        <f>+L33+L47</f>
        <v>1015344</v>
      </c>
    </row>
    <row r="50" spans="1:12" s="84" customFormat="1" ht="15.75" customHeight="1" thickTop="1">
      <c r="A50" s="121"/>
      <c r="B50" s="121"/>
      <c r="C50" s="121"/>
      <c r="D50" s="132"/>
      <c r="E50" s="125"/>
      <c r="F50" s="116"/>
      <c r="G50" s="125"/>
      <c r="H50" s="135"/>
      <c r="I50" s="132"/>
      <c r="J50" s="116"/>
      <c r="K50" s="125"/>
      <c r="L50" s="135"/>
    </row>
    <row r="51" spans="1:12" s="84" customFormat="1" ht="15.75" customHeight="1">
      <c r="A51" s="121"/>
      <c r="B51" s="121"/>
      <c r="C51" s="121"/>
      <c r="D51" s="132"/>
      <c r="E51" s="125"/>
      <c r="F51" s="135"/>
      <c r="G51" s="125"/>
      <c r="H51" s="135"/>
      <c r="I51" s="132"/>
      <c r="J51" s="135"/>
      <c r="K51" s="125"/>
      <c r="L51" s="135"/>
    </row>
    <row r="52" spans="1:12" s="83" customFormat="1" ht="21.75" customHeight="1">
      <c r="A52" s="54" t="str">
        <f>+'2-4'!A55:L55</f>
        <v>The accompanying condensed notes to the interim financial information on pages 12 to 46 are an integral part of this interim financial information.</v>
      </c>
      <c r="B52" s="207"/>
      <c r="C52" s="207"/>
      <c r="D52" s="207"/>
      <c r="E52" s="207"/>
      <c r="F52" s="207"/>
      <c r="G52" s="207"/>
      <c r="H52" s="207"/>
      <c r="I52" s="207"/>
      <c r="J52" s="207"/>
      <c r="K52" s="207"/>
      <c r="L52" s="207"/>
    </row>
    <row r="53" spans="1:12" ht="16.5" customHeight="1">
      <c r="A53" s="88" t="str">
        <f>'2-4'!A1</f>
        <v>Energy Absolute Public Company Limited</v>
      </c>
      <c r="B53" s="88"/>
      <c r="C53" s="88"/>
      <c r="G53" s="44"/>
      <c r="I53" s="43"/>
      <c r="K53" s="44"/>
      <c r="L53" s="39" t="s">
        <v>54</v>
      </c>
    </row>
    <row r="54" spans="1:12" ht="16.5" customHeight="1">
      <c r="A54" s="88" t="s">
        <v>53</v>
      </c>
      <c r="B54" s="88"/>
      <c r="C54" s="88"/>
      <c r="G54" s="44"/>
      <c r="I54" s="43"/>
      <c r="K54" s="44"/>
      <c r="L54" s="91"/>
    </row>
    <row r="55" spans="1:12" ht="16.5" customHeight="1">
      <c r="A55" s="92" t="str">
        <f>+A3</f>
        <v>For the three-month period ended 31 March 2020</v>
      </c>
      <c r="B55" s="93"/>
      <c r="C55" s="93"/>
      <c r="D55" s="94"/>
      <c r="E55" s="95"/>
      <c r="F55" s="42"/>
      <c r="G55" s="96"/>
      <c r="H55" s="42"/>
      <c r="I55" s="97"/>
      <c r="J55" s="42"/>
      <c r="K55" s="96"/>
      <c r="L55" s="42"/>
    </row>
    <row r="56" spans="1:11" ht="16.5" customHeight="1">
      <c r="A56" s="98"/>
      <c r="B56" s="88"/>
      <c r="C56" s="88"/>
      <c r="G56" s="44"/>
      <c r="I56" s="43"/>
      <c r="K56" s="44"/>
    </row>
    <row r="57" spans="1:11" ht="16.5" customHeight="1">
      <c r="A57" s="98"/>
      <c r="B57" s="88"/>
      <c r="C57" s="88"/>
      <c r="G57" s="44"/>
      <c r="I57" s="43"/>
      <c r="K57" s="44"/>
    </row>
    <row r="58" spans="1:12" s="122" customFormat="1" ht="16.5" customHeight="1">
      <c r="A58" s="114"/>
      <c r="B58" s="114"/>
      <c r="C58" s="114"/>
      <c r="D58" s="115"/>
      <c r="E58" s="114"/>
      <c r="F58" s="116"/>
      <c r="G58" s="117"/>
      <c r="H58" s="118" t="s">
        <v>46</v>
      </c>
      <c r="I58" s="119"/>
      <c r="J58" s="120"/>
      <c r="K58" s="121"/>
      <c r="L58" s="118" t="s">
        <v>106</v>
      </c>
    </row>
    <row r="59" spans="2:12" s="123" customFormat="1" ht="16.5" customHeight="1">
      <c r="B59" s="121"/>
      <c r="C59" s="121"/>
      <c r="D59" s="124"/>
      <c r="E59" s="125"/>
      <c r="F59" s="126"/>
      <c r="G59" s="127"/>
      <c r="H59" s="128" t="s">
        <v>139</v>
      </c>
      <c r="I59" s="129"/>
      <c r="J59" s="126"/>
      <c r="K59" s="127"/>
      <c r="L59" s="128" t="s">
        <v>139</v>
      </c>
    </row>
    <row r="60" spans="1:12" s="123" customFormat="1" ht="16.5" customHeight="1">
      <c r="A60" s="121"/>
      <c r="B60" s="121"/>
      <c r="C60" s="121"/>
      <c r="D60" s="119"/>
      <c r="E60" s="125"/>
      <c r="F60" s="130">
        <v>2020</v>
      </c>
      <c r="G60" s="131"/>
      <c r="H60" s="130">
        <v>2019</v>
      </c>
      <c r="I60" s="132"/>
      <c r="J60" s="130">
        <v>2020</v>
      </c>
      <c r="K60" s="131"/>
      <c r="L60" s="130">
        <v>2019</v>
      </c>
    </row>
    <row r="61" spans="1:12" s="123" customFormat="1" ht="16.5" customHeight="1">
      <c r="A61" s="121"/>
      <c r="B61" s="121"/>
      <c r="C61" s="121"/>
      <c r="D61" s="119"/>
      <c r="E61" s="125"/>
      <c r="F61" s="134" t="s">
        <v>84</v>
      </c>
      <c r="G61" s="125"/>
      <c r="H61" s="134" t="s">
        <v>84</v>
      </c>
      <c r="I61" s="132"/>
      <c r="J61" s="134" t="s">
        <v>84</v>
      </c>
      <c r="K61" s="125"/>
      <c r="L61" s="134" t="s">
        <v>84</v>
      </c>
    </row>
    <row r="62" spans="1:12" s="123" customFormat="1" ht="16.5" customHeight="1">
      <c r="A62" s="121"/>
      <c r="B62" s="121"/>
      <c r="C62" s="121"/>
      <c r="D62" s="119"/>
      <c r="E62" s="125"/>
      <c r="F62" s="158"/>
      <c r="G62" s="125"/>
      <c r="H62" s="135"/>
      <c r="I62" s="132"/>
      <c r="J62" s="158"/>
      <c r="K62" s="125"/>
      <c r="L62" s="135"/>
    </row>
    <row r="63" spans="1:12" s="122" customFormat="1" ht="16.5" customHeight="1">
      <c r="A63" s="138" t="s">
        <v>233</v>
      </c>
      <c r="B63" s="114"/>
      <c r="C63" s="114"/>
      <c r="D63" s="115"/>
      <c r="E63" s="114"/>
      <c r="F63" s="170"/>
      <c r="G63" s="117"/>
      <c r="H63" s="116"/>
      <c r="I63" s="140"/>
      <c r="J63" s="170"/>
      <c r="K63" s="117"/>
      <c r="L63" s="116"/>
    </row>
    <row r="64" spans="2:12" s="122" customFormat="1" ht="16.5" customHeight="1">
      <c r="B64" s="141" t="s">
        <v>232</v>
      </c>
      <c r="C64" s="114"/>
      <c r="D64" s="115"/>
      <c r="E64" s="114"/>
      <c r="F64" s="170">
        <f>F67-F65</f>
        <v>1452056</v>
      </c>
      <c r="G64" s="147"/>
      <c r="H64" s="116">
        <f>H67-H65</f>
        <v>1210719</v>
      </c>
      <c r="I64" s="147"/>
      <c r="J64" s="170">
        <f>J67-J65</f>
        <v>1412811</v>
      </c>
      <c r="K64" s="147"/>
      <c r="L64" s="116">
        <f>L67-L65</f>
        <v>1015344</v>
      </c>
    </row>
    <row r="65" spans="2:12" s="122" customFormat="1" ht="16.5" customHeight="1">
      <c r="B65" s="148" t="s">
        <v>20</v>
      </c>
      <c r="C65" s="114"/>
      <c r="D65" s="115"/>
      <c r="E65" s="114"/>
      <c r="F65" s="171">
        <v>-35719</v>
      </c>
      <c r="G65" s="147"/>
      <c r="H65" s="137">
        <v>-12287</v>
      </c>
      <c r="I65" s="147"/>
      <c r="J65" s="171">
        <v>0</v>
      </c>
      <c r="K65" s="147"/>
      <c r="L65" s="137">
        <v>0</v>
      </c>
    </row>
    <row r="66" spans="1:12" s="122" customFormat="1" ht="16.5" customHeight="1">
      <c r="A66" s="149"/>
      <c r="B66" s="114"/>
      <c r="C66" s="114"/>
      <c r="D66" s="115"/>
      <c r="E66" s="114"/>
      <c r="F66" s="175"/>
      <c r="G66" s="147"/>
      <c r="H66" s="147"/>
      <c r="I66" s="147"/>
      <c r="J66" s="175"/>
      <c r="K66" s="147"/>
      <c r="L66" s="147"/>
    </row>
    <row r="67" spans="1:12" s="122" customFormat="1" ht="16.5" customHeight="1" thickBot="1">
      <c r="A67" s="149"/>
      <c r="B67" s="114"/>
      <c r="C67" s="150"/>
      <c r="D67" s="150"/>
      <c r="E67" s="150"/>
      <c r="F67" s="176">
        <f>F33</f>
        <v>1416337</v>
      </c>
      <c r="G67" s="150"/>
      <c r="H67" s="151">
        <f>H33</f>
        <v>1198432</v>
      </c>
      <c r="I67" s="150"/>
      <c r="J67" s="176">
        <f>J33</f>
        <v>1412811</v>
      </c>
      <c r="K67" s="150"/>
      <c r="L67" s="151">
        <f>L33</f>
        <v>1015344</v>
      </c>
    </row>
    <row r="68" spans="1:12" s="122" customFormat="1" ht="16.5" customHeight="1" thickTop="1">
      <c r="A68" s="149"/>
      <c r="B68" s="114"/>
      <c r="C68" s="150"/>
      <c r="D68" s="150"/>
      <c r="E68" s="150"/>
      <c r="F68" s="177"/>
      <c r="G68" s="150"/>
      <c r="H68" s="150"/>
      <c r="I68" s="150"/>
      <c r="J68" s="177"/>
      <c r="K68" s="150"/>
      <c r="L68" s="150"/>
    </row>
    <row r="69" spans="1:12" s="122" customFormat="1" ht="16.5" customHeight="1">
      <c r="A69" s="152" t="s">
        <v>234</v>
      </c>
      <c r="B69" s="114"/>
      <c r="C69" s="114"/>
      <c r="D69" s="115"/>
      <c r="E69" s="114"/>
      <c r="F69" s="175"/>
      <c r="G69" s="147"/>
      <c r="H69" s="147"/>
      <c r="I69" s="147"/>
      <c r="J69" s="175"/>
      <c r="K69" s="147"/>
      <c r="L69" s="147"/>
    </row>
    <row r="70" spans="2:12" s="122" customFormat="1" ht="16.5" customHeight="1">
      <c r="B70" s="141" t="s">
        <v>232</v>
      </c>
      <c r="C70" s="114"/>
      <c r="D70" s="115"/>
      <c r="E70" s="114"/>
      <c r="F70" s="170">
        <f>F73-F71</f>
        <v>1565328</v>
      </c>
      <c r="G70" s="147"/>
      <c r="H70" s="116">
        <f>H73-H71</f>
        <v>1149539</v>
      </c>
      <c r="I70" s="147"/>
      <c r="J70" s="170">
        <f>J73-J71</f>
        <v>1412811</v>
      </c>
      <c r="K70" s="147"/>
      <c r="L70" s="116">
        <f>L73-L71</f>
        <v>1015344</v>
      </c>
    </row>
    <row r="71" spans="2:12" s="122" customFormat="1" ht="16.5" customHeight="1">
      <c r="B71" s="148" t="s">
        <v>20</v>
      </c>
      <c r="C71" s="114"/>
      <c r="D71" s="115"/>
      <c r="E71" s="114"/>
      <c r="F71" s="171">
        <v>11210</v>
      </c>
      <c r="G71" s="147"/>
      <c r="H71" s="137">
        <v>-39490</v>
      </c>
      <c r="I71" s="147"/>
      <c r="J71" s="171">
        <v>0</v>
      </c>
      <c r="K71" s="147"/>
      <c r="L71" s="137">
        <v>0</v>
      </c>
    </row>
    <row r="72" spans="1:12" s="122" customFormat="1" ht="16.5" customHeight="1">
      <c r="A72" s="149"/>
      <c r="B72" s="114"/>
      <c r="C72" s="114"/>
      <c r="D72" s="115"/>
      <c r="E72" s="114"/>
      <c r="F72" s="175"/>
      <c r="G72" s="147"/>
      <c r="H72" s="147"/>
      <c r="I72" s="147"/>
      <c r="J72" s="175"/>
      <c r="K72" s="147"/>
      <c r="L72" s="147"/>
    </row>
    <row r="73" spans="1:12" s="122" customFormat="1" ht="16.5" customHeight="1" thickBot="1">
      <c r="A73" s="149"/>
      <c r="B73" s="114"/>
      <c r="C73" s="114"/>
      <c r="D73" s="115"/>
      <c r="E73" s="114"/>
      <c r="F73" s="172">
        <f>F49</f>
        <v>1576538</v>
      </c>
      <c r="G73" s="147"/>
      <c r="H73" s="146">
        <f>H49</f>
        <v>1110049</v>
      </c>
      <c r="I73" s="147"/>
      <c r="J73" s="172">
        <f>J49</f>
        <v>1412811</v>
      </c>
      <c r="K73" s="147"/>
      <c r="L73" s="146">
        <f>L49</f>
        <v>1015344</v>
      </c>
    </row>
    <row r="74" spans="1:12" s="122" customFormat="1" ht="16.5" customHeight="1" thickTop="1">
      <c r="A74" s="149"/>
      <c r="B74" s="114"/>
      <c r="C74" s="114"/>
      <c r="D74" s="115"/>
      <c r="E74" s="114"/>
      <c r="F74" s="170"/>
      <c r="G74" s="147"/>
      <c r="H74" s="116"/>
      <c r="I74" s="147"/>
      <c r="J74" s="170"/>
      <c r="K74" s="147"/>
      <c r="L74" s="116"/>
    </row>
    <row r="75" spans="1:12" s="122" customFormat="1" ht="16.5" customHeight="1">
      <c r="A75" s="152" t="s">
        <v>159</v>
      </c>
      <c r="B75" s="149"/>
      <c r="C75" s="149"/>
      <c r="D75" s="153"/>
      <c r="E75" s="154"/>
      <c r="F75" s="178"/>
      <c r="G75" s="154"/>
      <c r="H75" s="154"/>
      <c r="I75" s="154"/>
      <c r="J75" s="178"/>
      <c r="K75" s="154"/>
      <c r="L75" s="154"/>
    </row>
    <row r="76" spans="1:12" s="122" customFormat="1" ht="16.5" customHeight="1">
      <c r="A76" s="152"/>
      <c r="B76" s="149"/>
      <c r="C76" s="149"/>
      <c r="D76" s="153"/>
      <c r="E76" s="154"/>
      <c r="F76" s="178"/>
      <c r="G76" s="154"/>
      <c r="H76" s="154"/>
      <c r="I76" s="154"/>
      <c r="J76" s="178"/>
      <c r="K76" s="154"/>
      <c r="L76" s="154"/>
    </row>
    <row r="77" spans="1:12" s="122" customFormat="1" ht="16.5" customHeight="1">
      <c r="A77" s="152"/>
      <c r="B77" s="149" t="s">
        <v>179</v>
      </c>
      <c r="C77" s="149"/>
      <c r="D77" s="153"/>
      <c r="E77" s="149"/>
      <c r="F77" s="179">
        <f>F64/3730000</f>
        <v>0.3892911528150134</v>
      </c>
      <c r="G77" s="156"/>
      <c r="H77" s="156">
        <f>H64/3730000</f>
        <v>0.32458954423592495</v>
      </c>
      <c r="I77" s="157"/>
      <c r="J77" s="179">
        <f>J64/3730000</f>
        <v>0.3787697050938338</v>
      </c>
      <c r="K77" s="155"/>
      <c r="L77" s="156">
        <f>L64/3730000</f>
        <v>0.27221018766756033</v>
      </c>
    </row>
    <row r="78" spans="1:5" s="122" customFormat="1" ht="16.5" customHeight="1">
      <c r="A78" s="152"/>
      <c r="B78" s="149"/>
      <c r="C78" s="149"/>
      <c r="D78" s="153"/>
      <c r="E78" s="149"/>
    </row>
    <row r="79" spans="1:12" s="84" customFormat="1" ht="16.5" customHeight="1">
      <c r="A79" s="83"/>
      <c r="B79" s="83"/>
      <c r="C79" s="83"/>
      <c r="D79" s="36"/>
      <c r="E79" s="81"/>
      <c r="F79" s="35"/>
      <c r="G79" s="81"/>
      <c r="H79" s="35"/>
      <c r="I79" s="82"/>
      <c r="J79" s="35"/>
      <c r="K79" s="81"/>
      <c r="L79" s="35"/>
    </row>
    <row r="80" spans="1:12" s="84" customFormat="1" ht="16.5" customHeight="1">
      <c r="A80" s="83"/>
      <c r="B80" s="83"/>
      <c r="C80" s="83"/>
      <c r="D80" s="36"/>
      <c r="E80" s="81"/>
      <c r="F80" s="35"/>
      <c r="G80" s="81"/>
      <c r="H80" s="35"/>
      <c r="I80" s="82"/>
      <c r="J80" s="35"/>
      <c r="K80" s="81"/>
      <c r="L80" s="35"/>
    </row>
    <row r="81" spans="1:12" s="84" customFormat="1" ht="16.5" customHeight="1">
      <c r="A81" s="83"/>
      <c r="B81" s="83"/>
      <c r="C81" s="83"/>
      <c r="D81" s="36"/>
      <c r="E81" s="81"/>
      <c r="F81" s="35"/>
      <c r="G81" s="81"/>
      <c r="H81" s="35"/>
      <c r="I81" s="82"/>
      <c r="J81" s="35"/>
      <c r="K81" s="81"/>
      <c r="L81" s="35"/>
    </row>
    <row r="82" spans="1:12" s="84" customFormat="1" ht="16.5" customHeight="1">
      <c r="A82" s="83"/>
      <c r="B82" s="83"/>
      <c r="C82" s="83"/>
      <c r="D82" s="36"/>
      <c r="E82" s="81"/>
      <c r="F82" s="35"/>
      <c r="G82" s="81"/>
      <c r="H82" s="35"/>
      <c r="I82" s="82"/>
      <c r="J82" s="35"/>
      <c r="K82" s="81"/>
      <c r="L82" s="35"/>
    </row>
    <row r="83" spans="1:12" s="84" customFormat="1" ht="16.5" customHeight="1">
      <c r="A83" s="83"/>
      <c r="B83" s="83"/>
      <c r="C83" s="83"/>
      <c r="D83" s="36"/>
      <c r="E83" s="81"/>
      <c r="F83" s="35"/>
      <c r="G83" s="81"/>
      <c r="H83" s="35"/>
      <c r="I83" s="82"/>
      <c r="J83" s="35"/>
      <c r="K83" s="81"/>
      <c r="L83" s="35"/>
    </row>
    <row r="84" spans="1:12" s="84" customFormat="1" ht="16.5" customHeight="1">
      <c r="A84" s="83"/>
      <c r="B84" s="83"/>
      <c r="C84" s="83"/>
      <c r="D84" s="36"/>
      <c r="E84" s="81"/>
      <c r="F84" s="35"/>
      <c r="G84" s="81"/>
      <c r="H84" s="35"/>
      <c r="I84" s="82"/>
      <c r="J84" s="35"/>
      <c r="K84" s="81"/>
      <c r="L84" s="35"/>
    </row>
    <row r="85" spans="1:12" ht="16.5" customHeight="1">
      <c r="A85" s="86"/>
      <c r="B85" s="99"/>
      <c r="C85" s="99"/>
      <c r="D85" s="100"/>
      <c r="E85" s="99"/>
      <c r="F85" s="101"/>
      <c r="G85" s="101"/>
      <c r="H85" s="101"/>
      <c r="I85" s="45"/>
      <c r="J85" s="101"/>
      <c r="K85" s="46"/>
      <c r="L85" s="101"/>
    </row>
    <row r="86" spans="1:12" ht="16.5" customHeight="1">
      <c r="A86" s="86"/>
      <c r="B86" s="99"/>
      <c r="C86" s="99"/>
      <c r="D86" s="100"/>
      <c r="E86" s="99"/>
      <c r="F86" s="101"/>
      <c r="G86" s="101"/>
      <c r="H86" s="101"/>
      <c r="I86" s="45"/>
      <c r="J86" s="101"/>
      <c r="K86" s="46"/>
      <c r="L86" s="101"/>
    </row>
    <row r="87" spans="1:12" ht="16.5" customHeight="1">
      <c r="A87" s="86"/>
      <c r="B87" s="99"/>
      <c r="C87" s="99"/>
      <c r="D87" s="100"/>
      <c r="E87" s="99"/>
      <c r="F87" s="101"/>
      <c r="G87" s="101"/>
      <c r="H87" s="101"/>
      <c r="I87" s="45"/>
      <c r="J87" s="101"/>
      <c r="K87" s="46"/>
      <c r="L87" s="101"/>
    </row>
    <row r="88" spans="1:12" ht="16.5" customHeight="1">
      <c r="A88" s="86"/>
      <c r="B88" s="99"/>
      <c r="C88" s="99"/>
      <c r="D88" s="100"/>
      <c r="E88" s="99"/>
      <c r="F88" s="101"/>
      <c r="G88" s="101"/>
      <c r="H88" s="101"/>
      <c r="I88" s="45"/>
      <c r="J88" s="101"/>
      <c r="K88" s="46"/>
      <c r="L88" s="101"/>
    </row>
    <row r="89" spans="1:12" ht="16.5" customHeight="1">
      <c r="A89" s="86"/>
      <c r="B89" s="99"/>
      <c r="C89" s="99"/>
      <c r="D89" s="100"/>
      <c r="E89" s="99"/>
      <c r="F89" s="101"/>
      <c r="G89" s="101"/>
      <c r="H89" s="101"/>
      <c r="I89" s="45"/>
      <c r="J89" s="101"/>
      <c r="K89" s="46"/>
      <c r="L89" s="101"/>
    </row>
    <row r="90" spans="1:12" ht="16.5" customHeight="1">
      <c r="A90" s="86"/>
      <c r="B90" s="99"/>
      <c r="C90" s="99"/>
      <c r="D90" s="100"/>
      <c r="E90" s="99"/>
      <c r="F90" s="101"/>
      <c r="G90" s="101"/>
      <c r="H90" s="101"/>
      <c r="I90" s="45"/>
      <c r="J90" s="101"/>
      <c r="K90" s="46"/>
      <c r="L90" s="101"/>
    </row>
    <row r="91" spans="1:12" ht="16.5" customHeight="1">
      <c r="A91" s="86"/>
      <c r="B91" s="99"/>
      <c r="C91" s="99"/>
      <c r="D91" s="100"/>
      <c r="E91" s="99"/>
      <c r="F91" s="101"/>
      <c r="G91" s="101"/>
      <c r="H91" s="101"/>
      <c r="I91" s="45"/>
      <c r="J91" s="101"/>
      <c r="K91" s="46"/>
      <c r="L91" s="101"/>
    </row>
    <row r="92" spans="1:12" ht="16.5" customHeight="1">
      <c r="A92" s="86"/>
      <c r="B92" s="99"/>
      <c r="C92" s="99"/>
      <c r="D92" s="100"/>
      <c r="E92" s="99"/>
      <c r="F92" s="101"/>
      <c r="G92" s="101"/>
      <c r="H92" s="101"/>
      <c r="I92" s="45"/>
      <c r="J92" s="101"/>
      <c r="K92" s="46"/>
      <c r="L92" s="101"/>
    </row>
    <row r="93" spans="1:12" ht="16.5" customHeight="1">
      <c r="A93" s="86"/>
      <c r="B93" s="99"/>
      <c r="C93" s="99"/>
      <c r="D93" s="100"/>
      <c r="E93" s="99"/>
      <c r="F93" s="101"/>
      <c r="G93" s="101"/>
      <c r="H93" s="101"/>
      <c r="I93" s="45"/>
      <c r="J93" s="101"/>
      <c r="K93" s="46"/>
      <c r="L93" s="101"/>
    </row>
    <row r="94" spans="1:12" ht="16.5" customHeight="1">
      <c r="A94" s="86"/>
      <c r="B94" s="99"/>
      <c r="C94" s="99"/>
      <c r="D94" s="100"/>
      <c r="E94" s="99"/>
      <c r="F94" s="101"/>
      <c r="G94" s="101"/>
      <c r="H94" s="101"/>
      <c r="I94" s="45"/>
      <c r="J94" s="101"/>
      <c r="K94" s="46"/>
      <c r="L94" s="101"/>
    </row>
    <row r="95" spans="1:12" ht="16.5" customHeight="1">
      <c r="A95" s="86"/>
      <c r="B95" s="99"/>
      <c r="C95" s="99"/>
      <c r="D95" s="100"/>
      <c r="E95" s="99"/>
      <c r="F95" s="101"/>
      <c r="G95" s="101"/>
      <c r="H95" s="101"/>
      <c r="I95" s="45"/>
      <c r="J95" s="101"/>
      <c r="K95" s="46"/>
      <c r="L95" s="101"/>
    </row>
    <row r="96" spans="1:12" ht="16.5" customHeight="1">
      <c r="A96" s="86"/>
      <c r="B96" s="99"/>
      <c r="C96" s="99"/>
      <c r="D96" s="100"/>
      <c r="E96" s="99"/>
      <c r="F96" s="101"/>
      <c r="G96" s="101"/>
      <c r="H96" s="101"/>
      <c r="I96" s="45"/>
      <c r="J96" s="101"/>
      <c r="K96" s="46"/>
      <c r="L96" s="101"/>
    </row>
    <row r="97" spans="1:12" ht="16.5" customHeight="1">
      <c r="A97" s="86"/>
      <c r="B97" s="99"/>
      <c r="C97" s="99"/>
      <c r="D97" s="100"/>
      <c r="E97" s="99"/>
      <c r="F97" s="101"/>
      <c r="G97" s="101"/>
      <c r="H97" s="101"/>
      <c r="I97" s="45"/>
      <c r="J97" s="101"/>
      <c r="K97" s="46"/>
      <c r="L97" s="101"/>
    </row>
    <row r="98" spans="1:12" ht="16.5" customHeight="1">
      <c r="A98" s="86"/>
      <c r="B98" s="99"/>
      <c r="C98" s="99"/>
      <c r="D98" s="100"/>
      <c r="E98" s="99"/>
      <c r="F98" s="101"/>
      <c r="G98" s="101"/>
      <c r="H98" s="101"/>
      <c r="I98" s="45"/>
      <c r="J98" s="101"/>
      <c r="K98" s="46"/>
      <c r="L98" s="101"/>
    </row>
    <row r="99" spans="1:12" ht="16.5" customHeight="1">
      <c r="A99" s="86"/>
      <c r="B99" s="99"/>
      <c r="C99" s="99"/>
      <c r="D99" s="100"/>
      <c r="E99" s="99"/>
      <c r="F99" s="101"/>
      <c r="G99" s="101"/>
      <c r="H99" s="101"/>
      <c r="I99" s="45"/>
      <c r="J99" s="101"/>
      <c r="K99" s="46"/>
      <c r="L99" s="101"/>
    </row>
    <row r="100" spans="1:12" ht="16.5" customHeight="1">
      <c r="A100" s="86"/>
      <c r="B100" s="99"/>
      <c r="C100" s="99"/>
      <c r="D100" s="100"/>
      <c r="E100" s="99"/>
      <c r="F100" s="101"/>
      <c r="G100" s="101"/>
      <c r="H100" s="101"/>
      <c r="I100" s="45"/>
      <c r="J100" s="101"/>
      <c r="K100" s="46"/>
      <c r="L100" s="101"/>
    </row>
    <row r="101" spans="1:12" ht="16.5" customHeight="1">
      <c r="A101" s="86"/>
      <c r="B101" s="99"/>
      <c r="C101" s="99"/>
      <c r="D101" s="100"/>
      <c r="E101" s="99"/>
      <c r="F101" s="101"/>
      <c r="G101" s="101"/>
      <c r="H101" s="101"/>
      <c r="I101" s="45"/>
      <c r="J101" s="101"/>
      <c r="K101" s="46"/>
      <c r="L101" s="101"/>
    </row>
    <row r="102" spans="1:12" ht="6" customHeight="1">
      <c r="A102" s="86"/>
      <c r="B102" s="99"/>
      <c r="C102" s="99"/>
      <c r="D102" s="100"/>
      <c r="E102" s="99"/>
      <c r="F102" s="101"/>
      <c r="G102" s="101"/>
      <c r="H102" s="101"/>
      <c r="I102" s="45"/>
      <c r="J102" s="101"/>
      <c r="K102" s="46"/>
      <c r="L102" s="101"/>
    </row>
    <row r="103" spans="1:12" s="84" customFormat="1" ht="21.75" customHeight="1">
      <c r="A103" s="54" t="str">
        <f>+'2-4'!A55:L55</f>
        <v>The accompanying condensed notes to the interim financial information on pages 12 to 46 are an integral part of this interim financial information.</v>
      </c>
      <c r="B103" s="207"/>
      <c r="C103" s="245"/>
      <c r="D103" s="207"/>
      <c r="E103" s="207"/>
      <c r="F103" s="207"/>
      <c r="G103" s="207"/>
      <c r="H103" s="207"/>
      <c r="I103" s="207"/>
      <c r="J103" s="207"/>
      <c r="K103" s="207"/>
      <c r="L103" s="207"/>
    </row>
  </sheetData>
  <sheetProtection/>
  <printOptions/>
  <pageMargins left="0.8" right="0.5" top="0.5" bottom="0.6" header="0.49" footer="0.4"/>
  <pageSetup firstPageNumber="5" useFirstPageNumber="1" fitToHeight="0" horizontalDpi="1200" verticalDpi="1200" orientation="portrait" paperSize="9" scale="95" r:id="rId1"/>
  <headerFooter>
    <oddFooter>&amp;R&amp;"Arial,Regular"&amp;9&amp;P</oddFooter>
  </headerFooter>
  <rowBreaks count="1" manualBreakCount="1">
    <brk id="52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CFFCC"/>
  </sheetPr>
  <dimension ref="A1:AD48"/>
  <sheetViews>
    <sheetView zoomScaleSheetLayoutView="90" zoomScalePageLayoutView="0" workbookViewId="0" topLeftCell="A37">
      <selection activeCell="A1" sqref="A1"/>
    </sheetView>
  </sheetViews>
  <sheetFormatPr defaultColWidth="9.140625" defaultRowHeight="16.5" customHeight="1"/>
  <cols>
    <col min="1" max="1" width="1.1484375" style="6" customWidth="1"/>
    <col min="2" max="2" width="1.421875" style="6" customWidth="1"/>
    <col min="3" max="3" width="25.57421875" style="6" customWidth="1"/>
    <col min="4" max="4" width="5.28125" style="32" customWidth="1"/>
    <col min="5" max="5" width="0.5625" style="48" customWidth="1"/>
    <col min="6" max="6" width="9.7109375" style="20" customWidth="1"/>
    <col min="7" max="7" width="0.5625" style="48" customWidth="1"/>
    <col min="8" max="8" width="10.28125" style="20" customWidth="1"/>
    <col min="9" max="9" width="0.5625" style="48" customWidth="1"/>
    <col min="10" max="10" width="10.7109375" style="20" customWidth="1"/>
    <col min="11" max="11" width="0.5625" style="48" customWidth="1"/>
    <col min="12" max="12" width="11.7109375" style="20" bestFit="1" customWidth="1"/>
    <col min="13" max="13" width="0.5625" style="48" customWidth="1"/>
    <col min="14" max="14" width="11.57421875" style="48" customWidth="1"/>
    <col min="15" max="15" width="0.5625" style="48" customWidth="1"/>
    <col min="16" max="16" width="14.8515625" style="48" customWidth="1"/>
    <col min="17" max="17" width="0.5625" style="48" customWidth="1"/>
    <col min="18" max="18" width="14.8515625" style="48" customWidth="1"/>
    <col min="19" max="19" width="0.5625" style="48" customWidth="1"/>
    <col min="20" max="20" width="10.7109375" style="48" customWidth="1"/>
    <col min="21" max="21" width="0.5625" style="48" customWidth="1"/>
    <col min="22" max="22" width="12.7109375" style="48" customWidth="1"/>
    <col min="23" max="23" width="0.5625" style="48" customWidth="1"/>
    <col min="24" max="24" width="10.00390625" style="48" customWidth="1"/>
    <col min="25" max="25" width="0.5625" style="48" customWidth="1"/>
    <col min="26" max="26" width="9.57421875" style="48" customWidth="1"/>
    <col min="27" max="27" width="0.5625" style="48" customWidth="1"/>
    <col min="28" max="28" width="11.28125" style="48" customWidth="1"/>
    <col min="29" max="29" width="0.5625" style="48" customWidth="1"/>
    <col min="30" max="30" width="11.57421875" style="20" bestFit="1" customWidth="1"/>
    <col min="31" max="16384" width="9.140625" style="6" customWidth="1"/>
  </cols>
  <sheetData>
    <row r="1" spans="1:30" ht="16.5" customHeight="1">
      <c r="A1" s="55" t="str">
        <f>'2-4'!A1</f>
        <v>Energy Absolute Public Company Limited</v>
      </c>
      <c r="B1" s="47"/>
      <c r="C1" s="47"/>
      <c r="AD1" s="49" t="s">
        <v>54</v>
      </c>
    </row>
    <row r="2" spans="1:3" ht="16.5" customHeight="1">
      <c r="A2" s="55" t="s">
        <v>116</v>
      </c>
      <c r="B2" s="47"/>
      <c r="C2" s="47"/>
    </row>
    <row r="3" spans="1:30" ht="16.5" customHeight="1">
      <c r="A3" s="63" t="str">
        <f>'5-6 (3m)'!A3</f>
        <v>For the three-month period ended 31 March 2020</v>
      </c>
      <c r="B3" s="50"/>
      <c r="C3" s="50"/>
      <c r="D3" s="51"/>
      <c r="E3" s="52"/>
      <c r="F3" s="23"/>
      <c r="G3" s="52"/>
      <c r="H3" s="23"/>
      <c r="I3" s="52"/>
      <c r="J3" s="23"/>
      <c r="K3" s="52"/>
      <c r="L3" s="23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23"/>
    </row>
    <row r="4" ht="15" customHeight="1"/>
    <row r="5" ht="15" customHeight="1"/>
    <row r="6" spans="1:30" ht="15" customHeight="1">
      <c r="A6" s="1"/>
      <c r="B6" s="2"/>
      <c r="C6" s="2"/>
      <c r="D6" s="3"/>
      <c r="E6" s="3"/>
      <c r="F6" s="4"/>
      <c r="G6" s="5"/>
      <c r="H6" s="4"/>
      <c r="I6" s="5"/>
      <c r="J6" s="4"/>
      <c r="K6" s="5"/>
      <c r="L6" s="4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4"/>
      <c r="AC6" s="5"/>
      <c r="AD6" s="4" t="s">
        <v>140</v>
      </c>
    </row>
    <row r="7" spans="1:30" ht="15" customHeight="1">
      <c r="A7" s="1"/>
      <c r="B7" s="2"/>
      <c r="C7" s="2"/>
      <c r="D7" s="3"/>
      <c r="E7" s="3"/>
      <c r="F7" s="276" t="s">
        <v>24</v>
      </c>
      <c r="G7" s="276"/>
      <c r="H7" s="276"/>
      <c r="I7" s="276"/>
      <c r="J7" s="276"/>
      <c r="K7" s="276"/>
      <c r="L7" s="276"/>
      <c r="M7" s="276"/>
      <c r="N7" s="276"/>
      <c r="O7" s="276"/>
      <c r="P7" s="276"/>
      <c r="Q7" s="276"/>
      <c r="R7" s="276"/>
      <c r="S7" s="276"/>
      <c r="T7" s="276"/>
      <c r="U7" s="276"/>
      <c r="V7" s="276"/>
      <c r="W7" s="276"/>
      <c r="X7" s="276"/>
      <c r="Y7" s="276"/>
      <c r="Z7" s="276"/>
      <c r="AA7" s="33"/>
      <c r="AB7" s="33"/>
      <c r="AC7" s="2"/>
      <c r="AD7" s="7"/>
    </row>
    <row r="8" spans="1:30" ht="15" customHeight="1">
      <c r="A8" s="1"/>
      <c r="B8" s="2"/>
      <c r="C8" s="2"/>
      <c r="D8" s="3"/>
      <c r="E8" s="3"/>
      <c r="F8" s="8"/>
      <c r="G8" s="8"/>
      <c r="H8" s="8"/>
      <c r="I8" s="8"/>
      <c r="M8" s="8"/>
      <c r="N8" s="277" t="s">
        <v>118</v>
      </c>
      <c r="O8" s="277"/>
      <c r="P8" s="277"/>
      <c r="Q8" s="277"/>
      <c r="R8" s="277"/>
      <c r="S8" s="277"/>
      <c r="T8" s="277"/>
      <c r="U8" s="277"/>
      <c r="V8" s="277"/>
      <c r="W8" s="277"/>
      <c r="X8" s="277"/>
      <c r="Y8" s="161"/>
      <c r="Z8" s="161"/>
      <c r="AA8" s="2"/>
      <c r="AB8" s="7"/>
      <c r="AC8" s="2"/>
      <c r="AD8" s="7"/>
    </row>
    <row r="9" spans="4:30" s="162" customFormat="1" ht="15" customHeight="1">
      <c r="D9" s="163"/>
      <c r="E9" s="163"/>
      <c r="F9" s="164"/>
      <c r="G9" s="164"/>
      <c r="H9" s="165"/>
      <c r="I9" s="164"/>
      <c r="M9" s="164"/>
      <c r="N9" s="164"/>
      <c r="O9" s="164"/>
      <c r="P9" s="277" t="s">
        <v>148</v>
      </c>
      <c r="Q9" s="277"/>
      <c r="R9" s="277"/>
      <c r="S9" s="277"/>
      <c r="T9" s="277"/>
      <c r="U9" s="277"/>
      <c r="V9" s="277"/>
      <c r="W9" s="164"/>
      <c r="X9" s="164"/>
      <c r="Y9" s="164"/>
      <c r="Z9" s="166"/>
      <c r="AA9" s="164"/>
      <c r="AB9" s="164"/>
      <c r="AC9" s="164"/>
      <c r="AD9" s="164"/>
    </row>
    <row r="10" spans="4:30" ht="15" customHeight="1">
      <c r="D10" s="167"/>
      <c r="E10" s="167"/>
      <c r="F10" s="10"/>
      <c r="G10" s="10"/>
      <c r="H10" s="10"/>
      <c r="I10" s="10"/>
      <c r="J10" s="10"/>
      <c r="K10" s="11"/>
      <c r="L10" s="11"/>
      <c r="M10" s="11"/>
      <c r="N10" s="242"/>
      <c r="O10" s="11"/>
      <c r="P10" s="11"/>
      <c r="Q10" s="11"/>
      <c r="R10" s="11"/>
      <c r="S10" s="11"/>
      <c r="T10" s="11"/>
      <c r="U10" s="11"/>
      <c r="V10" s="11" t="s">
        <v>127</v>
      </c>
      <c r="W10" s="11"/>
      <c r="X10" s="11"/>
      <c r="Y10" s="11"/>
      <c r="Z10" s="10"/>
      <c r="AA10" s="10"/>
      <c r="AB10" s="10"/>
      <c r="AC10" s="10"/>
      <c r="AD10" s="10"/>
    </row>
    <row r="11" spans="4:30" ht="15" customHeight="1">
      <c r="D11" s="167"/>
      <c r="E11" s="167"/>
      <c r="F11" s="10"/>
      <c r="G11" s="10"/>
      <c r="H11" s="10"/>
      <c r="I11" s="10"/>
      <c r="J11" s="10"/>
      <c r="K11" s="11"/>
      <c r="L11" s="11"/>
      <c r="M11" s="11"/>
      <c r="N11" s="11" t="s">
        <v>216</v>
      </c>
      <c r="O11" s="11"/>
      <c r="P11" s="6"/>
      <c r="Q11" s="11"/>
      <c r="R11" s="242"/>
      <c r="S11" s="11"/>
      <c r="T11" s="6"/>
      <c r="U11" s="11"/>
      <c r="V11" s="14" t="s">
        <v>125</v>
      </c>
      <c r="W11" s="11"/>
      <c r="X11" s="11"/>
      <c r="Y11" s="11"/>
      <c r="Z11" s="10"/>
      <c r="AA11" s="10"/>
      <c r="AB11" s="10"/>
      <c r="AC11" s="10"/>
      <c r="AD11" s="10"/>
    </row>
    <row r="12" spans="4:30" ht="15" customHeight="1">
      <c r="D12" s="167"/>
      <c r="E12" s="167"/>
      <c r="F12" s="10"/>
      <c r="G12" s="11"/>
      <c r="H12" s="12"/>
      <c r="I12" s="11"/>
      <c r="J12" s="12"/>
      <c r="K12" s="11"/>
      <c r="L12" s="11"/>
      <c r="M12" s="11"/>
      <c r="N12" s="11" t="s">
        <v>122</v>
      </c>
      <c r="O12" s="11"/>
      <c r="P12" s="6"/>
      <c r="Q12" s="11"/>
      <c r="R12" s="242"/>
      <c r="S12" s="11"/>
      <c r="T12" s="6"/>
      <c r="U12" s="11"/>
      <c r="V12" s="14" t="s">
        <v>131</v>
      </c>
      <c r="W12" s="11"/>
      <c r="X12" s="11"/>
      <c r="Y12" s="11"/>
      <c r="Z12" s="11"/>
      <c r="AA12" s="11"/>
      <c r="AB12" s="11"/>
      <c r="AC12" s="11"/>
      <c r="AD12" s="11"/>
    </row>
    <row r="13" spans="4:30" ht="15" customHeight="1">
      <c r="D13" s="167"/>
      <c r="E13" s="167"/>
      <c r="F13" s="11" t="s">
        <v>38</v>
      </c>
      <c r="G13" s="11"/>
      <c r="H13" s="12"/>
      <c r="I13" s="11"/>
      <c r="J13" s="13"/>
      <c r="K13" s="13"/>
      <c r="L13" s="13"/>
      <c r="M13" s="11"/>
      <c r="N13" s="11" t="s">
        <v>123</v>
      </c>
      <c r="O13" s="11"/>
      <c r="P13" s="11" t="s">
        <v>171</v>
      </c>
      <c r="Q13" s="11"/>
      <c r="R13" s="11" t="s">
        <v>211</v>
      </c>
      <c r="S13" s="11"/>
      <c r="T13" s="11" t="s">
        <v>129</v>
      </c>
      <c r="U13" s="11"/>
      <c r="V13" s="11" t="s">
        <v>193</v>
      </c>
      <c r="W13" s="11"/>
      <c r="X13" s="11" t="s">
        <v>103</v>
      </c>
      <c r="Y13" s="11"/>
      <c r="Z13" s="10"/>
      <c r="AA13" s="10"/>
      <c r="AB13" s="10"/>
      <c r="AC13" s="11"/>
      <c r="AD13" s="13"/>
    </row>
    <row r="14" spans="4:30" ht="15" customHeight="1">
      <c r="D14" s="167"/>
      <c r="E14" s="167"/>
      <c r="F14" s="12" t="s">
        <v>37</v>
      </c>
      <c r="G14" s="11"/>
      <c r="H14" s="12" t="s">
        <v>40</v>
      </c>
      <c r="I14" s="11"/>
      <c r="J14" s="278" t="s">
        <v>47</v>
      </c>
      <c r="K14" s="278"/>
      <c r="L14" s="278"/>
      <c r="M14" s="11"/>
      <c r="N14" s="11" t="s">
        <v>141</v>
      </c>
      <c r="O14" s="11"/>
      <c r="P14" s="14" t="s">
        <v>172</v>
      </c>
      <c r="Q14" s="11"/>
      <c r="R14" s="14" t="s">
        <v>212</v>
      </c>
      <c r="S14" s="11"/>
      <c r="T14" s="14" t="s">
        <v>130</v>
      </c>
      <c r="U14" s="11"/>
      <c r="V14" s="11" t="s">
        <v>192</v>
      </c>
      <c r="W14" s="11"/>
      <c r="X14" s="11" t="s">
        <v>104</v>
      </c>
      <c r="Y14" s="11"/>
      <c r="Z14" s="11" t="s">
        <v>41</v>
      </c>
      <c r="AA14" s="11"/>
      <c r="AB14" s="11" t="s">
        <v>27</v>
      </c>
      <c r="AC14" s="11"/>
      <c r="AD14" s="11" t="s">
        <v>26</v>
      </c>
    </row>
    <row r="15" spans="4:30" ht="15" customHeight="1">
      <c r="D15" s="167"/>
      <c r="E15" s="167"/>
      <c r="F15" s="14" t="s">
        <v>25</v>
      </c>
      <c r="G15" s="11"/>
      <c r="H15" s="12" t="s">
        <v>39</v>
      </c>
      <c r="I15" s="11"/>
      <c r="J15" s="12" t="s">
        <v>77</v>
      </c>
      <c r="K15" s="11"/>
      <c r="L15" s="11" t="s">
        <v>19</v>
      </c>
      <c r="M15" s="11"/>
      <c r="N15" s="11" t="s">
        <v>124</v>
      </c>
      <c r="O15" s="11"/>
      <c r="P15" s="11" t="s">
        <v>173</v>
      </c>
      <c r="Q15" s="11"/>
      <c r="R15" s="11" t="s">
        <v>213</v>
      </c>
      <c r="S15" s="11"/>
      <c r="T15" s="11" t="s">
        <v>134</v>
      </c>
      <c r="U15" s="11"/>
      <c r="V15" s="11" t="s">
        <v>126</v>
      </c>
      <c r="W15" s="11"/>
      <c r="X15" s="11" t="s">
        <v>105</v>
      </c>
      <c r="Y15" s="11"/>
      <c r="Z15" s="11" t="s">
        <v>42</v>
      </c>
      <c r="AA15" s="11"/>
      <c r="AB15" s="11" t="s">
        <v>28</v>
      </c>
      <c r="AC15" s="11"/>
      <c r="AD15" s="11" t="s">
        <v>85</v>
      </c>
    </row>
    <row r="16" spans="4:30" ht="15" customHeight="1">
      <c r="D16" s="168" t="s">
        <v>2</v>
      </c>
      <c r="E16" s="169"/>
      <c r="F16" s="15" t="s">
        <v>84</v>
      </c>
      <c r="G16" s="16"/>
      <c r="H16" s="15" t="s">
        <v>84</v>
      </c>
      <c r="I16" s="11"/>
      <c r="J16" s="15" t="s">
        <v>84</v>
      </c>
      <c r="K16" s="16"/>
      <c r="L16" s="15" t="s">
        <v>84</v>
      </c>
      <c r="M16" s="11"/>
      <c r="N16" s="15" t="s">
        <v>84</v>
      </c>
      <c r="O16" s="11"/>
      <c r="P16" s="15" t="s">
        <v>84</v>
      </c>
      <c r="Q16" s="11"/>
      <c r="R16" s="15" t="s">
        <v>84</v>
      </c>
      <c r="S16" s="11"/>
      <c r="T16" s="15" t="s">
        <v>84</v>
      </c>
      <c r="U16" s="11"/>
      <c r="V16" s="15" t="s">
        <v>84</v>
      </c>
      <c r="W16" s="11"/>
      <c r="X16" s="15" t="s">
        <v>84</v>
      </c>
      <c r="Y16" s="11"/>
      <c r="Z16" s="15" t="s">
        <v>84</v>
      </c>
      <c r="AA16" s="11"/>
      <c r="AB16" s="15" t="s">
        <v>84</v>
      </c>
      <c r="AC16" s="11"/>
      <c r="AD16" s="15" t="s">
        <v>84</v>
      </c>
    </row>
    <row r="17" spans="4:30" ht="15" customHeight="1">
      <c r="D17" s="167"/>
      <c r="E17" s="167"/>
      <c r="F17" s="17"/>
      <c r="G17" s="18"/>
      <c r="H17" s="17"/>
      <c r="I17" s="9"/>
      <c r="J17" s="17"/>
      <c r="K17" s="18"/>
      <c r="L17" s="17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17"/>
      <c r="AC17" s="9"/>
      <c r="AD17" s="17"/>
    </row>
    <row r="18" spans="1:30" ht="15" customHeight="1">
      <c r="A18" s="19" t="s">
        <v>144</v>
      </c>
      <c r="B18" s="19"/>
      <c r="D18" s="160"/>
      <c r="E18" s="160"/>
      <c r="F18" s="21">
        <v>373000</v>
      </c>
      <c r="G18" s="21"/>
      <c r="H18" s="21">
        <v>3680616</v>
      </c>
      <c r="I18" s="21"/>
      <c r="J18" s="21">
        <v>37300</v>
      </c>
      <c r="K18" s="21"/>
      <c r="L18" s="21">
        <v>14826640</v>
      </c>
      <c r="M18" s="22"/>
      <c r="N18" s="21">
        <v>-701847</v>
      </c>
      <c r="O18" s="22"/>
      <c r="P18" s="21">
        <v>-15699</v>
      </c>
      <c r="Q18" s="22"/>
      <c r="R18" s="21">
        <v>0</v>
      </c>
      <c r="S18" s="22"/>
      <c r="T18" s="21">
        <v>-63358</v>
      </c>
      <c r="U18" s="22"/>
      <c r="V18" s="21">
        <v>2011</v>
      </c>
      <c r="W18" s="22"/>
      <c r="X18" s="22">
        <f>SUM(N18:W18)</f>
        <v>-778893</v>
      </c>
      <c r="Y18" s="22"/>
      <c r="Z18" s="22">
        <f>SUM(F18:L18,X18)</f>
        <v>18138663</v>
      </c>
      <c r="AA18" s="22"/>
      <c r="AB18" s="21">
        <v>1378962</v>
      </c>
      <c r="AC18" s="21"/>
      <c r="AD18" s="21">
        <f>SUM(Z18:AB18)</f>
        <v>19517625</v>
      </c>
    </row>
    <row r="19" spans="1:30" ht="7.5" customHeight="1">
      <c r="A19" s="19"/>
      <c r="B19" s="19"/>
      <c r="D19" s="160"/>
      <c r="E19" s="160"/>
      <c r="F19" s="21"/>
      <c r="G19" s="21"/>
      <c r="H19" s="21"/>
      <c r="I19" s="21"/>
      <c r="J19" s="21"/>
      <c r="K19" s="21"/>
      <c r="L19" s="21"/>
      <c r="M19" s="22"/>
      <c r="N19" s="21"/>
      <c r="O19" s="22"/>
      <c r="P19" s="21"/>
      <c r="Q19" s="22"/>
      <c r="R19" s="21"/>
      <c r="S19" s="22"/>
      <c r="T19" s="21"/>
      <c r="U19" s="22"/>
      <c r="V19" s="21"/>
      <c r="W19" s="22"/>
      <c r="X19" s="22"/>
      <c r="Y19" s="22"/>
      <c r="Z19" s="22"/>
      <c r="AA19" s="22"/>
      <c r="AB19" s="21"/>
      <c r="AC19" s="21"/>
      <c r="AD19" s="21"/>
    </row>
    <row r="20" spans="1:30" ht="15" customHeight="1">
      <c r="A20" s="19" t="s">
        <v>117</v>
      </c>
      <c r="B20" s="19"/>
      <c r="D20" s="160"/>
      <c r="E20" s="160"/>
      <c r="F20" s="21"/>
      <c r="G20" s="21"/>
      <c r="H20" s="21"/>
      <c r="I20" s="21"/>
      <c r="J20" s="21"/>
      <c r="K20" s="21"/>
      <c r="L20" s="21"/>
      <c r="M20" s="22"/>
      <c r="N20" s="21"/>
      <c r="O20" s="22"/>
      <c r="P20" s="22"/>
      <c r="Q20" s="22"/>
      <c r="R20" s="22"/>
      <c r="S20" s="22"/>
      <c r="T20" s="22"/>
      <c r="U20" s="22"/>
      <c r="V20" s="21"/>
      <c r="W20" s="22"/>
      <c r="X20" s="22"/>
      <c r="Y20" s="22"/>
      <c r="Z20" s="22"/>
      <c r="AA20" s="22"/>
      <c r="AB20" s="21"/>
      <c r="AC20" s="21"/>
      <c r="AD20" s="21"/>
    </row>
    <row r="21" spans="1:30" ht="15" customHeight="1">
      <c r="A21" s="243" t="s">
        <v>246</v>
      </c>
      <c r="B21" s="19"/>
      <c r="D21" s="160"/>
      <c r="E21" s="160"/>
      <c r="F21" s="21"/>
      <c r="G21" s="21"/>
      <c r="H21" s="21"/>
      <c r="I21" s="21"/>
      <c r="J21" s="21"/>
      <c r="K21" s="21"/>
      <c r="L21" s="21"/>
      <c r="M21" s="22"/>
      <c r="N21" s="21"/>
      <c r="O21" s="22"/>
      <c r="P21" s="22"/>
      <c r="Q21" s="22"/>
      <c r="R21" s="22"/>
      <c r="S21" s="22"/>
      <c r="T21" s="22"/>
      <c r="U21" s="22"/>
      <c r="V21" s="21"/>
      <c r="W21" s="22"/>
      <c r="X21" s="22"/>
      <c r="Y21" s="22"/>
      <c r="Z21" s="22"/>
      <c r="AA21" s="22"/>
      <c r="AB21" s="21"/>
      <c r="AC21" s="21"/>
      <c r="AD21" s="21"/>
    </row>
    <row r="22" spans="2:30" ht="15" customHeight="1">
      <c r="B22" s="1" t="s">
        <v>182</v>
      </c>
      <c r="C22" s="53"/>
      <c r="D22" s="160"/>
      <c r="E22" s="160"/>
      <c r="F22" s="23">
        <v>0</v>
      </c>
      <c r="G22" s="20"/>
      <c r="H22" s="23">
        <v>0</v>
      </c>
      <c r="I22" s="20"/>
      <c r="J22" s="23">
        <v>0</v>
      </c>
      <c r="K22" s="21"/>
      <c r="L22" s="29">
        <v>1210719</v>
      </c>
      <c r="M22" s="22"/>
      <c r="N22" s="23">
        <v>0</v>
      </c>
      <c r="O22" s="22"/>
      <c r="P22" s="25">
        <v>0</v>
      </c>
      <c r="Q22" s="22"/>
      <c r="R22" s="25">
        <v>0</v>
      </c>
      <c r="S22" s="22"/>
      <c r="T22" s="25">
        <v>-61180</v>
      </c>
      <c r="U22" s="22"/>
      <c r="V22" s="27">
        <v>0</v>
      </c>
      <c r="W22" s="22"/>
      <c r="X22" s="25">
        <f>SUM(N22:W22)</f>
        <v>-61180</v>
      </c>
      <c r="Y22" s="22"/>
      <c r="Z22" s="25">
        <f>SUM(X22,L22,J22,H22,F22)</f>
        <v>1149539</v>
      </c>
      <c r="AA22" s="22"/>
      <c r="AB22" s="29">
        <v>-39490</v>
      </c>
      <c r="AC22" s="21"/>
      <c r="AD22" s="29">
        <f>SUM(Z22:AB22)</f>
        <v>1110049</v>
      </c>
    </row>
    <row r="23" spans="1:30" ht="15" customHeight="1">
      <c r="A23" s="30"/>
      <c r="D23" s="160"/>
      <c r="E23" s="160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8"/>
      <c r="AC23" s="28"/>
      <c r="AD23" s="28"/>
    </row>
    <row r="24" spans="1:30" ht="15" customHeight="1" thickBot="1">
      <c r="A24" s="19" t="s">
        <v>196</v>
      </c>
      <c r="D24" s="160"/>
      <c r="E24" s="160"/>
      <c r="F24" s="26">
        <f>SUM(F18:F22)</f>
        <v>373000</v>
      </c>
      <c r="G24" s="20"/>
      <c r="H24" s="26">
        <f>SUM(H18:H22)</f>
        <v>3680616</v>
      </c>
      <c r="I24" s="20"/>
      <c r="J24" s="26">
        <f>SUM(J18:J22)</f>
        <v>37300</v>
      </c>
      <c r="K24" s="20"/>
      <c r="L24" s="26">
        <f>SUM(L18:L22)</f>
        <v>16037359</v>
      </c>
      <c r="M24" s="20"/>
      <c r="N24" s="26">
        <f>SUM(N18:N22)</f>
        <v>-701847</v>
      </c>
      <c r="O24" s="20"/>
      <c r="P24" s="26">
        <f>SUM(P18:P22)</f>
        <v>-15699</v>
      </c>
      <c r="Q24" s="20"/>
      <c r="R24" s="26">
        <f>SUM(R18:R22)</f>
        <v>0</v>
      </c>
      <c r="S24" s="20"/>
      <c r="T24" s="26">
        <f>SUM(T18:T22)</f>
        <v>-124538</v>
      </c>
      <c r="U24" s="20"/>
      <c r="V24" s="26">
        <f>SUM(V18:V22)</f>
        <v>2011</v>
      </c>
      <c r="W24" s="20"/>
      <c r="X24" s="26">
        <f>SUM(X18:X22)</f>
        <v>-840073</v>
      </c>
      <c r="Y24" s="20"/>
      <c r="Z24" s="26">
        <f>SUM(Z18:Z22)</f>
        <v>19288202</v>
      </c>
      <c r="AA24" s="20"/>
      <c r="AB24" s="26">
        <f>SUM(AB18:AB22)</f>
        <v>1339472</v>
      </c>
      <c r="AC24" s="31"/>
      <c r="AD24" s="26">
        <f>SUM(AD18:AD22)</f>
        <v>20627674</v>
      </c>
    </row>
    <row r="25" spans="1:30" ht="15" customHeight="1" thickTop="1">
      <c r="A25" s="19"/>
      <c r="D25" s="160"/>
      <c r="E25" s="160"/>
      <c r="F25" s="24"/>
      <c r="G25" s="20"/>
      <c r="H25" s="24"/>
      <c r="I25" s="20"/>
      <c r="J25" s="24"/>
      <c r="K25" s="20"/>
      <c r="L25" s="24"/>
      <c r="M25" s="20"/>
      <c r="N25" s="24"/>
      <c r="O25" s="20"/>
      <c r="P25" s="24"/>
      <c r="Q25" s="20"/>
      <c r="R25" s="24"/>
      <c r="S25" s="20"/>
      <c r="T25" s="24"/>
      <c r="U25" s="20"/>
      <c r="V25" s="24"/>
      <c r="W25" s="20"/>
      <c r="X25" s="24"/>
      <c r="Y25" s="20"/>
      <c r="Z25" s="24"/>
      <c r="AA25" s="20"/>
      <c r="AB25" s="24"/>
      <c r="AC25" s="31"/>
      <c r="AD25" s="24"/>
    </row>
    <row r="26" spans="1:30" ht="15" customHeight="1">
      <c r="A26" s="19"/>
      <c r="D26" s="160"/>
      <c r="E26" s="160"/>
      <c r="F26" s="24"/>
      <c r="G26" s="20"/>
      <c r="H26" s="24"/>
      <c r="I26" s="20"/>
      <c r="J26" s="24"/>
      <c r="K26" s="20"/>
      <c r="L26" s="24"/>
      <c r="M26" s="20"/>
      <c r="N26" s="24"/>
      <c r="O26" s="20"/>
      <c r="P26" s="24"/>
      <c r="Q26" s="20"/>
      <c r="R26" s="24"/>
      <c r="S26" s="20"/>
      <c r="T26" s="24"/>
      <c r="U26" s="20"/>
      <c r="V26" s="24"/>
      <c r="W26" s="20"/>
      <c r="X26" s="24"/>
      <c r="Y26" s="20"/>
      <c r="Z26" s="24"/>
      <c r="AA26" s="20"/>
      <c r="AB26" s="24"/>
      <c r="AC26" s="31"/>
      <c r="AD26" s="24"/>
    </row>
    <row r="27" spans="1:30" ht="15" customHeight="1">
      <c r="A27" s="19" t="s">
        <v>218</v>
      </c>
      <c r="B27" s="19"/>
      <c r="D27" s="160"/>
      <c r="E27" s="160"/>
      <c r="F27" s="105"/>
      <c r="G27" s="21"/>
      <c r="H27" s="105"/>
      <c r="I27" s="21"/>
      <c r="J27" s="105"/>
      <c r="K27" s="21"/>
      <c r="L27" s="105"/>
      <c r="M27" s="22"/>
      <c r="N27" s="105"/>
      <c r="O27" s="22"/>
      <c r="P27" s="105"/>
      <c r="Q27" s="22"/>
      <c r="R27" s="105"/>
      <c r="S27" s="22"/>
      <c r="T27" s="105"/>
      <c r="U27" s="22"/>
      <c r="V27" s="105"/>
      <c r="W27" s="22"/>
      <c r="X27" s="110"/>
      <c r="Y27" s="22"/>
      <c r="Z27" s="110"/>
      <c r="AA27" s="22"/>
      <c r="AB27" s="105"/>
      <c r="AC27" s="21"/>
      <c r="AD27" s="105"/>
    </row>
    <row r="28" spans="1:30" ht="7.5" customHeight="1">
      <c r="A28" s="19"/>
      <c r="B28" s="19"/>
      <c r="D28" s="160"/>
      <c r="E28" s="160"/>
      <c r="F28" s="105"/>
      <c r="G28" s="21"/>
      <c r="H28" s="105"/>
      <c r="I28" s="21"/>
      <c r="J28" s="105"/>
      <c r="K28" s="21"/>
      <c r="L28" s="105"/>
      <c r="M28" s="22"/>
      <c r="N28" s="105"/>
      <c r="O28" s="22"/>
      <c r="P28" s="105"/>
      <c r="Q28" s="22"/>
      <c r="R28" s="105"/>
      <c r="S28" s="22"/>
      <c r="T28" s="105"/>
      <c r="U28" s="22"/>
      <c r="V28" s="105"/>
      <c r="W28" s="22"/>
      <c r="X28" s="110"/>
      <c r="Y28" s="22"/>
      <c r="Z28" s="110"/>
      <c r="AA28" s="22"/>
      <c r="AB28" s="105"/>
      <c r="AC28" s="21"/>
      <c r="AD28" s="105"/>
    </row>
    <row r="29" spans="1:30" ht="15" customHeight="1">
      <c r="A29" s="19" t="s">
        <v>219</v>
      </c>
      <c r="B29" s="19"/>
      <c r="D29" s="160"/>
      <c r="E29" s="160"/>
      <c r="F29" s="105">
        <v>373000</v>
      </c>
      <c r="G29" s="21"/>
      <c r="H29" s="105">
        <v>3680616</v>
      </c>
      <c r="I29" s="21"/>
      <c r="J29" s="105">
        <v>37300</v>
      </c>
      <c r="K29" s="21"/>
      <c r="L29" s="105">
        <v>20148089</v>
      </c>
      <c r="M29" s="22"/>
      <c r="N29" s="105">
        <v>-693532</v>
      </c>
      <c r="O29" s="22"/>
      <c r="P29" s="105">
        <v>-17078</v>
      </c>
      <c r="Q29" s="22"/>
      <c r="R29" s="105">
        <f>R24</f>
        <v>0</v>
      </c>
      <c r="S29" s="22"/>
      <c r="T29" s="105">
        <v>-164322</v>
      </c>
      <c r="U29" s="22"/>
      <c r="V29" s="105">
        <v>433</v>
      </c>
      <c r="W29" s="22"/>
      <c r="X29" s="110">
        <f>SUM(N29:W29)</f>
        <v>-874499</v>
      </c>
      <c r="Y29" s="22"/>
      <c r="Z29" s="110">
        <f>SUM(F29:L29,X29)</f>
        <v>23364506</v>
      </c>
      <c r="AA29" s="22"/>
      <c r="AB29" s="105">
        <v>1501953</v>
      </c>
      <c r="AC29" s="21"/>
      <c r="AD29" s="105">
        <f>SUM(Z29:AB29)</f>
        <v>24866459</v>
      </c>
    </row>
    <row r="30" spans="1:30" ht="15" customHeight="1">
      <c r="A30" s="19" t="s">
        <v>235</v>
      </c>
      <c r="B30" s="19"/>
      <c r="D30" s="160"/>
      <c r="E30" s="160"/>
      <c r="F30" s="105"/>
      <c r="G30" s="21"/>
      <c r="H30" s="105"/>
      <c r="I30" s="21"/>
      <c r="J30" s="105"/>
      <c r="K30" s="21"/>
      <c r="L30" s="105"/>
      <c r="M30" s="22"/>
      <c r="N30" s="105"/>
      <c r="O30" s="22"/>
      <c r="P30" s="105"/>
      <c r="Q30" s="22"/>
      <c r="R30" s="105"/>
      <c r="S30" s="22"/>
      <c r="T30" s="105"/>
      <c r="U30" s="22"/>
      <c r="V30" s="105"/>
      <c r="W30" s="22"/>
      <c r="X30" s="110"/>
      <c r="Y30" s="22"/>
      <c r="Z30" s="110"/>
      <c r="AA30" s="22"/>
      <c r="AB30" s="105"/>
      <c r="AC30" s="21"/>
      <c r="AD30" s="105"/>
    </row>
    <row r="31" spans="1:30" ht="15" customHeight="1">
      <c r="A31" s="47" t="s">
        <v>236</v>
      </c>
      <c r="B31" s="19"/>
      <c r="D31" s="160">
        <v>4.2</v>
      </c>
      <c r="E31" s="160"/>
      <c r="F31" s="106">
        <v>0</v>
      </c>
      <c r="G31" s="20"/>
      <c r="H31" s="106">
        <v>0</v>
      </c>
      <c r="I31" s="20"/>
      <c r="J31" s="106">
        <v>0</v>
      </c>
      <c r="K31" s="21"/>
      <c r="L31" s="113">
        <v>-84565</v>
      </c>
      <c r="M31" s="22"/>
      <c r="N31" s="106">
        <v>0</v>
      </c>
      <c r="O31" s="22"/>
      <c r="P31" s="109">
        <v>0</v>
      </c>
      <c r="Q31" s="22"/>
      <c r="R31" s="109">
        <v>5453.83</v>
      </c>
      <c r="S31" s="22"/>
      <c r="T31" s="109">
        <v>0</v>
      </c>
      <c r="U31" s="22"/>
      <c r="V31" s="111">
        <v>0</v>
      </c>
      <c r="W31" s="22"/>
      <c r="X31" s="109">
        <f>SUM(N31:W31)</f>
        <v>5453.83</v>
      </c>
      <c r="Y31" s="22"/>
      <c r="Z31" s="109">
        <f>SUM(F31:L31,X31)</f>
        <v>-79111.17</v>
      </c>
      <c r="AA31" s="22"/>
      <c r="AB31" s="113">
        <v>1846.17</v>
      </c>
      <c r="AC31" s="21"/>
      <c r="AD31" s="113">
        <f>SUM(Z31:AB31)</f>
        <v>-77265</v>
      </c>
    </row>
    <row r="32" spans="1:30" ht="15" customHeight="1">
      <c r="A32" s="19"/>
      <c r="B32" s="19"/>
      <c r="D32" s="160"/>
      <c r="E32" s="160"/>
      <c r="F32" s="105"/>
      <c r="G32" s="21"/>
      <c r="H32" s="105"/>
      <c r="I32" s="21"/>
      <c r="J32" s="105"/>
      <c r="K32" s="21"/>
      <c r="L32" s="105"/>
      <c r="M32" s="22"/>
      <c r="N32" s="105"/>
      <c r="O32" s="22"/>
      <c r="P32" s="105"/>
      <c r="Q32" s="22"/>
      <c r="R32" s="105"/>
      <c r="S32" s="22"/>
      <c r="T32" s="105"/>
      <c r="U32" s="22"/>
      <c r="V32" s="105"/>
      <c r="W32" s="22"/>
      <c r="X32" s="110"/>
      <c r="Y32" s="22"/>
      <c r="Z32" s="110"/>
      <c r="AA32" s="22"/>
      <c r="AB32" s="105"/>
      <c r="AC32" s="21"/>
      <c r="AD32" s="105"/>
    </row>
    <row r="33" spans="1:30" ht="15" customHeight="1">
      <c r="A33" s="19" t="s">
        <v>220</v>
      </c>
      <c r="B33" s="19"/>
      <c r="D33" s="160"/>
      <c r="E33" s="160"/>
      <c r="F33" s="105">
        <f>SUM(F28:F31)</f>
        <v>373000</v>
      </c>
      <c r="G33" s="21"/>
      <c r="H33" s="105">
        <f>SUM(H28:H31)</f>
        <v>3680616</v>
      </c>
      <c r="I33" s="21"/>
      <c r="J33" s="105">
        <f>SUM(J28:J31)</f>
        <v>37300</v>
      </c>
      <c r="K33" s="21"/>
      <c r="L33" s="105">
        <f>SUM(L28:L31)</f>
        <v>20063524</v>
      </c>
      <c r="M33" s="22"/>
      <c r="N33" s="105">
        <f>SUM(N28:N31)</f>
        <v>-693532</v>
      </c>
      <c r="O33" s="22"/>
      <c r="P33" s="105">
        <f>SUM(P28:P31)</f>
        <v>-17078</v>
      </c>
      <c r="Q33" s="22"/>
      <c r="R33" s="105">
        <f>SUM(R28:R31)</f>
        <v>5453.83</v>
      </c>
      <c r="S33" s="22"/>
      <c r="T33" s="105">
        <f>SUM(T28:T31)</f>
        <v>-164322</v>
      </c>
      <c r="U33" s="22"/>
      <c r="V33" s="105">
        <f>SUM(V28:V31)</f>
        <v>433</v>
      </c>
      <c r="W33" s="22"/>
      <c r="X33" s="110">
        <f>SUM(X28:X31)</f>
        <v>-869045.17</v>
      </c>
      <c r="Y33" s="22"/>
      <c r="Z33" s="110">
        <f>SUM(F33:L33,X33)</f>
        <v>23285394.83</v>
      </c>
      <c r="AA33" s="22"/>
      <c r="AB33" s="105">
        <f>SUM(AB28:AB31)</f>
        <v>1503799.17</v>
      </c>
      <c r="AC33" s="21"/>
      <c r="AD33" s="105">
        <f>SUM(Z33:AB33)</f>
        <v>24789194</v>
      </c>
    </row>
    <row r="34" spans="1:30" ht="7.5" customHeight="1">
      <c r="A34" s="19"/>
      <c r="B34" s="19"/>
      <c r="D34" s="160"/>
      <c r="E34" s="160"/>
      <c r="F34" s="105"/>
      <c r="G34" s="21"/>
      <c r="H34" s="105"/>
      <c r="I34" s="21"/>
      <c r="J34" s="105"/>
      <c r="K34" s="21"/>
      <c r="L34" s="105"/>
      <c r="M34" s="22"/>
      <c r="N34" s="105"/>
      <c r="O34" s="22"/>
      <c r="P34" s="105"/>
      <c r="Q34" s="22"/>
      <c r="R34" s="105"/>
      <c r="S34" s="22"/>
      <c r="T34" s="105"/>
      <c r="U34" s="22"/>
      <c r="V34" s="105"/>
      <c r="W34" s="22"/>
      <c r="X34" s="110"/>
      <c r="Y34" s="22"/>
      <c r="Z34" s="110"/>
      <c r="AA34" s="22"/>
      <c r="AB34" s="105"/>
      <c r="AC34" s="21"/>
      <c r="AD34" s="105"/>
    </row>
    <row r="35" spans="1:30" ht="15" customHeight="1">
      <c r="A35" s="19" t="s">
        <v>117</v>
      </c>
      <c r="B35" s="19"/>
      <c r="D35" s="160"/>
      <c r="E35" s="160"/>
      <c r="F35" s="105"/>
      <c r="G35" s="21"/>
      <c r="H35" s="105"/>
      <c r="I35" s="21"/>
      <c r="J35" s="105"/>
      <c r="K35" s="21"/>
      <c r="L35" s="105"/>
      <c r="M35" s="22"/>
      <c r="N35" s="105"/>
      <c r="O35" s="22"/>
      <c r="P35" s="110"/>
      <c r="Q35" s="22"/>
      <c r="R35" s="110"/>
      <c r="S35" s="22"/>
      <c r="T35" s="110"/>
      <c r="U35" s="22"/>
      <c r="V35" s="105"/>
      <c r="W35" s="22"/>
      <c r="X35" s="110"/>
      <c r="Y35" s="22"/>
      <c r="Z35" s="110"/>
      <c r="AA35" s="22"/>
      <c r="AB35" s="105"/>
      <c r="AC35" s="21"/>
      <c r="AD35" s="105"/>
    </row>
    <row r="36" spans="1:30" ht="15" customHeight="1">
      <c r="A36" s="243" t="s">
        <v>239</v>
      </c>
      <c r="B36" s="19"/>
      <c r="D36" s="160">
        <v>10.1</v>
      </c>
      <c r="E36" s="160"/>
      <c r="F36" s="105">
        <v>0</v>
      </c>
      <c r="G36" s="21"/>
      <c r="H36" s="105">
        <v>0</v>
      </c>
      <c r="I36" s="21"/>
      <c r="J36" s="105">
        <v>0</v>
      </c>
      <c r="K36" s="21"/>
      <c r="L36" s="105">
        <v>0</v>
      </c>
      <c r="M36" s="22"/>
      <c r="N36" s="105">
        <v>0</v>
      </c>
      <c r="O36" s="22"/>
      <c r="P36" s="110">
        <v>0</v>
      </c>
      <c r="Q36" s="22"/>
      <c r="R36" s="110">
        <v>0</v>
      </c>
      <c r="S36" s="22"/>
      <c r="T36" s="110">
        <v>0</v>
      </c>
      <c r="U36" s="22"/>
      <c r="V36" s="105">
        <v>0</v>
      </c>
      <c r="W36" s="22"/>
      <c r="X36" s="110">
        <f>SUM(N36:W36)</f>
        <v>0</v>
      </c>
      <c r="Y36" s="22"/>
      <c r="Z36" s="110">
        <f>SUM(F36:L36,X36)</f>
        <v>0</v>
      </c>
      <c r="AA36" s="22"/>
      <c r="AB36" s="105">
        <v>18573</v>
      </c>
      <c r="AC36" s="21"/>
      <c r="AD36" s="105">
        <f>SUM(Z36:AB36)</f>
        <v>18573</v>
      </c>
    </row>
    <row r="37" spans="1:30" ht="15" customHeight="1">
      <c r="A37" s="6" t="s">
        <v>142</v>
      </c>
      <c r="B37" s="53"/>
      <c r="C37" s="53"/>
      <c r="D37" s="160"/>
      <c r="E37" s="160"/>
      <c r="F37" s="105"/>
      <c r="G37" s="21"/>
      <c r="H37" s="105"/>
      <c r="I37" s="21"/>
      <c r="J37" s="105"/>
      <c r="K37" s="21"/>
      <c r="L37" s="105"/>
      <c r="M37" s="21"/>
      <c r="N37" s="105"/>
      <c r="O37" s="21"/>
      <c r="P37" s="105"/>
      <c r="Q37" s="21"/>
      <c r="R37" s="105"/>
      <c r="S37" s="21"/>
      <c r="T37" s="105"/>
      <c r="U37" s="21"/>
      <c r="V37" s="105"/>
      <c r="W37" s="21"/>
      <c r="X37" s="105"/>
      <c r="Y37" s="21"/>
      <c r="Z37" s="105"/>
      <c r="AA37" s="21"/>
      <c r="AB37" s="105"/>
      <c r="AC37" s="21"/>
      <c r="AD37" s="105"/>
    </row>
    <row r="38" spans="2:30" ht="15" customHeight="1">
      <c r="B38" s="6" t="s">
        <v>224</v>
      </c>
      <c r="C38" s="53"/>
      <c r="D38" s="160"/>
      <c r="E38" s="160"/>
      <c r="F38" s="105">
        <v>0</v>
      </c>
      <c r="G38" s="21"/>
      <c r="H38" s="105">
        <v>0</v>
      </c>
      <c r="I38" s="21"/>
      <c r="J38" s="105">
        <v>0</v>
      </c>
      <c r="K38" s="21"/>
      <c r="L38" s="105">
        <v>0</v>
      </c>
      <c r="M38" s="22"/>
      <c r="N38" s="105">
        <v>0</v>
      </c>
      <c r="O38" s="22"/>
      <c r="P38" s="110">
        <v>0</v>
      </c>
      <c r="Q38" s="22"/>
      <c r="R38" s="110">
        <v>0</v>
      </c>
      <c r="S38" s="22"/>
      <c r="T38" s="110">
        <v>0</v>
      </c>
      <c r="U38" s="22"/>
      <c r="V38" s="105">
        <v>0</v>
      </c>
      <c r="W38" s="22"/>
      <c r="X38" s="110">
        <f>SUM(N38:W38)</f>
        <v>0</v>
      </c>
      <c r="Y38" s="22"/>
      <c r="Z38" s="110">
        <f>SUM(X38,L38,J38,H38,F38)</f>
        <v>0</v>
      </c>
      <c r="AA38" s="22"/>
      <c r="AB38" s="105">
        <v>37500</v>
      </c>
      <c r="AC38" s="21"/>
      <c r="AD38" s="105">
        <f>SUM(Z38:AB38)</f>
        <v>37500</v>
      </c>
    </row>
    <row r="39" spans="1:30" ht="15" customHeight="1">
      <c r="A39" s="6" t="s">
        <v>247</v>
      </c>
      <c r="C39" s="53"/>
      <c r="D39" s="160"/>
      <c r="E39" s="160"/>
      <c r="F39" s="105"/>
      <c r="G39" s="21"/>
      <c r="H39" s="105"/>
      <c r="I39" s="21"/>
      <c r="J39" s="105"/>
      <c r="K39" s="21"/>
      <c r="L39" s="105"/>
      <c r="M39" s="22"/>
      <c r="N39" s="105"/>
      <c r="O39" s="22"/>
      <c r="P39" s="110"/>
      <c r="Q39" s="22"/>
      <c r="R39" s="110"/>
      <c r="S39" s="22"/>
      <c r="T39" s="110"/>
      <c r="U39" s="22"/>
      <c r="V39" s="105"/>
      <c r="W39" s="22"/>
      <c r="X39" s="110"/>
      <c r="Y39" s="22"/>
      <c r="Z39" s="110"/>
      <c r="AA39" s="22"/>
      <c r="AB39" s="105"/>
      <c r="AC39" s="21"/>
      <c r="AD39" s="105"/>
    </row>
    <row r="40" spans="2:30" ht="15" customHeight="1">
      <c r="B40" s="1" t="s">
        <v>182</v>
      </c>
      <c r="C40" s="53"/>
      <c r="D40" s="160"/>
      <c r="E40" s="160"/>
      <c r="F40" s="106">
        <v>0</v>
      </c>
      <c r="G40" s="20"/>
      <c r="H40" s="106">
        <v>0</v>
      </c>
      <c r="I40" s="20"/>
      <c r="J40" s="106">
        <v>0</v>
      </c>
      <c r="K40" s="21"/>
      <c r="L40" s="113">
        <f>'5-6 (3m)'!F64</f>
        <v>1452056</v>
      </c>
      <c r="M40" s="22"/>
      <c r="N40" s="106">
        <v>0</v>
      </c>
      <c r="O40" s="22"/>
      <c r="P40" s="109">
        <v>0</v>
      </c>
      <c r="Q40" s="22"/>
      <c r="R40" s="109">
        <v>0</v>
      </c>
      <c r="S40" s="22"/>
      <c r="T40" s="109">
        <v>113898</v>
      </c>
      <c r="U40" s="22"/>
      <c r="V40" s="111">
        <v>-626</v>
      </c>
      <c r="W40" s="22"/>
      <c r="X40" s="109">
        <v>113272</v>
      </c>
      <c r="Y40" s="22"/>
      <c r="Z40" s="109">
        <f>SUM(X40,L40,J40,H40,F40)</f>
        <v>1565328</v>
      </c>
      <c r="AA40" s="22"/>
      <c r="AB40" s="113">
        <f>'5-6 (3m)'!F71</f>
        <v>11210</v>
      </c>
      <c r="AC40" s="21"/>
      <c r="AD40" s="113">
        <f>SUM(Z40:AB40)</f>
        <v>1576538</v>
      </c>
    </row>
    <row r="41" spans="1:30" ht="15" customHeight="1">
      <c r="A41" s="30"/>
      <c r="D41" s="160"/>
      <c r="E41" s="160"/>
      <c r="F41" s="107"/>
      <c r="G41" s="24"/>
      <c r="H41" s="107"/>
      <c r="I41" s="24"/>
      <c r="J41" s="107"/>
      <c r="K41" s="24"/>
      <c r="L41" s="107"/>
      <c r="M41" s="24"/>
      <c r="N41" s="107"/>
      <c r="O41" s="24"/>
      <c r="P41" s="107"/>
      <c r="Q41" s="24"/>
      <c r="R41" s="107"/>
      <c r="S41" s="24"/>
      <c r="T41" s="107"/>
      <c r="U41" s="24"/>
      <c r="V41" s="107"/>
      <c r="W41" s="24"/>
      <c r="X41" s="107"/>
      <c r="Y41" s="24"/>
      <c r="Z41" s="107"/>
      <c r="AA41" s="24"/>
      <c r="AB41" s="112"/>
      <c r="AC41" s="28"/>
      <c r="AD41" s="112"/>
    </row>
    <row r="42" spans="1:30" ht="15" customHeight="1" thickBot="1">
      <c r="A42" s="19" t="s">
        <v>198</v>
      </c>
      <c r="D42" s="160"/>
      <c r="E42" s="160"/>
      <c r="F42" s="108">
        <f>SUM(F33:F40)</f>
        <v>373000</v>
      </c>
      <c r="G42" s="20"/>
      <c r="H42" s="108">
        <f>SUM(H33:H40)</f>
        <v>3680616</v>
      </c>
      <c r="I42" s="20"/>
      <c r="J42" s="108">
        <f>SUM(J33:J40)</f>
        <v>37300</v>
      </c>
      <c r="K42" s="20"/>
      <c r="L42" s="108">
        <f>SUM(L33:L40)</f>
        <v>21515580</v>
      </c>
      <c r="M42" s="20"/>
      <c r="N42" s="108">
        <f>SUM(N33:N40)</f>
        <v>-693532</v>
      </c>
      <c r="O42" s="20"/>
      <c r="P42" s="108">
        <f>SUM(P33:P40)</f>
        <v>-17078</v>
      </c>
      <c r="Q42" s="20"/>
      <c r="R42" s="108">
        <f>SUM(R33:R40)</f>
        <v>5453.83</v>
      </c>
      <c r="S42" s="20"/>
      <c r="T42" s="108">
        <f>SUM(T33:T40)</f>
        <v>-50424</v>
      </c>
      <c r="U42" s="20"/>
      <c r="V42" s="108">
        <f>SUM(V33:V40)</f>
        <v>-193</v>
      </c>
      <c r="W42" s="20"/>
      <c r="X42" s="108">
        <f>SUM(X33:X40)</f>
        <v>-755773.17</v>
      </c>
      <c r="Y42" s="20"/>
      <c r="Z42" s="108">
        <f>SUM(Z33:Z40)</f>
        <v>24850722.83</v>
      </c>
      <c r="AA42" s="20"/>
      <c r="AB42" s="108">
        <f>SUM(AB33:AB40)</f>
        <v>1571082.17</v>
      </c>
      <c r="AC42" s="31"/>
      <c r="AD42" s="108">
        <f>SUM(AD33:AD40)</f>
        <v>26421805</v>
      </c>
    </row>
    <row r="43" spans="1:30" ht="15" customHeight="1" thickTop="1">
      <c r="A43" s="19"/>
      <c r="D43" s="160"/>
      <c r="E43" s="160"/>
      <c r="F43" s="24"/>
      <c r="G43" s="20"/>
      <c r="H43" s="24"/>
      <c r="I43" s="20"/>
      <c r="J43" s="24"/>
      <c r="K43" s="20"/>
      <c r="L43" s="24"/>
      <c r="M43" s="20"/>
      <c r="N43" s="24"/>
      <c r="O43" s="20"/>
      <c r="P43" s="24"/>
      <c r="Q43" s="20"/>
      <c r="R43" s="24"/>
      <c r="S43" s="20"/>
      <c r="T43" s="24"/>
      <c r="U43" s="20"/>
      <c r="V43" s="24"/>
      <c r="W43" s="20"/>
      <c r="X43" s="24"/>
      <c r="Y43" s="20"/>
      <c r="Z43" s="24"/>
      <c r="AA43" s="20"/>
      <c r="AB43" s="24"/>
      <c r="AC43" s="31"/>
      <c r="AD43" s="24"/>
    </row>
    <row r="44" spans="1:30" ht="15" customHeight="1">
      <c r="A44" s="19"/>
      <c r="D44" s="160"/>
      <c r="E44" s="160"/>
      <c r="F44" s="24"/>
      <c r="G44" s="20"/>
      <c r="H44" s="24"/>
      <c r="I44" s="20"/>
      <c r="J44" s="24"/>
      <c r="K44" s="20"/>
      <c r="L44" s="24"/>
      <c r="M44" s="20"/>
      <c r="N44" s="24"/>
      <c r="O44" s="20"/>
      <c r="P44" s="24"/>
      <c r="Q44" s="20"/>
      <c r="R44" s="24"/>
      <c r="S44" s="20"/>
      <c r="T44" s="24"/>
      <c r="U44" s="20"/>
      <c r="V44" s="24"/>
      <c r="W44" s="20"/>
      <c r="X44" s="24"/>
      <c r="Y44" s="20"/>
      <c r="Z44" s="24"/>
      <c r="AA44" s="20"/>
      <c r="AB44" s="24"/>
      <c r="AC44" s="31"/>
      <c r="AD44" s="24"/>
    </row>
    <row r="45" spans="1:30" ht="15" customHeight="1">
      <c r="A45" s="19"/>
      <c r="D45" s="160"/>
      <c r="E45" s="160"/>
      <c r="F45" s="24"/>
      <c r="G45" s="20"/>
      <c r="H45" s="24"/>
      <c r="I45" s="20"/>
      <c r="J45" s="24"/>
      <c r="K45" s="20"/>
      <c r="L45" s="24"/>
      <c r="M45" s="20"/>
      <c r="N45" s="24"/>
      <c r="O45" s="20"/>
      <c r="P45" s="24"/>
      <c r="Q45" s="20"/>
      <c r="R45" s="24"/>
      <c r="S45" s="20"/>
      <c r="T45" s="24"/>
      <c r="U45" s="20"/>
      <c r="V45" s="24"/>
      <c r="W45" s="20"/>
      <c r="X45" s="24"/>
      <c r="Y45" s="20"/>
      <c r="Z45" s="24"/>
      <c r="AA45" s="20"/>
      <c r="AB45" s="24"/>
      <c r="AC45" s="31"/>
      <c r="AD45" s="24"/>
    </row>
    <row r="46" spans="1:30" ht="15" customHeight="1">
      <c r="A46" s="19"/>
      <c r="D46" s="160"/>
      <c r="E46" s="160"/>
      <c r="F46" s="24"/>
      <c r="G46" s="20"/>
      <c r="H46" s="24"/>
      <c r="I46" s="20"/>
      <c r="J46" s="24"/>
      <c r="K46" s="20"/>
      <c r="L46" s="24"/>
      <c r="M46" s="20"/>
      <c r="N46" s="24"/>
      <c r="O46" s="20"/>
      <c r="P46" s="24"/>
      <c r="Q46" s="20"/>
      <c r="R46" s="24"/>
      <c r="S46" s="20"/>
      <c r="T46" s="24"/>
      <c r="U46" s="20"/>
      <c r="V46" s="24"/>
      <c r="W46" s="20"/>
      <c r="X46" s="24"/>
      <c r="Y46" s="20"/>
      <c r="Z46" s="24"/>
      <c r="AA46" s="20"/>
      <c r="AB46" s="24"/>
      <c r="AC46" s="31"/>
      <c r="AD46" s="24"/>
    </row>
    <row r="47" ht="20.25" customHeight="1"/>
    <row r="48" spans="1:30" ht="21.75" customHeight="1">
      <c r="A48" s="54" t="str">
        <f>'5-6 (3m)'!A52:L52</f>
        <v>The accompanying condensed notes to the interim financial information on pages 12 to 46 are an integral part of this interim financial information.</v>
      </c>
      <c r="B48" s="54"/>
      <c r="C48" s="54"/>
      <c r="D48" s="51"/>
      <c r="E48" s="52"/>
      <c r="F48" s="23"/>
      <c r="G48" s="52"/>
      <c r="H48" s="23"/>
      <c r="I48" s="52"/>
      <c r="J48" s="23"/>
      <c r="K48" s="52"/>
      <c r="L48" s="23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23"/>
    </row>
  </sheetData>
  <sheetProtection/>
  <mergeCells count="4">
    <mergeCell ref="F7:Z7"/>
    <mergeCell ref="N8:X8"/>
    <mergeCell ref="J14:L14"/>
    <mergeCell ref="P9:V9"/>
  </mergeCells>
  <printOptions/>
  <pageMargins left="0.3" right="0.3" top="0.5" bottom="0.6" header="0.49" footer="0.4"/>
  <pageSetup firstPageNumber="7" useFirstPageNumber="1" fitToHeight="0" horizontalDpi="1200" verticalDpi="1200" orientation="landscape" paperSize="9" scale="75" r:id="rId1"/>
  <headerFooter>
    <oddFooter>&amp;R&amp;"Arial,Regular"&amp;9&amp;P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CFFCC"/>
  </sheetPr>
  <dimension ref="A1:R37"/>
  <sheetViews>
    <sheetView zoomScaleSheetLayoutView="100" zoomScalePageLayoutView="0" workbookViewId="0" topLeftCell="A19">
      <selection activeCell="C9" sqref="C9"/>
    </sheetView>
  </sheetViews>
  <sheetFormatPr defaultColWidth="9.140625" defaultRowHeight="16.5" customHeight="1"/>
  <cols>
    <col min="1" max="2" width="1.1484375" style="59" customWidth="1"/>
    <col min="3" max="3" width="34.140625" style="59" customWidth="1"/>
    <col min="4" max="4" width="5.28125" style="59" customWidth="1"/>
    <col min="5" max="5" width="0.71875" style="56" customWidth="1"/>
    <col min="6" max="6" width="12.421875" style="56" customWidth="1"/>
    <col min="7" max="7" width="0.71875" style="58" customWidth="1"/>
    <col min="8" max="8" width="12.421875" style="59" customWidth="1"/>
    <col min="9" max="9" width="0.71875" style="59" customWidth="1"/>
    <col min="10" max="10" width="13.421875" style="57" customWidth="1"/>
    <col min="11" max="11" width="0.71875" style="57" customWidth="1"/>
    <col min="12" max="12" width="14.421875" style="60" customWidth="1"/>
    <col min="13" max="13" width="0.71875" style="59" customWidth="1"/>
    <col min="14" max="14" width="19.28125" style="57" customWidth="1"/>
    <col min="15" max="15" width="0.71875" style="57" customWidth="1"/>
    <col min="16" max="16" width="12.57421875" style="60" customWidth="1"/>
    <col min="17" max="17" width="0.71875" style="60" customWidth="1"/>
    <col min="18" max="18" width="13.7109375" style="57" customWidth="1"/>
    <col min="19" max="16384" width="9.140625" style="61" customWidth="1"/>
  </cols>
  <sheetData>
    <row r="1" spans="1:18" ht="16.5" customHeight="1">
      <c r="A1" s="55" t="str">
        <f>'2-4'!A1</f>
        <v>Energy Absolute Public Company Limited</v>
      </c>
      <c r="B1" s="55"/>
      <c r="C1" s="55"/>
      <c r="D1" s="55"/>
      <c r="H1" s="55"/>
      <c r="I1" s="55"/>
      <c r="J1" s="55"/>
      <c r="K1" s="55"/>
      <c r="L1" s="59"/>
      <c r="M1" s="55"/>
      <c r="N1" s="55"/>
      <c r="O1" s="55"/>
      <c r="P1" s="59"/>
      <c r="R1" s="39" t="s">
        <v>54</v>
      </c>
    </row>
    <row r="2" spans="1:18" ht="16.5" customHeight="1">
      <c r="A2" s="55" t="s">
        <v>116</v>
      </c>
      <c r="B2" s="55"/>
      <c r="C2" s="55"/>
      <c r="D2" s="55"/>
      <c r="H2" s="55"/>
      <c r="I2" s="55"/>
      <c r="J2" s="55"/>
      <c r="K2" s="55"/>
      <c r="L2" s="59"/>
      <c r="M2" s="55"/>
      <c r="N2" s="55"/>
      <c r="O2" s="55"/>
      <c r="P2" s="59"/>
      <c r="R2" s="55"/>
    </row>
    <row r="3" spans="1:18" ht="16.5" customHeight="1">
      <c r="A3" s="63" t="str">
        <f>7!A3</f>
        <v>For the three-month period ended 31 March 2020</v>
      </c>
      <c r="B3" s="64"/>
      <c r="C3" s="64"/>
      <c r="D3" s="64"/>
      <c r="E3" s="65"/>
      <c r="F3" s="65"/>
      <c r="G3" s="66"/>
      <c r="H3" s="64"/>
      <c r="I3" s="64"/>
      <c r="J3" s="64"/>
      <c r="K3" s="64"/>
      <c r="L3" s="67"/>
      <c r="M3" s="64"/>
      <c r="N3" s="64"/>
      <c r="O3" s="64"/>
      <c r="P3" s="67"/>
      <c r="Q3" s="68"/>
      <c r="R3" s="64"/>
    </row>
    <row r="4" spans="1:18" ht="16.5" customHeight="1">
      <c r="A4" s="55"/>
      <c r="E4" s="69"/>
      <c r="F4" s="71"/>
      <c r="G4" s="70"/>
      <c r="H4" s="71"/>
      <c r="I4" s="71"/>
      <c r="J4" s="70"/>
      <c r="K4" s="70"/>
      <c r="L4" s="71"/>
      <c r="M4" s="71"/>
      <c r="N4" s="70"/>
      <c r="O4" s="70"/>
      <c r="P4" s="71"/>
      <c r="R4" s="70"/>
    </row>
    <row r="5" spans="1:18" ht="16.5" customHeight="1">
      <c r="A5" s="55"/>
      <c r="E5" s="69"/>
      <c r="F5" s="71"/>
      <c r="G5" s="70"/>
      <c r="H5" s="71"/>
      <c r="I5" s="71"/>
      <c r="J5" s="70"/>
      <c r="K5" s="70"/>
      <c r="L5" s="71"/>
      <c r="M5" s="71"/>
      <c r="N5" s="70"/>
      <c r="O5" s="70"/>
      <c r="P5" s="71"/>
      <c r="R5" s="70"/>
    </row>
    <row r="6" spans="1:18" ht="15.75" customHeight="1">
      <c r="A6" s="55"/>
      <c r="D6" s="56"/>
      <c r="E6" s="60"/>
      <c r="F6" s="65"/>
      <c r="G6" s="68"/>
      <c r="H6" s="67"/>
      <c r="I6" s="67"/>
      <c r="J6" s="67"/>
      <c r="K6" s="67"/>
      <c r="L6" s="67"/>
      <c r="M6" s="67"/>
      <c r="N6" s="67"/>
      <c r="O6" s="67"/>
      <c r="P6" s="67"/>
      <c r="Q6" s="68"/>
      <c r="R6" s="87" t="s">
        <v>160</v>
      </c>
    </row>
    <row r="7" spans="1:18" ht="15.75" customHeight="1">
      <c r="A7" s="55"/>
      <c r="D7" s="56"/>
      <c r="E7" s="60"/>
      <c r="G7" s="60"/>
      <c r="N7" s="279" t="s">
        <v>194</v>
      </c>
      <c r="O7" s="279"/>
      <c r="P7" s="279"/>
      <c r="R7" s="72"/>
    </row>
    <row r="8" spans="1:18" ht="15.75" customHeight="1">
      <c r="A8" s="55"/>
      <c r="D8" s="56"/>
      <c r="E8" s="60"/>
      <c r="G8" s="60"/>
      <c r="J8" s="74"/>
      <c r="K8" s="74"/>
      <c r="L8" s="74"/>
      <c r="N8" s="246" t="s">
        <v>180</v>
      </c>
      <c r="O8" s="169"/>
      <c r="P8" s="169"/>
      <c r="R8" s="72"/>
    </row>
    <row r="9" spans="1:18" ht="15.75" customHeight="1">
      <c r="A9" s="55"/>
      <c r="D9" s="56"/>
      <c r="E9" s="60"/>
      <c r="G9" s="60"/>
      <c r="J9" s="74"/>
      <c r="K9" s="74"/>
      <c r="L9" s="74"/>
      <c r="N9" s="215" t="s">
        <v>181</v>
      </c>
      <c r="O9" s="169"/>
      <c r="P9" s="169"/>
      <c r="R9" s="72"/>
    </row>
    <row r="10" spans="1:18" ht="15.75" customHeight="1">
      <c r="A10" s="55"/>
      <c r="D10" s="56"/>
      <c r="E10" s="60"/>
      <c r="F10" s="73" t="s">
        <v>38</v>
      </c>
      <c r="G10" s="60"/>
      <c r="J10" s="74"/>
      <c r="K10" s="74"/>
      <c r="L10" s="74"/>
      <c r="N10" s="208" t="s">
        <v>171</v>
      </c>
      <c r="O10" s="74"/>
      <c r="P10" s="208" t="s">
        <v>103</v>
      </c>
      <c r="R10" s="72"/>
    </row>
    <row r="11" spans="1:18" ht="15.75" customHeight="1">
      <c r="A11" s="55"/>
      <c r="D11" s="56"/>
      <c r="E11" s="60"/>
      <c r="F11" s="73" t="s">
        <v>37</v>
      </c>
      <c r="G11" s="72"/>
      <c r="H11" s="73" t="s">
        <v>40</v>
      </c>
      <c r="I11" s="72"/>
      <c r="J11" s="279" t="s">
        <v>47</v>
      </c>
      <c r="K11" s="279"/>
      <c r="L11" s="279"/>
      <c r="M11" s="72"/>
      <c r="N11" s="208" t="s">
        <v>172</v>
      </c>
      <c r="O11" s="75"/>
      <c r="P11" s="208" t="s">
        <v>104</v>
      </c>
      <c r="Q11" s="72"/>
      <c r="R11" s="72" t="s">
        <v>26</v>
      </c>
    </row>
    <row r="12" spans="1:18" ht="15.75" customHeight="1">
      <c r="A12" s="55"/>
      <c r="D12" s="56"/>
      <c r="E12" s="60"/>
      <c r="F12" s="62" t="s">
        <v>25</v>
      </c>
      <c r="G12" s="72"/>
      <c r="H12" s="73" t="s">
        <v>39</v>
      </c>
      <c r="I12" s="72"/>
      <c r="J12" s="73" t="s">
        <v>77</v>
      </c>
      <c r="K12" s="75"/>
      <c r="L12" s="76" t="s">
        <v>19</v>
      </c>
      <c r="M12" s="72"/>
      <c r="N12" s="208" t="s">
        <v>173</v>
      </c>
      <c r="O12" s="75"/>
      <c r="P12" s="208" t="s">
        <v>105</v>
      </c>
      <c r="Q12" s="72"/>
      <c r="R12" s="76" t="s">
        <v>57</v>
      </c>
    </row>
    <row r="13" spans="1:18" ht="15.75" customHeight="1">
      <c r="A13" s="55"/>
      <c r="D13" s="85" t="s">
        <v>152</v>
      </c>
      <c r="E13" s="60"/>
      <c r="F13" s="34" t="s">
        <v>84</v>
      </c>
      <c r="G13" s="206"/>
      <c r="H13" s="34" t="s">
        <v>84</v>
      </c>
      <c r="I13" s="72"/>
      <c r="J13" s="34" t="s">
        <v>84</v>
      </c>
      <c r="K13" s="78"/>
      <c r="L13" s="34" t="s">
        <v>84</v>
      </c>
      <c r="M13" s="72"/>
      <c r="N13" s="34" t="s">
        <v>84</v>
      </c>
      <c r="O13" s="78"/>
      <c r="P13" s="34" t="s">
        <v>84</v>
      </c>
      <c r="Q13" s="72"/>
      <c r="R13" s="34" t="s">
        <v>84</v>
      </c>
    </row>
    <row r="14" spans="1:18" ht="15.75" customHeight="1">
      <c r="A14" s="55"/>
      <c r="D14" s="181"/>
      <c r="F14" s="35"/>
      <c r="G14" s="77"/>
      <c r="H14" s="35"/>
      <c r="I14" s="70"/>
      <c r="J14" s="35"/>
      <c r="K14" s="78"/>
      <c r="L14" s="35"/>
      <c r="M14" s="70"/>
      <c r="N14" s="35"/>
      <c r="O14" s="78"/>
      <c r="P14" s="35"/>
      <c r="Q14" s="70"/>
      <c r="R14" s="35"/>
    </row>
    <row r="15" spans="1:18" ht="15.75" customHeight="1">
      <c r="A15" s="55" t="s">
        <v>144</v>
      </c>
      <c r="B15" s="79"/>
      <c r="D15" s="56"/>
      <c r="E15" s="60"/>
      <c r="F15" s="209">
        <v>373000</v>
      </c>
      <c r="G15" s="209"/>
      <c r="H15" s="209">
        <v>3680616</v>
      </c>
      <c r="I15" s="209"/>
      <c r="J15" s="209">
        <v>37300</v>
      </c>
      <c r="K15" s="209"/>
      <c r="L15" s="209">
        <v>11626023</v>
      </c>
      <c r="M15" s="209"/>
      <c r="N15" s="209">
        <v>-16007</v>
      </c>
      <c r="O15" s="209"/>
      <c r="P15" s="209">
        <f>N15</f>
        <v>-16007</v>
      </c>
      <c r="Q15" s="209"/>
      <c r="R15" s="209">
        <f>SUM(F15:L15,P15)</f>
        <v>15700932</v>
      </c>
    </row>
    <row r="16" spans="1:18" ht="7.5" customHeight="1">
      <c r="A16" s="55"/>
      <c r="B16" s="79"/>
      <c r="D16" s="56"/>
      <c r="E16" s="60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09"/>
    </row>
    <row r="17" spans="1:18" ht="15.75" customHeight="1">
      <c r="A17" s="55" t="s">
        <v>117</v>
      </c>
      <c r="B17" s="79"/>
      <c r="D17" s="56"/>
      <c r="E17" s="60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</row>
    <row r="18" spans="1:18" ht="15.75" customHeight="1">
      <c r="A18" s="59" t="s">
        <v>92</v>
      </c>
      <c r="D18" s="56"/>
      <c r="E18" s="60"/>
      <c r="F18" s="37">
        <v>0</v>
      </c>
      <c r="G18" s="38"/>
      <c r="H18" s="37">
        <v>0</v>
      </c>
      <c r="I18" s="38"/>
      <c r="J18" s="37">
        <v>0</v>
      </c>
      <c r="K18" s="38"/>
      <c r="L18" s="37">
        <v>1015344</v>
      </c>
      <c r="M18" s="38"/>
      <c r="N18" s="37">
        <v>0</v>
      </c>
      <c r="O18" s="38"/>
      <c r="P18" s="37">
        <f>N18</f>
        <v>0</v>
      </c>
      <c r="Q18" s="38"/>
      <c r="R18" s="210">
        <f>SUM(F18:L18,P18)</f>
        <v>1015344</v>
      </c>
    </row>
    <row r="19" spans="4:18" ht="15.75" customHeight="1">
      <c r="D19" s="56"/>
      <c r="E19" s="60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</row>
    <row r="20" spans="1:18" ht="15.75" customHeight="1" thickBot="1">
      <c r="A20" s="55" t="s">
        <v>196</v>
      </c>
      <c r="D20" s="56"/>
      <c r="E20" s="60"/>
      <c r="F20" s="80">
        <f>SUM(F15:F18)</f>
        <v>373000</v>
      </c>
      <c r="G20" s="38"/>
      <c r="H20" s="80">
        <f>SUM(H15:H18)</f>
        <v>3680616</v>
      </c>
      <c r="I20" s="38"/>
      <c r="J20" s="80">
        <f>SUM(J15:J18)</f>
        <v>37300</v>
      </c>
      <c r="K20" s="38"/>
      <c r="L20" s="80">
        <f>SUM(L15:L18)</f>
        <v>12641367</v>
      </c>
      <c r="M20" s="38"/>
      <c r="N20" s="80">
        <f>SUM(N15:N18)</f>
        <v>-16007</v>
      </c>
      <c r="O20" s="38"/>
      <c r="P20" s="80">
        <f>SUM(P15:P18)</f>
        <v>-16007</v>
      </c>
      <c r="Q20" s="38"/>
      <c r="R20" s="80">
        <f>SUM(R15:R18)</f>
        <v>16716276</v>
      </c>
    </row>
    <row r="21" spans="1:18" ht="15.75" customHeight="1" thickTop="1">
      <c r="A21" s="55"/>
      <c r="D21" s="56"/>
      <c r="E21" s="60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</row>
    <row r="22" spans="1:18" ht="15.75" customHeight="1">
      <c r="A22" s="55"/>
      <c r="D22" s="56"/>
      <c r="E22" s="60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</row>
    <row r="23" spans="1:18" ht="15.75" customHeight="1">
      <c r="A23" s="55" t="s">
        <v>218</v>
      </c>
      <c r="B23" s="79"/>
      <c r="D23" s="56"/>
      <c r="E23" s="60"/>
      <c r="F23" s="211"/>
      <c r="G23" s="209"/>
      <c r="H23" s="211"/>
      <c r="I23" s="209"/>
      <c r="J23" s="211"/>
      <c r="K23" s="209"/>
      <c r="L23" s="211"/>
      <c r="M23" s="209"/>
      <c r="N23" s="211"/>
      <c r="O23" s="209"/>
      <c r="P23" s="211"/>
      <c r="Q23" s="209"/>
      <c r="R23" s="211"/>
    </row>
    <row r="24" spans="1:18" ht="7.5" customHeight="1">
      <c r="A24" s="55"/>
      <c r="B24" s="79"/>
      <c r="D24" s="56"/>
      <c r="E24" s="60"/>
      <c r="F24" s="211"/>
      <c r="G24" s="209"/>
      <c r="H24" s="211"/>
      <c r="I24" s="209"/>
      <c r="J24" s="211"/>
      <c r="K24" s="209"/>
      <c r="L24" s="211"/>
      <c r="M24" s="209"/>
      <c r="N24" s="211"/>
      <c r="O24" s="209"/>
      <c r="P24" s="211"/>
      <c r="Q24" s="209"/>
      <c r="R24" s="211"/>
    </row>
    <row r="25" spans="1:18" ht="15.75" customHeight="1">
      <c r="A25" s="55" t="s">
        <v>219</v>
      </c>
      <c r="B25" s="79"/>
      <c r="D25" s="56"/>
      <c r="E25" s="60"/>
      <c r="F25" s="211">
        <v>373000</v>
      </c>
      <c r="G25" s="209"/>
      <c r="H25" s="211">
        <v>3680616</v>
      </c>
      <c r="I25" s="209"/>
      <c r="J25" s="211">
        <v>37300</v>
      </c>
      <c r="K25" s="209"/>
      <c r="L25" s="211">
        <v>14601907</v>
      </c>
      <c r="M25" s="209"/>
      <c r="N25" s="211">
        <v>-18383</v>
      </c>
      <c r="O25" s="209"/>
      <c r="P25" s="211">
        <f>N25</f>
        <v>-18383</v>
      </c>
      <c r="Q25" s="209"/>
      <c r="R25" s="211">
        <f>SUM(F25:L25,P25)</f>
        <v>18674440</v>
      </c>
    </row>
    <row r="26" spans="1:18" ht="15.75" customHeight="1">
      <c r="A26" s="55" t="s">
        <v>235</v>
      </c>
      <c r="B26" s="79"/>
      <c r="D26" s="56"/>
      <c r="E26" s="60"/>
      <c r="F26" s="211"/>
      <c r="G26" s="209"/>
      <c r="H26" s="211"/>
      <c r="I26" s="209"/>
      <c r="J26" s="211"/>
      <c r="K26" s="209"/>
      <c r="L26" s="211"/>
      <c r="M26" s="209"/>
      <c r="N26" s="211"/>
      <c r="O26" s="209"/>
      <c r="P26" s="211"/>
      <c r="Q26" s="209"/>
      <c r="R26" s="211"/>
    </row>
    <row r="27" spans="1:18" ht="15.75" customHeight="1">
      <c r="A27" s="247" t="s">
        <v>236</v>
      </c>
      <c r="B27" s="79"/>
      <c r="D27" s="244">
        <v>4.2</v>
      </c>
      <c r="E27" s="60"/>
      <c r="F27" s="102">
        <v>0</v>
      </c>
      <c r="G27" s="38"/>
      <c r="H27" s="102">
        <v>0</v>
      </c>
      <c r="I27" s="38"/>
      <c r="J27" s="102">
        <v>0</v>
      </c>
      <c r="K27" s="38"/>
      <c r="L27" s="102">
        <v>-3350</v>
      </c>
      <c r="M27" s="38"/>
      <c r="N27" s="102">
        <v>0</v>
      </c>
      <c r="O27" s="38"/>
      <c r="P27" s="102">
        <f>N27</f>
        <v>0</v>
      </c>
      <c r="Q27" s="38"/>
      <c r="R27" s="212">
        <f>SUM(F27:L27,P27)</f>
        <v>-3350</v>
      </c>
    </row>
    <row r="28" spans="2:18" ht="15.75" customHeight="1">
      <c r="B28" s="79"/>
      <c r="D28" s="244"/>
      <c r="E28" s="60"/>
      <c r="F28" s="103"/>
      <c r="G28" s="38"/>
      <c r="H28" s="103"/>
      <c r="I28" s="38"/>
      <c r="J28" s="103"/>
      <c r="K28" s="38"/>
      <c r="L28" s="103"/>
      <c r="M28" s="38"/>
      <c r="N28" s="103"/>
      <c r="O28" s="38"/>
      <c r="P28" s="103"/>
      <c r="Q28" s="38"/>
      <c r="R28" s="211"/>
    </row>
    <row r="29" spans="1:18" ht="15.75" customHeight="1">
      <c r="A29" s="55" t="s">
        <v>220</v>
      </c>
      <c r="B29" s="79"/>
      <c r="D29" s="56"/>
      <c r="E29" s="60"/>
      <c r="F29" s="211">
        <f>SUM(F24:F27)</f>
        <v>373000</v>
      </c>
      <c r="G29" s="209"/>
      <c r="H29" s="211">
        <f>SUM(H24:H27)</f>
        <v>3680616</v>
      </c>
      <c r="I29" s="209"/>
      <c r="J29" s="211">
        <f>SUM(J24:J27)</f>
        <v>37300</v>
      </c>
      <c r="K29" s="209"/>
      <c r="L29" s="211">
        <f>SUM(L24:L27)</f>
        <v>14598557</v>
      </c>
      <c r="M29" s="209"/>
      <c r="N29" s="211">
        <f>SUM(N24:N27)</f>
        <v>-18383</v>
      </c>
      <c r="O29" s="209"/>
      <c r="P29" s="211">
        <f>SUM(P24:P27)</f>
        <v>-18383</v>
      </c>
      <c r="Q29" s="209"/>
      <c r="R29" s="211">
        <f>SUM(F29:L29,P29)</f>
        <v>18671090</v>
      </c>
    </row>
    <row r="30" spans="1:18" ht="7.5" customHeight="1">
      <c r="A30" s="55"/>
      <c r="B30" s="79"/>
      <c r="D30" s="56"/>
      <c r="E30" s="60"/>
      <c r="F30" s="211"/>
      <c r="G30" s="209"/>
      <c r="H30" s="211"/>
      <c r="I30" s="209"/>
      <c r="J30" s="211"/>
      <c r="K30" s="209"/>
      <c r="L30" s="211"/>
      <c r="M30" s="209"/>
      <c r="N30" s="211"/>
      <c r="O30" s="209"/>
      <c r="P30" s="211"/>
      <c r="Q30" s="209"/>
      <c r="R30" s="211"/>
    </row>
    <row r="31" spans="1:18" ht="15.75" customHeight="1">
      <c r="A31" s="55" t="s">
        <v>117</v>
      </c>
      <c r="B31" s="79"/>
      <c r="D31" s="56"/>
      <c r="E31" s="60"/>
      <c r="F31" s="211"/>
      <c r="G31" s="209"/>
      <c r="H31" s="211"/>
      <c r="I31" s="209"/>
      <c r="J31" s="211"/>
      <c r="K31" s="209"/>
      <c r="L31" s="211"/>
      <c r="M31" s="209"/>
      <c r="N31" s="211"/>
      <c r="O31" s="209"/>
      <c r="P31" s="211"/>
      <c r="Q31" s="209"/>
      <c r="R31" s="211"/>
    </row>
    <row r="32" spans="1:18" ht="15.75" customHeight="1">
      <c r="A32" s="59" t="s">
        <v>92</v>
      </c>
      <c r="D32" s="56"/>
      <c r="E32" s="60"/>
      <c r="F32" s="102">
        <v>0</v>
      </c>
      <c r="G32" s="38"/>
      <c r="H32" s="102">
        <v>0</v>
      </c>
      <c r="I32" s="38"/>
      <c r="J32" s="102">
        <v>0</v>
      </c>
      <c r="K32" s="38"/>
      <c r="L32" s="102">
        <f>'5-6 (3m)'!J33</f>
        <v>1412811</v>
      </c>
      <c r="M32" s="38"/>
      <c r="N32" s="102">
        <v>0</v>
      </c>
      <c r="O32" s="38"/>
      <c r="P32" s="102">
        <f>N32</f>
        <v>0</v>
      </c>
      <c r="Q32" s="38"/>
      <c r="R32" s="212">
        <f>SUM(F32:L32,P32)</f>
        <v>1412811</v>
      </c>
    </row>
    <row r="33" spans="4:18" ht="15.75" customHeight="1">
      <c r="D33" s="56"/>
      <c r="E33" s="60"/>
      <c r="F33" s="103"/>
      <c r="G33" s="38"/>
      <c r="H33" s="103"/>
      <c r="I33" s="38"/>
      <c r="J33" s="103"/>
      <c r="K33" s="38"/>
      <c r="L33" s="103"/>
      <c r="M33" s="38"/>
      <c r="N33" s="103"/>
      <c r="O33" s="38"/>
      <c r="P33" s="103"/>
      <c r="Q33" s="38"/>
      <c r="R33" s="103"/>
    </row>
    <row r="34" spans="1:18" ht="15.75" customHeight="1" thickBot="1">
      <c r="A34" s="55" t="s">
        <v>198</v>
      </c>
      <c r="D34" s="56"/>
      <c r="E34" s="60"/>
      <c r="F34" s="104">
        <f>SUM(F29:F32)</f>
        <v>373000</v>
      </c>
      <c r="G34" s="38"/>
      <c r="H34" s="104">
        <f>SUM(H29:H32)</f>
        <v>3680616</v>
      </c>
      <c r="I34" s="38"/>
      <c r="J34" s="104">
        <f>SUM(J29:J32)</f>
        <v>37300</v>
      </c>
      <c r="K34" s="38"/>
      <c r="L34" s="104">
        <f>SUM(L29:L32)</f>
        <v>16011368</v>
      </c>
      <c r="M34" s="38"/>
      <c r="N34" s="104">
        <f>SUM(N29:N32)</f>
        <v>-18383</v>
      </c>
      <c r="O34" s="38"/>
      <c r="P34" s="104">
        <f>SUM(P29:P32)</f>
        <v>-18383</v>
      </c>
      <c r="Q34" s="38"/>
      <c r="R34" s="104">
        <f>SUM(R29:R32)</f>
        <v>20083901</v>
      </c>
    </row>
    <row r="35" spans="1:18" ht="15.75" customHeight="1" thickTop="1">
      <c r="A35" s="55"/>
      <c r="D35" s="56"/>
      <c r="E35" s="60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</row>
    <row r="36" spans="1:18" ht="6" customHeight="1">
      <c r="A36" s="55"/>
      <c r="D36" s="181"/>
      <c r="F36" s="35"/>
      <c r="G36" s="77"/>
      <c r="H36" s="35"/>
      <c r="I36" s="70"/>
      <c r="J36" s="35"/>
      <c r="K36" s="78"/>
      <c r="L36" s="35"/>
      <c r="M36" s="70"/>
      <c r="N36" s="35"/>
      <c r="O36" s="78"/>
      <c r="P36" s="35"/>
      <c r="Q36" s="70"/>
      <c r="R36" s="35"/>
    </row>
    <row r="37" spans="1:18" s="255" customFormat="1" ht="21.75" customHeight="1">
      <c r="A37" s="250" t="str">
        <f>'2-4'!A55:L55</f>
        <v>The accompanying condensed notes to the interim financial information on pages 12 to 46 are an integral part of this interim financial information.</v>
      </c>
      <c r="B37" s="251"/>
      <c r="C37" s="251"/>
      <c r="D37" s="251"/>
      <c r="E37" s="252"/>
      <c r="F37" s="253"/>
      <c r="G37" s="253"/>
      <c r="H37" s="253"/>
      <c r="I37" s="253"/>
      <c r="J37" s="253"/>
      <c r="K37" s="253"/>
      <c r="L37" s="254"/>
      <c r="M37" s="253"/>
      <c r="N37" s="253"/>
      <c r="O37" s="253"/>
      <c r="P37" s="254"/>
      <c r="Q37" s="254"/>
      <c r="R37" s="253"/>
    </row>
  </sheetData>
  <sheetProtection/>
  <mergeCells count="2">
    <mergeCell ref="J11:L11"/>
    <mergeCell ref="N7:P7"/>
  </mergeCells>
  <printOptions/>
  <pageMargins left="0.5" right="0.5" top="0.5" bottom="0.6" header="0.49" footer="0.4"/>
  <pageSetup firstPageNumber="8" useFirstPageNumber="1" fitToHeight="0" horizontalDpi="1200" verticalDpi="1200" orientation="landscape" paperSize="9" scale="95" r:id="rId1"/>
  <headerFooter>
    <oddFooter>&amp;R&amp;"Arial,Regular"&amp;9&amp;P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CFFCC"/>
  </sheetPr>
  <dimension ref="A1:L153"/>
  <sheetViews>
    <sheetView zoomScaleSheetLayoutView="80" zoomScalePageLayoutView="0" workbookViewId="0" topLeftCell="A139">
      <selection activeCell="L82" sqref="L82"/>
    </sheetView>
  </sheetViews>
  <sheetFormatPr defaultColWidth="9.140625" defaultRowHeight="16.5" customHeight="1"/>
  <cols>
    <col min="1" max="1" width="1.7109375" style="121" customWidth="1"/>
    <col min="2" max="2" width="1.1484375" style="121" customWidth="1"/>
    <col min="3" max="3" width="36.140625" style="121" customWidth="1"/>
    <col min="4" max="4" width="5.7109375" style="119" customWidth="1"/>
    <col min="5" max="5" width="0.71875" style="121" customWidth="1"/>
    <col min="6" max="6" width="11.7109375" style="120" customWidth="1"/>
    <col min="7" max="7" width="0.71875" style="121" customWidth="1"/>
    <col min="8" max="8" width="11.7109375" style="120" customWidth="1"/>
    <col min="9" max="9" width="0.71875" style="119" customWidth="1"/>
    <col min="10" max="10" width="11.7109375" style="120" customWidth="1"/>
    <col min="11" max="11" width="0.71875" style="121" customWidth="1"/>
    <col min="12" max="12" width="11.7109375" style="120" customWidth="1"/>
    <col min="13" max="16384" width="9.140625" style="123" customWidth="1"/>
  </cols>
  <sheetData>
    <row r="1" spans="1:12" ht="16.5" customHeight="1">
      <c r="A1" s="125" t="s">
        <v>58</v>
      </c>
      <c r="B1" s="125"/>
      <c r="C1" s="125"/>
      <c r="D1" s="132"/>
      <c r="G1" s="188"/>
      <c r="I1" s="189"/>
      <c r="K1" s="188"/>
      <c r="L1" s="256" t="s">
        <v>54</v>
      </c>
    </row>
    <row r="2" spans="1:12" ht="16.5" customHeight="1">
      <c r="A2" s="125" t="s">
        <v>48</v>
      </c>
      <c r="B2" s="125"/>
      <c r="C2" s="125"/>
      <c r="D2" s="132"/>
      <c r="G2" s="188"/>
      <c r="I2" s="189"/>
      <c r="K2" s="188"/>
      <c r="L2" s="118"/>
    </row>
    <row r="3" spans="1:12" ht="16.5" customHeight="1">
      <c r="A3" s="216" t="str">
        <f>+8!A3</f>
        <v>For the three-month period ended 31 March 2020</v>
      </c>
      <c r="B3" s="216"/>
      <c r="C3" s="216"/>
      <c r="D3" s="133"/>
      <c r="E3" s="218"/>
      <c r="F3" s="126"/>
      <c r="G3" s="225"/>
      <c r="H3" s="126"/>
      <c r="I3" s="226"/>
      <c r="J3" s="126"/>
      <c r="K3" s="225"/>
      <c r="L3" s="126"/>
    </row>
    <row r="4" spans="7:11" ht="16.5" customHeight="1">
      <c r="G4" s="188"/>
      <c r="I4" s="189"/>
      <c r="K4" s="188"/>
    </row>
    <row r="5" spans="7:11" ht="16.5" customHeight="1">
      <c r="G5" s="188"/>
      <c r="I5" s="189"/>
      <c r="K5" s="188"/>
    </row>
    <row r="6" spans="7:12" ht="16.5" customHeight="1">
      <c r="G6" s="188"/>
      <c r="H6" s="257" t="s">
        <v>46</v>
      </c>
      <c r="I6" s="258"/>
      <c r="J6" s="259"/>
      <c r="K6" s="260"/>
      <c r="L6" s="257" t="s">
        <v>106</v>
      </c>
    </row>
    <row r="7" spans="1:12" ht="16.5" customHeight="1">
      <c r="A7" s="123"/>
      <c r="E7" s="125"/>
      <c r="F7" s="126"/>
      <c r="G7" s="261"/>
      <c r="H7" s="262" t="s">
        <v>139</v>
      </c>
      <c r="I7" s="263"/>
      <c r="J7" s="264"/>
      <c r="K7" s="265"/>
      <c r="L7" s="262" t="s">
        <v>139</v>
      </c>
    </row>
    <row r="8" spans="5:12" ht="16.5" customHeight="1">
      <c r="E8" s="125"/>
      <c r="F8" s="266" t="s">
        <v>199</v>
      </c>
      <c r="G8" s="267"/>
      <c r="H8" s="266" t="s">
        <v>143</v>
      </c>
      <c r="I8" s="267"/>
      <c r="J8" s="266" t="s">
        <v>199</v>
      </c>
      <c r="K8" s="267"/>
      <c r="L8" s="266" t="s">
        <v>143</v>
      </c>
    </row>
    <row r="9" spans="4:12" ht="16.5" customHeight="1">
      <c r="D9" s="133" t="s">
        <v>2</v>
      </c>
      <c r="E9" s="125"/>
      <c r="F9" s="134" t="s">
        <v>84</v>
      </c>
      <c r="G9" s="267"/>
      <c r="H9" s="134" t="s">
        <v>84</v>
      </c>
      <c r="I9" s="267"/>
      <c r="J9" s="134" t="s">
        <v>84</v>
      </c>
      <c r="K9" s="267"/>
      <c r="L9" s="134" t="s">
        <v>84</v>
      </c>
    </row>
    <row r="10" spans="1:11" ht="16.5" customHeight="1">
      <c r="A10" s="125" t="s">
        <v>29</v>
      </c>
      <c r="F10" s="180"/>
      <c r="G10" s="188"/>
      <c r="I10" s="189"/>
      <c r="J10" s="180"/>
      <c r="K10" s="188"/>
    </row>
    <row r="11" spans="1:12" ht="16.5" customHeight="1">
      <c r="A11" s="121" t="s">
        <v>30</v>
      </c>
      <c r="F11" s="198">
        <f>+'5-6 (3m)'!F30</f>
        <v>1417394</v>
      </c>
      <c r="G11" s="183"/>
      <c r="H11" s="182">
        <f>+'5-6 (3m)'!H30</f>
        <v>1190101</v>
      </c>
      <c r="I11" s="183"/>
      <c r="J11" s="198">
        <f>+'5-6 (3m)'!J30</f>
        <v>1412811</v>
      </c>
      <c r="K11" s="184"/>
      <c r="L11" s="182">
        <f>+'5-6 (3m)'!L30</f>
        <v>1015344</v>
      </c>
    </row>
    <row r="12" spans="1:12" ht="16.5" customHeight="1">
      <c r="A12" s="121" t="s">
        <v>49</v>
      </c>
      <c r="F12" s="198"/>
      <c r="G12" s="183"/>
      <c r="H12" s="182"/>
      <c r="I12" s="184"/>
      <c r="J12" s="198"/>
      <c r="K12" s="183"/>
      <c r="L12" s="182"/>
    </row>
    <row r="13" spans="2:12" ht="16.5" customHeight="1">
      <c r="B13" s="121" t="s">
        <v>183</v>
      </c>
      <c r="F13" s="198"/>
      <c r="G13" s="183"/>
      <c r="H13" s="182"/>
      <c r="I13" s="184"/>
      <c r="J13" s="198"/>
      <c r="K13" s="183"/>
      <c r="L13" s="182"/>
    </row>
    <row r="14" spans="1:12" ht="16.5" customHeight="1">
      <c r="A14" s="121" t="s">
        <v>0</v>
      </c>
      <c r="B14" s="186" t="s">
        <v>43</v>
      </c>
      <c r="F14" s="198">
        <v>580066</v>
      </c>
      <c r="G14" s="183"/>
      <c r="H14" s="182">
        <v>506928</v>
      </c>
      <c r="I14" s="183"/>
      <c r="J14" s="198">
        <v>28800</v>
      </c>
      <c r="K14" s="184"/>
      <c r="L14" s="182">
        <v>23319</v>
      </c>
    </row>
    <row r="15" spans="2:12" ht="16.5" customHeight="1">
      <c r="B15" s="186" t="s">
        <v>248</v>
      </c>
      <c r="F15" s="198"/>
      <c r="G15" s="183"/>
      <c r="H15" s="182"/>
      <c r="I15" s="183"/>
      <c r="J15" s="198"/>
      <c r="K15" s="184"/>
      <c r="L15" s="182"/>
    </row>
    <row r="16" spans="2:12" ht="16.5" customHeight="1">
      <c r="B16" s="186"/>
      <c r="C16" s="121" t="s">
        <v>249</v>
      </c>
      <c r="F16" s="198">
        <v>-24250</v>
      </c>
      <c r="G16" s="183"/>
      <c r="H16" s="182">
        <v>0</v>
      </c>
      <c r="I16" s="183"/>
      <c r="J16" s="198">
        <v>0</v>
      </c>
      <c r="K16" s="184"/>
      <c r="L16" s="182">
        <v>0</v>
      </c>
    </row>
    <row r="17" spans="2:12" ht="16.5" customHeight="1">
      <c r="B17" s="186" t="s">
        <v>250</v>
      </c>
      <c r="F17" s="198"/>
      <c r="G17" s="183"/>
      <c r="H17" s="182"/>
      <c r="I17" s="183"/>
      <c r="J17" s="198"/>
      <c r="K17" s="184"/>
      <c r="L17" s="182"/>
    </row>
    <row r="18" spans="2:12" ht="16.5" customHeight="1">
      <c r="B18" s="186"/>
      <c r="C18" s="121" t="s">
        <v>251</v>
      </c>
      <c r="F18" s="198">
        <v>1083</v>
      </c>
      <c r="G18" s="183"/>
      <c r="H18" s="182">
        <v>8749</v>
      </c>
      <c r="I18" s="183"/>
      <c r="J18" s="198">
        <v>0</v>
      </c>
      <c r="K18" s="184"/>
      <c r="L18" s="182">
        <v>8910</v>
      </c>
    </row>
    <row r="19" spans="2:12" ht="16.5" customHeight="1">
      <c r="B19" s="186" t="s">
        <v>31</v>
      </c>
      <c r="F19" s="198">
        <v>-2692</v>
      </c>
      <c r="G19" s="183"/>
      <c r="H19" s="182">
        <v>-354</v>
      </c>
      <c r="I19" s="183"/>
      <c r="J19" s="198">
        <v>-117034</v>
      </c>
      <c r="K19" s="184"/>
      <c r="L19" s="182">
        <v>-24143</v>
      </c>
    </row>
    <row r="20" spans="2:12" ht="16.5" customHeight="1">
      <c r="B20" s="186" t="s">
        <v>107</v>
      </c>
      <c r="D20" s="187">
        <v>10.2</v>
      </c>
      <c r="F20" s="198">
        <v>0</v>
      </c>
      <c r="G20" s="183"/>
      <c r="H20" s="182">
        <v>0</v>
      </c>
      <c r="I20" s="183"/>
      <c r="J20" s="198">
        <v>-1511204</v>
      </c>
      <c r="K20" s="184"/>
      <c r="L20" s="182">
        <v>-1213061</v>
      </c>
    </row>
    <row r="21" spans="2:12" ht="16.5" customHeight="1">
      <c r="B21" s="186" t="s">
        <v>93</v>
      </c>
      <c r="F21" s="198">
        <v>432803</v>
      </c>
      <c r="G21" s="183"/>
      <c r="H21" s="182">
        <v>263086</v>
      </c>
      <c r="I21" s="183"/>
      <c r="J21" s="198">
        <v>215834</v>
      </c>
      <c r="K21" s="184"/>
      <c r="L21" s="182">
        <v>96823</v>
      </c>
    </row>
    <row r="22" spans="2:12" ht="16.5" customHeight="1">
      <c r="B22" s="186" t="s">
        <v>81</v>
      </c>
      <c r="F22" s="198">
        <v>2523</v>
      </c>
      <c r="G22" s="183"/>
      <c r="H22" s="182">
        <v>1615</v>
      </c>
      <c r="I22" s="183"/>
      <c r="J22" s="198">
        <v>2051</v>
      </c>
      <c r="K22" s="184"/>
      <c r="L22" s="182">
        <v>1291</v>
      </c>
    </row>
    <row r="23" spans="2:11" ht="16.5" customHeight="1">
      <c r="B23" s="186" t="s">
        <v>252</v>
      </c>
      <c r="D23" s="187"/>
      <c r="F23" s="180"/>
      <c r="G23" s="183"/>
      <c r="I23" s="123"/>
      <c r="J23" s="180"/>
      <c r="K23" s="123"/>
    </row>
    <row r="24" spans="2:12" ht="16.5" customHeight="1">
      <c r="B24" s="186"/>
      <c r="C24" s="121" t="s">
        <v>253</v>
      </c>
      <c r="D24" s="187">
        <v>10.1</v>
      </c>
      <c r="F24" s="180">
        <v>13872</v>
      </c>
      <c r="G24" s="183"/>
      <c r="H24" s="120">
        <v>11014</v>
      </c>
      <c r="I24" s="123"/>
      <c r="J24" s="180">
        <v>0</v>
      </c>
      <c r="K24" s="123"/>
      <c r="L24" s="120">
        <v>0</v>
      </c>
    </row>
    <row r="25" spans="2:12" ht="16.5" customHeight="1">
      <c r="B25" s="186" t="s">
        <v>187</v>
      </c>
      <c r="F25" s="180">
        <v>-2315</v>
      </c>
      <c r="G25" s="183"/>
      <c r="H25" s="182">
        <v>1565</v>
      </c>
      <c r="I25" s="183"/>
      <c r="J25" s="180">
        <v>0</v>
      </c>
      <c r="K25" s="184"/>
      <c r="L25" s="120">
        <v>0</v>
      </c>
    </row>
    <row r="26" spans="2:12" ht="16.5" customHeight="1">
      <c r="B26" s="186" t="s">
        <v>225</v>
      </c>
      <c r="F26" s="198">
        <v>4184</v>
      </c>
      <c r="G26" s="183"/>
      <c r="H26" s="182">
        <v>4600</v>
      </c>
      <c r="I26" s="183"/>
      <c r="J26" s="198">
        <v>0</v>
      </c>
      <c r="K26" s="184"/>
      <c r="L26" s="182">
        <v>4600</v>
      </c>
    </row>
    <row r="27" spans="2:12" ht="16.5" customHeight="1">
      <c r="B27" s="186" t="s">
        <v>128</v>
      </c>
      <c r="F27" s="198">
        <v>-4216</v>
      </c>
      <c r="G27" s="183"/>
      <c r="H27" s="182">
        <v>-63071</v>
      </c>
      <c r="I27" s="183"/>
      <c r="J27" s="198">
        <v>-34958</v>
      </c>
      <c r="K27" s="184"/>
      <c r="L27" s="182">
        <v>8</v>
      </c>
    </row>
    <row r="28" spans="2:12" ht="16.5" customHeight="1">
      <c r="B28" s="186" t="s">
        <v>254</v>
      </c>
      <c r="F28" s="198"/>
      <c r="G28" s="183"/>
      <c r="H28" s="182"/>
      <c r="I28" s="183"/>
      <c r="J28" s="198"/>
      <c r="K28" s="184"/>
      <c r="L28" s="182"/>
    </row>
    <row r="29" spans="2:12" ht="16.5" customHeight="1">
      <c r="B29" s="186"/>
      <c r="C29" s="121" t="s">
        <v>255</v>
      </c>
      <c r="D29" s="187">
        <v>19.6</v>
      </c>
      <c r="F29" s="199">
        <v>0</v>
      </c>
      <c r="G29" s="183"/>
      <c r="H29" s="126">
        <v>0</v>
      </c>
      <c r="I29" s="183"/>
      <c r="J29" s="199">
        <v>-14080</v>
      </c>
      <c r="K29" s="184"/>
      <c r="L29" s="126">
        <v>-9126</v>
      </c>
    </row>
    <row r="30" spans="2:11" ht="16.5" customHeight="1">
      <c r="B30" s="186"/>
      <c r="F30" s="180"/>
      <c r="G30" s="184"/>
      <c r="I30" s="184"/>
      <c r="J30" s="180"/>
      <c r="K30" s="184"/>
    </row>
    <row r="31" spans="1:12" ht="16.5" customHeight="1">
      <c r="A31" s="123"/>
      <c r="B31" s="121" t="s">
        <v>161</v>
      </c>
      <c r="F31" s="200"/>
      <c r="G31" s="123"/>
      <c r="H31" s="123"/>
      <c r="I31" s="123"/>
      <c r="J31" s="200"/>
      <c r="K31" s="123"/>
      <c r="L31" s="123"/>
    </row>
    <row r="32" spans="3:12" ht="16.5" customHeight="1">
      <c r="C32" s="121" t="s">
        <v>162</v>
      </c>
      <c r="F32" s="180">
        <f>SUM(F11:F29)</f>
        <v>2418452</v>
      </c>
      <c r="G32" s="188"/>
      <c r="H32" s="120">
        <f>SUM(H11:H29)</f>
        <v>1924233</v>
      </c>
      <c r="I32" s="188"/>
      <c r="J32" s="180">
        <f>SUM(J11:J29)</f>
        <v>-17780</v>
      </c>
      <c r="K32" s="189"/>
      <c r="L32" s="120">
        <f>SUM(L11:L29)</f>
        <v>-96035</v>
      </c>
    </row>
    <row r="33" spans="2:12" ht="16.5" customHeight="1">
      <c r="B33" s="121" t="s">
        <v>44</v>
      </c>
      <c r="D33" s="132"/>
      <c r="E33" s="125"/>
      <c r="F33" s="201"/>
      <c r="G33" s="152"/>
      <c r="H33" s="190"/>
      <c r="I33" s="191"/>
      <c r="J33" s="201"/>
      <c r="K33" s="152"/>
      <c r="L33" s="190"/>
    </row>
    <row r="34" spans="2:12" ht="16.5" customHeight="1">
      <c r="B34" s="123"/>
      <c r="C34" s="186" t="s">
        <v>63</v>
      </c>
      <c r="D34" s="132"/>
      <c r="E34" s="125"/>
      <c r="F34" s="178">
        <v>51192</v>
      </c>
      <c r="G34" s="152"/>
      <c r="H34" s="154">
        <v>-187362</v>
      </c>
      <c r="I34" s="152"/>
      <c r="J34" s="178">
        <v>-195282</v>
      </c>
      <c r="K34" s="191"/>
      <c r="L34" s="154">
        <v>-57179</v>
      </c>
    </row>
    <row r="35" spans="2:12" ht="16.5" customHeight="1">
      <c r="B35" s="123"/>
      <c r="C35" s="186" t="s">
        <v>97</v>
      </c>
      <c r="D35" s="132"/>
      <c r="E35" s="125"/>
      <c r="F35" s="178">
        <v>81949</v>
      </c>
      <c r="G35" s="152"/>
      <c r="H35" s="154">
        <v>-25655</v>
      </c>
      <c r="I35" s="152"/>
      <c r="J35" s="178">
        <v>-14321</v>
      </c>
      <c r="K35" s="191"/>
      <c r="L35" s="154">
        <v>101</v>
      </c>
    </row>
    <row r="36" spans="2:12" ht="16.5" customHeight="1">
      <c r="B36" s="123"/>
      <c r="C36" s="186" t="s">
        <v>32</v>
      </c>
      <c r="D36" s="132"/>
      <c r="E36" s="125"/>
      <c r="F36" s="178">
        <v>12731</v>
      </c>
      <c r="G36" s="152"/>
      <c r="H36" s="154">
        <v>-1796</v>
      </c>
      <c r="I36" s="152"/>
      <c r="J36" s="178">
        <v>2642</v>
      </c>
      <c r="K36" s="191"/>
      <c r="L36" s="154">
        <v>10250</v>
      </c>
    </row>
    <row r="37" spans="2:12" ht="16.5" customHeight="1">
      <c r="B37" s="123"/>
      <c r="C37" s="186" t="s">
        <v>82</v>
      </c>
      <c r="D37" s="132"/>
      <c r="E37" s="125"/>
      <c r="F37" s="178">
        <v>-45227</v>
      </c>
      <c r="G37" s="152"/>
      <c r="H37" s="154">
        <v>-30415</v>
      </c>
      <c r="I37" s="152"/>
      <c r="J37" s="178">
        <v>1956</v>
      </c>
      <c r="K37" s="191"/>
      <c r="L37" s="154">
        <v>-1890</v>
      </c>
    </row>
    <row r="38" spans="2:12" ht="16.5" customHeight="1">
      <c r="B38" s="123"/>
      <c r="C38" s="186" t="s">
        <v>64</v>
      </c>
      <c r="D38" s="132"/>
      <c r="E38" s="125"/>
      <c r="F38" s="178">
        <v>49928</v>
      </c>
      <c r="G38" s="152"/>
      <c r="H38" s="154">
        <v>-11488</v>
      </c>
      <c r="I38" s="152"/>
      <c r="J38" s="178">
        <v>69062</v>
      </c>
      <c r="K38" s="191"/>
      <c r="L38" s="154">
        <v>22667</v>
      </c>
    </row>
    <row r="39" spans="2:12" ht="16.5" customHeight="1">
      <c r="B39" s="123"/>
      <c r="C39" s="186" t="s">
        <v>98</v>
      </c>
      <c r="D39" s="132"/>
      <c r="E39" s="125"/>
      <c r="F39" s="178">
        <v>283263</v>
      </c>
      <c r="G39" s="152"/>
      <c r="H39" s="154">
        <v>88668</v>
      </c>
      <c r="I39" s="152"/>
      <c r="J39" s="178">
        <v>73665</v>
      </c>
      <c r="K39" s="191"/>
      <c r="L39" s="154">
        <v>70737</v>
      </c>
    </row>
    <row r="40" spans="2:12" ht="16.5" customHeight="1">
      <c r="B40" s="123"/>
      <c r="C40" s="186" t="s">
        <v>145</v>
      </c>
      <c r="D40" s="132"/>
      <c r="E40" s="125"/>
      <c r="F40" s="202">
        <v>172</v>
      </c>
      <c r="G40" s="152"/>
      <c r="H40" s="192">
        <v>-207</v>
      </c>
      <c r="I40" s="183"/>
      <c r="J40" s="199">
        <v>172</v>
      </c>
      <c r="K40" s="184"/>
      <c r="L40" s="126">
        <v>0</v>
      </c>
    </row>
    <row r="41" spans="2:12" ht="16.5" customHeight="1">
      <c r="B41" s="123"/>
      <c r="C41" s="186"/>
      <c r="D41" s="132"/>
      <c r="E41" s="125"/>
      <c r="F41" s="201"/>
      <c r="G41" s="152"/>
      <c r="H41" s="190"/>
      <c r="I41" s="191"/>
      <c r="J41" s="201"/>
      <c r="K41" s="152"/>
      <c r="L41" s="190"/>
    </row>
    <row r="42" spans="1:12" ht="16.5" customHeight="1">
      <c r="A42" s="123"/>
      <c r="B42" s="121" t="s">
        <v>203</v>
      </c>
      <c r="C42" s="123"/>
      <c r="D42" s="132"/>
      <c r="E42" s="125"/>
      <c r="F42" s="178">
        <f>SUM(F32,F34:F40)</f>
        <v>2852460</v>
      </c>
      <c r="G42" s="152"/>
      <c r="H42" s="154">
        <f>SUM(H32,H34:H40)</f>
        <v>1755978</v>
      </c>
      <c r="I42" s="191"/>
      <c r="J42" s="178">
        <f>SUM(J32:J40)</f>
        <v>-79886</v>
      </c>
      <c r="K42" s="152"/>
      <c r="L42" s="154">
        <f>SUM(L32:L40)</f>
        <v>-51349</v>
      </c>
    </row>
    <row r="43" spans="1:12" ht="16.5" customHeight="1">
      <c r="A43" s="123"/>
      <c r="C43" s="186" t="s">
        <v>33</v>
      </c>
      <c r="D43" s="132"/>
      <c r="E43" s="125"/>
      <c r="F43" s="202">
        <v>-6113</v>
      </c>
      <c r="G43" s="152"/>
      <c r="H43" s="192">
        <v>-16979</v>
      </c>
      <c r="I43" s="152"/>
      <c r="J43" s="202">
        <v>-219</v>
      </c>
      <c r="K43" s="191"/>
      <c r="L43" s="192">
        <v>-10605</v>
      </c>
    </row>
    <row r="44" spans="1:12" ht="16.5" customHeight="1">
      <c r="A44" s="123"/>
      <c r="D44" s="132"/>
      <c r="E44" s="125"/>
      <c r="F44" s="201"/>
      <c r="G44" s="152"/>
      <c r="H44" s="190"/>
      <c r="I44" s="191"/>
      <c r="J44" s="201"/>
      <c r="K44" s="152"/>
      <c r="L44" s="190"/>
    </row>
    <row r="45" spans="2:10" ht="16.5" customHeight="1">
      <c r="B45" s="125" t="s">
        <v>149</v>
      </c>
      <c r="C45" s="123"/>
      <c r="D45" s="132"/>
      <c r="E45" s="125"/>
      <c r="F45" s="180"/>
      <c r="J45" s="180"/>
    </row>
    <row r="46" spans="2:12" ht="16.5" customHeight="1">
      <c r="B46" s="123"/>
      <c r="C46" s="125" t="s">
        <v>163</v>
      </c>
      <c r="D46" s="132"/>
      <c r="E46" s="125"/>
      <c r="F46" s="202">
        <f>SUM(F42:F43)</f>
        <v>2846347</v>
      </c>
      <c r="G46" s="152"/>
      <c r="H46" s="192">
        <f>SUM(H42:H43)</f>
        <v>1738999</v>
      </c>
      <c r="I46" s="191"/>
      <c r="J46" s="202">
        <f>SUM(J42:J43)</f>
        <v>-80105</v>
      </c>
      <c r="K46" s="152"/>
      <c r="L46" s="192">
        <f>SUM(L42:L43)</f>
        <v>-61954</v>
      </c>
    </row>
    <row r="47" spans="2:12" ht="16.5" customHeight="1">
      <c r="B47" s="123"/>
      <c r="C47" s="125"/>
      <c r="D47" s="132"/>
      <c r="E47" s="125"/>
      <c r="F47" s="154"/>
      <c r="G47" s="152"/>
      <c r="H47" s="154"/>
      <c r="I47" s="191"/>
      <c r="J47" s="154"/>
      <c r="K47" s="152"/>
      <c r="L47" s="154"/>
    </row>
    <row r="48" spans="2:12" ht="16.5" customHeight="1">
      <c r="B48" s="123"/>
      <c r="C48" s="125"/>
      <c r="D48" s="132"/>
      <c r="E48" s="125"/>
      <c r="F48" s="154"/>
      <c r="G48" s="152"/>
      <c r="H48" s="154"/>
      <c r="I48" s="191"/>
      <c r="J48" s="154"/>
      <c r="K48" s="152"/>
      <c r="L48" s="154"/>
    </row>
    <row r="49" spans="2:12" ht="21" customHeight="1">
      <c r="B49" s="123"/>
      <c r="C49" s="125"/>
      <c r="D49" s="132"/>
      <c r="E49" s="125"/>
      <c r="F49" s="154"/>
      <c r="G49" s="152"/>
      <c r="H49" s="154"/>
      <c r="I49" s="191"/>
      <c r="J49" s="154"/>
      <c r="K49" s="152"/>
      <c r="L49" s="154"/>
    </row>
    <row r="50" spans="1:12" s="268" customFormat="1" ht="21.75" customHeight="1">
      <c r="A50" s="54" t="str">
        <f>'2-4'!A55:L55</f>
        <v>The accompanying condensed notes to the interim financial information on pages 12 to 46 are an integral part of this interim financial information.</v>
      </c>
      <c r="B50" s="245"/>
      <c r="C50" s="245"/>
      <c r="D50" s="245"/>
      <c r="E50" s="245"/>
      <c r="F50" s="245"/>
      <c r="G50" s="245"/>
      <c r="H50" s="245"/>
      <c r="I50" s="245"/>
      <c r="J50" s="245"/>
      <c r="K50" s="245"/>
      <c r="L50" s="245"/>
    </row>
    <row r="51" spans="1:12" ht="16.5" customHeight="1">
      <c r="A51" s="125" t="str">
        <f>+A1</f>
        <v>Energy Absolute Public Company Limited</v>
      </c>
      <c r="B51" s="125"/>
      <c r="C51" s="125"/>
      <c r="D51" s="132"/>
      <c r="G51" s="188"/>
      <c r="I51" s="189"/>
      <c r="K51" s="188"/>
      <c r="L51" s="256" t="s">
        <v>54</v>
      </c>
    </row>
    <row r="52" spans="1:12" ht="16.5" customHeight="1">
      <c r="A52" s="125" t="str">
        <f>A2</f>
        <v>Statement of Cash Flows </v>
      </c>
      <c r="B52" s="125"/>
      <c r="C52" s="125"/>
      <c r="D52" s="132"/>
      <c r="G52" s="188"/>
      <c r="I52" s="189"/>
      <c r="K52" s="188"/>
      <c r="L52" s="118"/>
    </row>
    <row r="53" spans="1:12" ht="16.5" customHeight="1">
      <c r="A53" s="216" t="str">
        <f>+A3</f>
        <v>For the three-month period ended 31 March 2020</v>
      </c>
      <c r="B53" s="216"/>
      <c r="C53" s="216"/>
      <c r="D53" s="133"/>
      <c r="E53" s="218"/>
      <c r="F53" s="126"/>
      <c r="G53" s="225"/>
      <c r="H53" s="126"/>
      <c r="I53" s="226"/>
      <c r="J53" s="126"/>
      <c r="K53" s="225"/>
      <c r="L53" s="126"/>
    </row>
    <row r="54" spans="1:11" ht="16.5" customHeight="1">
      <c r="A54" s="125"/>
      <c r="B54" s="125"/>
      <c r="C54" s="125"/>
      <c r="D54" s="132"/>
      <c r="G54" s="188"/>
      <c r="I54" s="189"/>
      <c r="K54" s="188"/>
    </row>
    <row r="55" spans="1:11" ht="16.5" customHeight="1">
      <c r="A55" s="125"/>
      <c r="B55" s="125"/>
      <c r="C55" s="125"/>
      <c r="D55" s="132"/>
      <c r="G55" s="188"/>
      <c r="I55" s="189"/>
      <c r="K55" s="188"/>
    </row>
    <row r="56" spans="7:12" ht="15" customHeight="1">
      <c r="G56" s="188"/>
      <c r="H56" s="257" t="s">
        <v>46</v>
      </c>
      <c r="I56" s="258"/>
      <c r="J56" s="259"/>
      <c r="K56" s="260"/>
      <c r="L56" s="257" t="s">
        <v>106</v>
      </c>
    </row>
    <row r="57" spans="1:12" ht="15" customHeight="1">
      <c r="A57" s="123"/>
      <c r="E57" s="125"/>
      <c r="F57" s="126"/>
      <c r="G57" s="261"/>
      <c r="H57" s="262" t="s">
        <v>139</v>
      </c>
      <c r="I57" s="263"/>
      <c r="J57" s="264"/>
      <c r="K57" s="265"/>
      <c r="L57" s="262" t="s">
        <v>139</v>
      </c>
    </row>
    <row r="58" spans="5:12" ht="15" customHeight="1">
      <c r="E58" s="125"/>
      <c r="F58" s="266" t="s">
        <v>199</v>
      </c>
      <c r="G58" s="267"/>
      <c r="H58" s="266" t="s">
        <v>143</v>
      </c>
      <c r="I58" s="267"/>
      <c r="J58" s="266" t="s">
        <v>199</v>
      </c>
      <c r="K58" s="267"/>
      <c r="L58" s="266" t="s">
        <v>143</v>
      </c>
    </row>
    <row r="59" spans="4:12" ht="15" customHeight="1">
      <c r="D59" s="133" t="s">
        <v>2</v>
      </c>
      <c r="E59" s="125"/>
      <c r="F59" s="134" t="s">
        <v>84</v>
      </c>
      <c r="G59" s="267"/>
      <c r="H59" s="134" t="s">
        <v>84</v>
      </c>
      <c r="I59" s="267"/>
      <c r="J59" s="134" t="s">
        <v>84</v>
      </c>
      <c r="K59" s="267"/>
      <c r="L59" s="134" t="s">
        <v>84</v>
      </c>
    </row>
    <row r="60" spans="1:12" ht="15" customHeight="1">
      <c r="A60" s="125" t="s">
        <v>34</v>
      </c>
      <c r="E60" s="125"/>
      <c r="F60" s="269"/>
      <c r="G60" s="270"/>
      <c r="H60" s="271"/>
      <c r="I60" s="272"/>
      <c r="J60" s="269"/>
      <c r="K60" s="270"/>
      <c r="L60" s="271"/>
    </row>
    <row r="61" spans="1:12" ht="15" customHeight="1">
      <c r="A61" s="121" t="s">
        <v>138</v>
      </c>
      <c r="D61" s="132"/>
      <c r="E61" s="125"/>
      <c r="F61" s="178">
        <v>36142</v>
      </c>
      <c r="G61" s="152"/>
      <c r="H61" s="154">
        <v>-3342</v>
      </c>
      <c r="I61" s="152"/>
      <c r="J61" s="178">
        <v>0</v>
      </c>
      <c r="K61" s="191"/>
      <c r="L61" s="154">
        <v>-6</v>
      </c>
    </row>
    <row r="62" spans="1:12" ht="15" customHeight="1">
      <c r="A62" s="121" t="s">
        <v>109</v>
      </c>
      <c r="D62" s="187">
        <v>19.4</v>
      </c>
      <c r="E62" s="125"/>
      <c r="F62" s="178">
        <v>0</v>
      </c>
      <c r="G62" s="152"/>
      <c r="H62" s="154">
        <v>0</v>
      </c>
      <c r="I62" s="152"/>
      <c r="J62" s="178">
        <v>380000</v>
      </c>
      <c r="K62" s="191"/>
      <c r="L62" s="154">
        <v>81900</v>
      </c>
    </row>
    <row r="63" spans="1:12" ht="15" customHeight="1">
      <c r="A63" s="121" t="s">
        <v>217</v>
      </c>
      <c r="D63" s="187">
        <v>19.4</v>
      </c>
      <c r="E63" s="125"/>
      <c r="F63" s="180">
        <v>0</v>
      </c>
      <c r="G63" s="152"/>
      <c r="H63" s="120">
        <v>0</v>
      </c>
      <c r="I63" s="152"/>
      <c r="J63" s="178">
        <v>-540000</v>
      </c>
      <c r="K63" s="191"/>
      <c r="L63" s="154">
        <v>-8819400</v>
      </c>
    </row>
    <row r="64" spans="1:12" ht="15" customHeight="1">
      <c r="A64" s="121" t="s">
        <v>108</v>
      </c>
      <c r="D64" s="187">
        <v>19.4</v>
      </c>
      <c r="E64" s="125"/>
      <c r="F64" s="180">
        <v>0</v>
      </c>
      <c r="G64" s="152"/>
      <c r="H64" s="120">
        <v>0</v>
      </c>
      <c r="I64" s="123"/>
      <c r="J64" s="178">
        <v>1065000</v>
      </c>
      <c r="K64" s="123"/>
      <c r="L64" s="120">
        <v>0</v>
      </c>
    </row>
    <row r="65" spans="1:12" ht="15" customHeight="1">
      <c r="A65" s="121" t="s">
        <v>240</v>
      </c>
      <c r="D65" s="187"/>
      <c r="E65" s="125"/>
      <c r="F65" s="178">
        <v>144</v>
      </c>
      <c r="G65" s="152"/>
      <c r="H65" s="154">
        <v>0</v>
      </c>
      <c r="I65" s="123"/>
      <c r="J65" s="178">
        <v>0</v>
      </c>
      <c r="K65" s="191"/>
      <c r="L65" s="154">
        <v>0</v>
      </c>
    </row>
    <row r="66" spans="1:12" ht="15" customHeight="1">
      <c r="A66" s="186" t="s">
        <v>241</v>
      </c>
      <c r="B66" s="186"/>
      <c r="C66" s="186"/>
      <c r="D66" s="187">
        <v>10.1</v>
      </c>
      <c r="E66" s="125"/>
      <c r="F66" s="178">
        <v>-310565</v>
      </c>
      <c r="G66" s="152"/>
      <c r="H66" s="240">
        <v>0</v>
      </c>
      <c r="I66" s="239"/>
      <c r="J66" s="238">
        <v>0</v>
      </c>
      <c r="K66" s="241"/>
      <c r="L66" s="240">
        <v>0</v>
      </c>
    </row>
    <row r="67" spans="1:12" ht="15" customHeight="1">
      <c r="A67" s="121" t="s">
        <v>91</v>
      </c>
      <c r="D67" s="187">
        <v>10.1</v>
      </c>
      <c r="E67" s="125"/>
      <c r="F67" s="178">
        <v>0</v>
      </c>
      <c r="G67" s="152"/>
      <c r="H67" s="154">
        <v>0</v>
      </c>
      <c r="I67" s="152"/>
      <c r="J67" s="178">
        <v>-877500</v>
      </c>
      <c r="K67" s="191"/>
      <c r="L67" s="154">
        <v>-285022</v>
      </c>
    </row>
    <row r="68" spans="1:12" ht="15" customHeight="1">
      <c r="A68" s="121" t="s">
        <v>153</v>
      </c>
      <c r="D68" s="132"/>
      <c r="E68" s="125"/>
      <c r="F68" s="178">
        <v>0</v>
      </c>
      <c r="G68" s="152"/>
      <c r="H68" s="154">
        <v>0</v>
      </c>
      <c r="I68" s="152"/>
      <c r="J68" s="178">
        <v>0</v>
      </c>
      <c r="K68" s="191"/>
      <c r="L68" s="154">
        <v>-236</v>
      </c>
    </row>
    <row r="69" spans="1:12" ht="15" customHeight="1">
      <c r="A69" s="121" t="s">
        <v>256</v>
      </c>
      <c r="D69" s="132"/>
      <c r="E69" s="125"/>
      <c r="F69" s="200"/>
      <c r="G69" s="152"/>
      <c r="H69" s="123"/>
      <c r="J69" s="200"/>
      <c r="L69" s="123"/>
    </row>
    <row r="70" spans="2:12" ht="15" customHeight="1">
      <c r="B70" s="121" t="s">
        <v>257</v>
      </c>
      <c r="D70" s="132"/>
      <c r="E70" s="125"/>
      <c r="F70" s="200">
        <v>-1712577</v>
      </c>
      <c r="G70" s="152"/>
      <c r="H70" s="123">
        <v>-9089537</v>
      </c>
      <c r="J70" s="200">
        <v>-855796</v>
      </c>
      <c r="L70" s="123">
        <v>-2983</v>
      </c>
    </row>
    <row r="71" spans="1:12" ht="15" customHeight="1">
      <c r="A71" s="121" t="s">
        <v>258</v>
      </c>
      <c r="D71" s="132"/>
      <c r="E71" s="125"/>
      <c r="F71" s="200"/>
      <c r="G71" s="152"/>
      <c r="H71" s="154"/>
      <c r="J71" s="178"/>
      <c r="L71" s="154"/>
    </row>
    <row r="72" spans="2:12" ht="15" customHeight="1">
      <c r="B72" s="121" t="s">
        <v>257</v>
      </c>
      <c r="D72" s="132"/>
      <c r="E72" s="125"/>
      <c r="F72" s="200">
        <v>3561</v>
      </c>
      <c r="G72" s="152"/>
      <c r="H72" s="154">
        <v>0</v>
      </c>
      <c r="J72" s="178">
        <v>0</v>
      </c>
      <c r="L72" s="154">
        <v>0</v>
      </c>
    </row>
    <row r="73" spans="1:12" ht="15" customHeight="1">
      <c r="A73" s="121" t="s">
        <v>164</v>
      </c>
      <c r="D73" s="132"/>
      <c r="E73" s="125"/>
      <c r="F73" s="178">
        <v>-22292</v>
      </c>
      <c r="G73" s="152"/>
      <c r="H73" s="154">
        <v>-20239</v>
      </c>
      <c r="I73" s="123"/>
      <c r="J73" s="180">
        <v>-463</v>
      </c>
      <c r="K73" s="123"/>
      <c r="L73" s="120">
        <v>-144</v>
      </c>
    </row>
    <row r="74" spans="1:11" ht="15" customHeight="1">
      <c r="A74" s="121" t="s">
        <v>186</v>
      </c>
      <c r="D74" s="132"/>
      <c r="E74" s="125"/>
      <c r="F74" s="178"/>
      <c r="G74" s="152"/>
      <c r="H74" s="154"/>
      <c r="I74" s="123"/>
      <c r="J74" s="180"/>
      <c r="K74" s="123"/>
    </row>
    <row r="75" spans="1:12" ht="15" customHeight="1">
      <c r="A75" s="123"/>
      <c r="B75" s="121" t="s">
        <v>155</v>
      </c>
      <c r="D75" s="132"/>
      <c r="E75" s="125"/>
      <c r="F75" s="178">
        <v>0</v>
      </c>
      <c r="G75" s="152"/>
      <c r="H75" s="154">
        <v>0</v>
      </c>
      <c r="I75" s="123"/>
      <c r="J75" s="180">
        <v>25465</v>
      </c>
      <c r="K75" s="123"/>
      <c r="L75" s="120">
        <v>197145</v>
      </c>
    </row>
    <row r="76" spans="1:12" ht="15" customHeight="1">
      <c r="A76" s="121" t="s">
        <v>110</v>
      </c>
      <c r="D76" s="132"/>
      <c r="E76" s="125"/>
      <c r="F76" s="178">
        <v>0</v>
      </c>
      <c r="G76" s="152"/>
      <c r="H76" s="154">
        <v>0</v>
      </c>
      <c r="I76" s="152"/>
      <c r="J76" s="200">
        <v>1511204</v>
      </c>
      <c r="K76" s="191"/>
      <c r="L76" s="123">
        <v>1213061</v>
      </c>
    </row>
    <row r="77" spans="1:12" ht="15" customHeight="1">
      <c r="A77" s="121" t="s">
        <v>111</v>
      </c>
      <c r="D77" s="132"/>
      <c r="E77" s="125"/>
      <c r="F77" s="178">
        <v>2020</v>
      </c>
      <c r="G77" s="152"/>
      <c r="H77" s="154">
        <v>333</v>
      </c>
      <c r="I77" s="152"/>
      <c r="J77" s="178">
        <v>78118</v>
      </c>
      <c r="K77" s="191"/>
      <c r="L77" s="154">
        <v>13764</v>
      </c>
    </row>
    <row r="78" spans="1:12" ht="15" customHeight="1">
      <c r="A78" s="121" t="s">
        <v>259</v>
      </c>
      <c r="D78" s="132"/>
      <c r="E78" s="125"/>
      <c r="F78" s="178"/>
      <c r="G78" s="152"/>
      <c r="H78" s="154"/>
      <c r="I78" s="152"/>
      <c r="J78" s="178"/>
      <c r="K78" s="191"/>
      <c r="L78" s="154"/>
    </row>
    <row r="79" spans="2:12" ht="15" customHeight="1">
      <c r="B79" s="121" t="s">
        <v>257</v>
      </c>
      <c r="D79" s="132"/>
      <c r="E79" s="125"/>
      <c r="F79" s="202">
        <v>-2135</v>
      </c>
      <c r="G79" s="152"/>
      <c r="H79" s="192">
        <v>-26170</v>
      </c>
      <c r="I79" s="152"/>
      <c r="J79" s="202">
        <v>0</v>
      </c>
      <c r="K79" s="191"/>
      <c r="L79" s="192">
        <v>0</v>
      </c>
    </row>
    <row r="80" spans="4:12" ht="15" customHeight="1">
      <c r="D80" s="132"/>
      <c r="E80" s="125"/>
      <c r="F80" s="201"/>
      <c r="G80" s="152"/>
      <c r="H80" s="190"/>
      <c r="I80" s="191"/>
      <c r="J80" s="201"/>
      <c r="K80" s="152"/>
      <c r="L80" s="190"/>
    </row>
    <row r="81" spans="1:12" ht="15" customHeight="1">
      <c r="A81" s="125" t="s">
        <v>260</v>
      </c>
      <c r="B81" s="125"/>
      <c r="C81" s="123"/>
      <c r="D81" s="132"/>
      <c r="E81" s="125"/>
      <c r="F81" s="200"/>
      <c r="G81" s="123"/>
      <c r="H81" s="123"/>
      <c r="I81" s="123"/>
      <c r="J81" s="200"/>
      <c r="K81" s="123"/>
      <c r="L81" s="123"/>
    </row>
    <row r="82" spans="1:12" ht="15" customHeight="1">
      <c r="A82" s="125"/>
      <c r="B82" s="125" t="s">
        <v>261</v>
      </c>
      <c r="C82" s="123"/>
      <c r="D82" s="132"/>
      <c r="E82" s="125"/>
      <c r="F82" s="202">
        <f>SUM(F61:F79)</f>
        <v>-2005702</v>
      </c>
      <c r="G82" s="152"/>
      <c r="H82" s="192">
        <f>SUM(H61:H79)</f>
        <v>-9138955</v>
      </c>
      <c r="I82" s="191"/>
      <c r="J82" s="202">
        <f>SUM(J61:J79)</f>
        <v>786028</v>
      </c>
      <c r="K82" s="152"/>
      <c r="L82" s="192">
        <f>SUM(L61:L79)</f>
        <v>-7601921</v>
      </c>
    </row>
    <row r="83" spans="4:12" ht="15" customHeight="1">
      <c r="D83" s="132"/>
      <c r="E83" s="125"/>
      <c r="F83" s="201"/>
      <c r="G83" s="152"/>
      <c r="H83" s="190"/>
      <c r="I83" s="191"/>
      <c r="J83" s="201"/>
      <c r="K83" s="152"/>
      <c r="L83" s="190"/>
    </row>
    <row r="84" spans="1:12" ht="15" customHeight="1">
      <c r="A84" s="125" t="s">
        <v>35</v>
      </c>
      <c r="D84" s="132"/>
      <c r="E84" s="125"/>
      <c r="F84" s="201"/>
      <c r="G84" s="152"/>
      <c r="H84" s="190"/>
      <c r="I84" s="191"/>
      <c r="J84" s="201"/>
      <c r="K84" s="152"/>
      <c r="L84" s="190"/>
    </row>
    <row r="85" spans="1:12" ht="15" customHeight="1">
      <c r="A85" s="121" t="s">
        <v>262</v>
      </c>
      <c r="E85" s="125"/>
      <c r="F85" s="178"/>
      <c r="G85" s="152"/>
      <c r="H85" s="154"/>
      <c r="I85" s="191"/>
      <c r="J85" s="238"/>
      <c r="K85" s="152"/>
      <c r="L85" s="154"/>
    </row>
    <row r="86" spans="2:12" ht="15" customHeight="1">
      <c r="B86" s="121" t="s">
        <v>263</v>
      </c>
      <c r="D86" s="119">
        <v>14</v>
      </c>
      <c r="E86" s="125"/>
      <c r="F86" s="178">
        <v>1047384</v>
      </c>
      <c r="G86" s="152"/>
      <c r="H86" s="154">
        <v>2394736</v>
      </c>
      <c r="I86" s="191"/>
      <c r="J86" s="238">
        <v>905624</v>
      </c>
      <c r="K86" s="152"/>
      <c r="L86" s="154">
        <v>2393932</v>
      </c>
    </row>
    <row r="87" spans="1:12" ht="15" customHeight="1">
      <c r="A87" s="186" t="s">
        <v>264</v>
      </c>
      <c r="C87" s="123"/>
      <c r="E87" s="125"/>
      <c r="F87" s="200"/>
      <c r="G87" s="123"/>
      <c r="H87" s="123"/>
      <c r="I87" s="123"/>
      <c r="J87" s="238"/>
      <c r="K87" s="123"/>
      <c r="L87" s="123"/>
    </row>
    <row r="88" spans="1:12" ht="15" customHeight="1">
      <c r="A88" s="186"/>
      <c r="B88" s="121" t="s">
        <v>263</v>
      </c>
      <c r="C88" s="123"/>
      <c r="D88" s="119">
        <v>14</v>
      </c>
      <c r="E88" s="125"/>
      <c r="F88" s="200">
        <v>-834320</v>
      </c>
      <c r="G88" s="123"/>
      <c r="H88" s="123">
        <v>-1694393</v>
      </c>
      <c r="I88" s="123"/>
      <c r="J88" s="238">
        <v>-815848</v>
      </c>
      <c r="K88" s="123"/>
      <c r="L88" s="123">
        <v>-1692864</v>
      </c>
    </row>
    <row r="89" spans="1:12" ht="15" customHeight="1">
      <c r="A89" s="186" t="s">
        <v>265</v>
      </c>
      <c r="C89" s="123"/>
      <c r="E89" s="125"/>
      <c r="F89" s="203"/>
      <c r="G89" s="152"/>
      <c r="H89" s="193"/>
      <c r="I89" s="152"/>
      <c r="J89" s="238"/>
      <c r="K89" s="191"/>
      <c r="L89" s="154"/>
    </row>
    <row r="90" spans="1:12" ht="15" customHeight="1">
      <c r="A90" s="186"/>
      <c r="B90" s="121" t="s">
        <v>263</v>
      </c>
      <c r="C90" s="123"/>
      <c r="D90" s="119">
        <v>15</v>
      </c>
      <c r="E90" s="125"/>
      <c r="F90" s="203">
        <v>102011</v>
      </c>
      <c r="G90" s="152"/>
      <c r="H90" s="193">
        <v>4876000</v>
      </c>
      <c r="I90" s="152"/>
      <c r="J90" s="238">
        <v>0</v>
      </c>
      <c r="K90" s="191"/>
      <c r="L90" s="154">
        <v>4876000</v>
      </c>
    </row>
    <row r="91" spans="1:12" ht="15" customHeight="1">
      <c r="A91" s="186" t="s">
        <v>266</v>
      </c>
      <c r="B91" s="186"/>
      <c r="C91" s="186"/>
      <c r="E91" s="125"/>
      <c r="F91" s="178"/>
      <c r="G91" s="152"/>
      <c r="H91" s="154"/>
      <c r="I91" s="152"/>
      <c r="J91" s="238"/>
      <c r="K91" s="191"/>
      <c r="L91" s="154"/>
    </row>
    <row r="92" spans="1:12" ht="15" customHeight="1">
      <c r="A92" s="186"/>
      <c r="B92" s="186" t="s">
        <v>263</v>
      </c>
      <c r="C92" s="186"/>
      <c r="D92" s="119">
        <v>15</v>
      </c>
      <c r="E92" s="125"/>
      <c r="F92" s="178">
        <v>-29535</v>
      </c>
      <c r="G92" s="152"/>
      <c r="H92" s="154">
        <v>-195376</v>
      </c>
      <c r="I92" s="152"/>
      <c r="J92" s="238">
        <v>0</v>
      </c>
      <c r="K92" s="191"/>
      <c r="L92" s="154">
        <v>0</v>
      </c>
    </row>
    <row r="93" spans="1:12" ht="15" customHeight="1">
      <c r="A93" s="121" t="s">
        <v>262</v>
      </c>
      <c r="B93" s="186"/>
      <c r="C93" s="186"/>
      <c r="D93" s="187"/>
      <c r="E93" s="125"/>
      <c r="F93" s="178"/>
      <c r="G93" s="152"/>
      <c r="H93" s="154"/>
      <c r="I93" s="152"/>
      <c r="J93" s="238"/>
      <c r="K93" s="191"/>
      <c r="L93" s="154"/>
    </row>
    <row r="94" spans="2:12" ht="15" customHeight="1">
      <c r="B94" s="186" t="s">
        <v>267</v>
      </c>
      <c r="C94" s="186"/>
      <c r="D94" s="187"/>
      <c r="E94" s="125"/>
      <c r="F94" s="178">
        <v>0</v>
      </c>
      <c r="G94" s="152"/>
      <c r="H94" s="154">
        <v>0</v>
      </c>
      <c r="I94" s="152"/>
      <c r="J94" s="238">
        <v>0</v>
      </c>
      <c r="K94" s="191"/>
      <c r="L94" s="154">
        <v>2051000</v>
      </c>
    </row>
    <row r="95" spans="1:12" ht="15" customHeight="1">
      <c r="A95" s="186" t="s">
        <v>88</v>
      </c>
      <c r="B95" s="186"/>
      <c r="C95" s="186"/>
      <c r="D95" s="132"/>
      <c r="E95" s="125"/>
      <c r="F95" s="178">
        <v>0</v>
      </c>
      <c r="G95" s="152"/>
      <c r="H95" s="154">
        <v>-3364</v>
      </c>
      <c r="I95" s="152"/>
      <c r="J95" s="238">
        <v>0</v>
      </c>
      <c r="K95" s="191"/>
      <c r="L95" s="154">
        <v>0</v>
      </c>
    </row>
    <row r="96" spans="1:12" ht="15" customHeight="1">
      <c r="A96" s="121" t="s">
        <v>210</v>
      </c>
      <c r="D96" s="132"/>
      <c r="E96" s="125"/>
      <c r="F96" s="200">
        <v>-18132</v>
      </c>
      <c r="G96" s="152"/>
      <c r="H96" s="154">
        <v>0</v>
      </c>
      <c r="J96" s="200">
        <v>-8540</v>
      </c>
      <c r="L96" s="154">
        <v>0</v>
      </c>
    </row>
    <row r="97" spans="1:12" ht="15" customHeight="1">
      <c r="A97" s="186" t="s">
        <v>268</v>
      </c>
      <c r="D97" s="187"/>
      <c r="E97" s="125"/>
      <c r="F97" s="200"/>
      <c r="G97" s="152"/>
      <c r="H97" s="123"/>
      <c r="I97" s="152"/>
      <c r="J97" s="178"/>
      <c r="K97" s="191"/>
      <c r="L97" s="154"/>
    </row>
    <row r="98" spans="1:12" ht="15" customHeight="1">
      <c r="A98" s="186"/>
      <c r="B98" s="121" t="s">
        <v>269</v>
      </c>
      <c r="D98" s="187"/>
      <c r="E98" s="125"/>
      <c r="F98" s="178">
        <v>37500</v>
      </c>
      <c r="G98" s="152"/>
      <c r="H98" s="240">
        <v>0</v>
      </c>
      <c r="I98" s="239"/>
      <c r="J98" s="238">
        <v>0</v>
      </c>
      <c r="K98" s="241"/>
      <c r="L98" s="240">
        <v>0</v>
      </c>
    </row>
    <row r="99" spans="1:12" ht="15" customHeight="1">
      <c r="A99" s="186" t="s">
        <v>90</v>
      </c>
      <c r="B99" s="186"/>
      <c r="C99" s="186"/>
      <c r="D99" s="132"/>
      <c r="E99" s="125"/>
      <c r="F99" s="202">
        <v>-567653</v>
      </c>
      <c r="G99" s="152"/>
      <c r="H99" s="192">
        <v>-153507</v>
      </c>
      <c r="I99" s="152"/>
      <c r="J99" s="202">
        <v>-219111</v>
      </c>
      <c r="K99" s="191"/>
      <c r="L99" s="192">
        <v>-172395</v>
      </c>
    </row>
    <row r="100" spans="4:12" ht="15" customHeight="1">
      <c r="D100" s="132"/>
      <c r="E100" s="125"/>
      <c r="F100" s="201"/>
      <c r="G100" s="152"/>
      <c r="H100" s="190"/>
      <c r="I100" s="191"/>
      <c r="J100" s="201"/>
      <c r="K100" s="152"/>
      <c r="L100" s="190"/>
    </row>
    <row r="101" spans="1:12" ht="15" customHeight="1">
      <c r="A101" s="125" t="s">
        <v>165</v>
      </c>
      <c r="C101" s="123"/>
      <c r="D101" s="132"/>
      <c r="E101" s="125"/>
      <c r="F101" s="202">
        <f>SUM(F84:F100)</f>
        <v>-262745</v>
      </c>
      <c r="G101" s="152"/>
      <c r="H101" s="192">
        <f>SUM(H84:H100)</f>
        <v>5224096</v>
      </c>
      <c r="I101" s="191"/>
      <c r="J101" s="202">
        <f>SUM(J84:J100)</f>
        <v>-137875</v>
      </c>
      <c r="K101" s="152"/>
      <c r="L101" s="192">
        <f>SUM(L84:L100)</f>
        <v>7455673</v>
      </c>
    </row>
    <row r="102" spans="4:12" ht="15" customHeight="1">
      <c r="D102" s="132"/>
      <c r="E102" s="125"/>
      <c r="F102" s="190"/>
      <c r="G102" s="152"/>
      <c r="H102" s="190"/>
      <c r="I102" s="191"/>
      <c r="J102" s="190"/>
      <c r="K102" s="152"/>
      <c r="L102" s="190"/>
    </row>
    <row r="103" spans="1:12" s="275" customFormat="1" ht="21.75" customHeight="1">
      <c r="A103" s="54" t="str">
        <f>'2-4'!A55:L55</f>
        <v>The accompanying condensed notes to the interim financial information on pages 12 to 46 are an integral part of this interim financial information.</v>
      </c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</row>
    <row r="104" spans="1:12" ht="16.5" customHeight="1">
      <c r="A104" s="125" t="str">
        <f>+A51</f>
        <v>Energy Absolute Public Company Limited</v>
      </c>
      <c r="B104" s="125"/>
      <c r="C104" s="125"/>
      <c r="D104" s="132"/>
      <c r="G104" s="188"/>
      <c r="I104" s="189"/>
      <c r="K104" s="188"/>
      <c r="L104" s="256" t="s">
        <v>54</v>
      </c>
    </row>
    <row r="105" spans="1:12" ht="16.5" customHeight="1">
      <c r="A105" s="125" t="str">
        <f>A52</f>
        <v>Statement of Cash Flows </v>
      </c>
      <c r="B105" s="125"/>
      <c r="C105" s="125"/>
      <c r="D105" s="132"/>
      <c r="G105" s="188"/>
      <c r="I105" s="189"/>
      <c r="K105" s="188"/>
      <c r="L105" s="118"/>
    </row>
    <row r="106" spans="1:12" ht="16.5" customHeight="1">
      <c r="A106" s="216" t="str">
        <f>+A53</f>
        <v>For the three-month period ended 31 March 2020</v>
      </c>
      <c r="B106" s="216"/>
      <c r="C106" s="216"/>
      <c r="D106" s="133"/>
      <c r="E106" s="218"/>
      <c r="F106" s="126"/>
      <c r="G106" s="225"/>
      <c r="H106" s="126"/>
      <c r="I106" s="226"/>
      <c r="J106" s="126"/>
      <c r="K106" s="225"/>
      <c r="L106" s="126"/>
    </row>
    <row r="107" spans="1:11" ht="16.5" customHeight="1">
      <c r="A107" s="125"/>
      <c r="B107" s="125"/>
      <c r="C107" s="125"/>
      <c r="D107" s="132"/>
      <c r="G107" s="188"/>
      <c r="I107" s="189"/>
      <c r="K107" s="188"/>
    </row>
    <row r="108" spans="1:11" ht="16.5" customHeight="1">
      <c r="A108" s="125"/>
      <c r="B108" s="125"/>
      <c r="C108" s="125"/>
      <c r="D108" s="132"/>
      <c r="G108" s="188"/>
      <c r="I108" s="189"/>
      <c r="K108" s="188"/>
    </row>
    <row r="109" spans="7:12" ht="16.5" customHeight="1">
      <c r="G109" s="188"/>
      <c r="H109" s="257" t="s">
        <v>46</v>
      </c>
      <c r="I109" s="258"/>
      <c r="J109" s="259"/>
      <c r="K109" s="260"/>
      <c r="L109" s="257" t="s">
        <v>106</v>
      </c>
    </row>
    <row r="110" spans="1:12" ht="16.5" customHeight="1">
      <c r="A110" s="123"/>
      <c r="E110" s="125"/>
      <c r="F110" s="126"/>
      <c r="G110" s="261"/>
      <c r="H110" s="262" t="s">
        <v>139</v>
      </c>
      <c r="I110" s="263"/>
      <c r="J110" s="264"/>
      <c r="K110" s="265"/>
      <c r="L110" s="262" t="s">
        <v>139</v>
      </c>
    </row>
    <row r="111" spans="5:12" ht="16.5" customHeight="1">
      <c r="E111" s="125"/>
      <c r="F111" s="266" t="s">
        <v>199</v>
      </c>
      <c r="G111" s="267"/>
      <c r="H111" s="266" t="s">
        <v>143</v>
      </c>
      <c r="I111" s="267"/>
      <c r="J111" s="266" t="s">
        <v>199</v>
      </c>
      <c r="K111" s="267"/>
      <c r="L111" s="266" t="s">
        <v>143</v>
      </c>
    </row>
    <row r="112" spans="5:12" ht="16.5" customHeight="1">
      <c r="E112" s="125"/>
      <c r="F112" s="134" t="s">
        <v>84</v>
      </c>
      <c r="G112" s="267"/>
      <c r="H112" s="134" t="s">
        <v>84</v>
      </c>
      <c r="I112" s="267"/>
      <c r="J112" s="134" t="s">
        <v>84</v>
      </c>
      <c r="K112" s="267"/>
      <c r="L112" s="134" t="s">
        <v>84</v>
      </c>
    </row>
    <row r="113" spans="5:12" ht="16.5" customHeight="1">
      <c r="E113" s="125"/>
      <c r="F113" s="269"/>
      <c r="G113" s="270"/>
      <c r="H113" s="271"/>
      <c r="I113" s="272"/>
      <c r="J113" s="269"/>
      <c r="K113" s="270"/>
      <c r="L113" s="271"/>
    </row>
    <row r="114" spans="1:12" ht="16.5" customHeight="1">
      <c r="A114" s="125" t="s">
        <v>184</v>
      </c>
      <c r="D114" s="132"/>
      <c r="E114" s="125"/>
      <c r="F114" s="178">
        <f>SUM(F46,F82,F101)</f>
        <v>577900</v>
      </c>
      <c r="G114" s="152"/>
      <c r="H114" s="154">
        <f>SUM(H46,H82,H101)</f>
        <v>-2175860</v>
      </c>
      <c r="I114" s="191"/>
      <c r="J114" s="178">
        <f>SUM(J46,J82,J101)</f>
        <v>568048</v>
      </c>
      <c r="K114" s="152"/>
      <c r="L114" s="154">
        <f>SUM(L46,L82,L101)</f>
        <v>-208202</v>
      </c>
    </row>
    <row r="115" spans="1:12" ht="16.5" customHeight="1">
      <c r="A115" s="121" t="s">
        <v>50</v>
      </c>
      <c r="D115" s="132"/>
      <c r="E115" s="125"/>
      <c r="F115" s="204">
        <f>'2-4'!H17</f>
        <v>10028952</v>
      </c>
      <c r="G115" s="152"/>
      <c r="H115" s="194">
        <v>5478570</v>
      </c>
      <c r="I115" s="152"/>
      <c r="J115" s="204">
        <f>'2-4'!L17</f>
        <v>5260281</v>
      </c>
      <c r="K115" s="191"/>
      <c r="L115" s="194">
        <v>544675</v>
      </c>
    </row>
    <row r="116" spans="1:12" ht="16.5" customHeight="1">
      <c r="A116" s="121" t="s">
        <v>271</v>
      </c>
      <c r="D116" s="132"/>
      <c r="E116" s="125"/>
      <c r="F116" s="204"/>
      <c r="G116" s="152"/>
      <c r="H116" s="194"/>
      <c r="I116" s="152"/>
      <c r="J116" s="204"/>
      <c r="K116" s="191"/>
      <c r="L116" s="194"/>
    </row>
    <row r="117" spans="1:12" ht="16.5" customHeight="1">
      <c r="A117" s="123"/>
      <c r="B117" s="121" t="s">
        <v>270</v>
      </c>
      <c r="D117" s="132"/>
      <c r="E117" s="125"/>
      <c r="F117" s="202">
        <v>-50643</v>
      </c>
      <c r="G117" s="152"/>
      <c r="H117" s="192">
        <v>-48640</v>
      </c>
      <c r="I117" s="152"/>
      <c r="J117" s="202">
        <v>1778</v>
      </c>
      <c r="K117" s="191"/>
      <c r="L117" s="192">
        <v>0</v>
      </c>
    </row>
    <row r="118" spans="4:12" ht="16.5" customHeight="1">
      <c r="D118" s="132"/>
      <c r="E118" s="125"/>
      <c r="F118" s="201"/>
      <c r="G118" s="152"/>
      <c r="H118" s="190"/>
      <c r="I118" s="191"/>
      <c r="J118" s="201"/>
      <c r="K118" s="152"/>
      <c r="L118" s="190"/>
    </row>
    <row r="119" spans="1:12" ht="16.5" customHeight="1" thickBot="1">
      <c r="A119" s="125" t="s">
        <v>51</v>
      </c>
      <c r="D119" s="132"/>
      <c r="E119" s="125"/>
      <c r="F119" s="205">
        <f>SUM(F114:F118)</f>
        <v>10556209</v>
      </c>
      <c r="G119" s="152"/>
      <c r="H119" s="195">
        <f>SUM(H114:H118)</f>
        <v>3254070</v>
      </c>
      <c r="I119" s="191"/>
      <c r="J119" s="205">
        <f>SUM(J114:J118)</f>
        <v>5830107</v>
      </c>
      <c r="K119" s="152"/>
      <c r="L119" s="195">
        <f>SUM(L114:L118)</f>
        <v>336473</v>
      </c>
    </row>
    <row r="120" spans="5:12" ht="16.5" customHeight="1" thickTop="1">
      <c r="E120" s="125"/>
      <c r="F120" s="269"/>
      <c r="G120" s="270"/>
      <c r="H120" s="271"/>
      <c r="I120" s="272"/>
      <c r="J120" s="269"/>
      <c r="K120" s="270"/>
      <c r="L120" s="271"/>
    </row>
    <row r="121" spans="1:12" ht="16.5" customHeight="1">
      <c r="A121" s="125" t="s">
        <v>166</v>
      </c>
      <c r="D121" s="132"/>
      <c r="E121" s="125"/>
      <c r="F121" s="178"/>
      <c r="G121" s="149"/>
      <c r="H121" s="154"/>
      <c r="I121" s="153"/>
      <c r="J121" s="178"/>
      <c r="K121" s="149"/>
      <c r="L121" s="154"/>
    </row>
    <row r="122" spans="1:12" ht="16.5" customHeight="1">
      <c r="A122" s="186" t="s">
        <v>83</v>
      </c>
      <c r="D122" s="132"/>
      <c r="E122" s="125"/>
      <c r="F122" s="178"/>
      <c r="G122" s="149"/>
      <c r="H122" s="154"/>
      <c r="I122" s="153"/>
      <c r="J122" s="178"/>
      <c r="K122" s="149"/>
      <c r="L122" s="154"/>
    </row>
    <row r="123" spans="1:12" ht="16.5" customHeight="1">
      <c r="A123" s="186"/>
      <c r="B123" s="121" t="s">
        <v>167</v>
      </c>
      <c r="D123" s="132"/>
      <c r="E123" s="125"/>
      <c r="F123" s="202">
        <f>F119</f>
        <v>10556209</v>
      </c>
      <c r="G123" s="149"/>
      <c r="H123" s="192">
        <v>3254070</v>
      </c>
      <c r="I123" s="152"/>
      <c r="J123" s="202">
        <f>J119</f>
        <v>5830107</v>
      </c>
      <c r="K123" s="191"/>
      <c r="L123" s="192">
        <v>336473</v>
      </c>
    </row>
    <row r="124" spans="1:12" ht="16.5" customHeight="1">
      <c r="A124" s="186"/>
      <c r="D124" s="132"/>
      <c r="E124" s="125"/>
      <c r="F124" s="178"/>
      <c r="G124" s="149"/>
      <c r="H124" s="154"/>
      <c r="I124" s="153"/>
      <c r="J124" s="178"/>
      <c r="K124" s="149"/>
      <c r="L124" s="154"/>
    </row>
    <row r="125" spans="1:12" ht="16.5" customHeight="1" thickBot="1">
      <c r="A125" s="186"/>
      <c r="D125" s="132"/>
      <c r="E125" s="125"/>
      <c r="F125" s="205">
        <f>SUM(F123:F124)</f>
        <v>10556209</v>
      </c>
      <c r="G125" s="149"/>
      <c r="H125" s="195">
        <f>SUM(H123:H124)</f>
        <v>3254070</v>
      </c>
      <c r="I125" s="153"/>
      <c r="J125" s="205">
        <f>SUM(J123:J124)</f>
        <v>5830107</v>
      </c>
      <c r="K125" s="149"/>
      <c r="L125" s="195">
        <f>SUM(L123:L124)</f>
        <v>336473</v>
      </c>
    </row>
    <row r="126" spans="3:12" ht="16.5" customHeight="1" thickTop="1">
      <c r="C126" s="123"/>
      <c r="D126" s="132"/>
      <c r="E126" s="125"/>
      <c r="F126" s="201"/>
      <c r="G126" s="152"/>
      <c r="H126" s="190"/>
      <c r="I126" s="191"/>
      <c r="J126" s="201"/>
      <c r="K126" s="152"/>
      <c r="L126" s="190"/>
    </row>
    <row r="127" spans="3:12" ht="16.5" customHeight="1">
      <c r="C127" s="123"/>
      <c r="D127" s="132"/>
      <c r="E127" s="125"/>
      <c r="F127" s="201"/>
      <c r="G127" s="152"/>
      <c r="H127" s="190"/>
      <c r="I127" s="191"/>
      <c r="J127" s="201"/>
      <c r="K127" s="152"/>
      <c r="L127" s="190"/>
    </row>
    <row r="128" spans="1:12" ht="16.5" customHeight="1">
      <c r="A128" s="125" t="s">
        <v>226</v>
      </c>
      <c r="D128" s="132"/>
      <c r="E128" s="125"/>
      <c r="F128" s="201"/>
      <c r="G128" s="152"/>
      <c r="H128" s="190"/>
      <c r="I128" s="191"/>
      <c r="J128" s="201"/>
      <c r="K128" s="152"/>
      <c r="L128" s="190"/>
    </row>
    <row r="129" spans="1:10" ht="16.5" customHeight="1">
      <c r="A129" s="186" t="s">
        <v>168</v>
      </c>
      <c r="B129" s="123"/>
      <c r="C129" s="123"/>
      <c r="D129" s="132"/>
      <c r="E129" s="125"/>
      <c r="F129" s="180"/>
      <c r="J129" s="180"/>
    </row>
    <row r="130" spans="1:10" ht="16.5" customHeight="1">
      <c r="A130" s="186"/>
      <c r="B130" s="123" t="s">
        <v>175</v>
      </c>
      <c r="C130" s="123"/>
      <c r="D130" s="132"/>
      <c r="E130" s="125"/>
      <c r="F130" s="180"/>
      <c r="J130" s="180"/>
    </row>
    <row r="131" spans="1:12" ht="16.5" customHeight="1">
      <c r="A131" s="186"/>
      <c r="B131" s="123" t="s">
        <v>176</v>
      </c>
      <c r="C131" s="123"/>
      <c r="D131" s="132"/>
      <c r="E131" s="125"/>
      <c r="F131" s="178">
        <v>87371</v>
      </c>
      <c r="G131" s="152"/>
      <c r="H131" s="154">
        <v>-4808812</v>
      </c>
      <c r="I131" s="149"/>
      <c r="J131" s="178">
        <v>0</v>
      </c>
      <c r="K131" s="153"/>
      <c r="L131" s="154">
        <v>0</v>
      </c>
    </row>
    <row r="132" spans="1:12" ht="16.5" customHeight="1">
      <c r="A132" s="121" t="s">
        <v>169</v>
      </c>
      <c r="B132" s="123"/>
      <c r="C132" s="186"/>
      <c r="D132" s="196"/>
      <c r="E132" s="125"/>
      <c r="F132" s="178">
        <v>186161</v>
      </c>
      <c r="G132" s="152"/>
      <c r="H132" s="154">
        <v>497446</v>
      </c>
      <c r="I132" s="149"/>
      <c r="J132" s="178">
        <v>0</v>
      </c>
      <c r="K132" s="153"/>
      <c r="L132" s="154">
        <v>0</v>
      </c>
    </row>
    <row r="133" spans="1:12" ht="16.5" customHeight="1">
      <c r="A133" s="186" t="s">
        <v>170</v>
      </c>
      <c r="B133" s="123"/>
      <c r="C133" s="186"/>
      <c r="D133" s="196"/>
      <c r="E133" s="125"/>
      <c r="F133" s="178"/>
      <c r="G133" s="152"/>
      <c r="H133" s="154"/>
      <c r="I133" s="123"/>
      <c r="J133" s="200"/>
      <c r="K133" s="123"/>
      <c r="L133" s="123"/>
    </row>
    <row r="134" spans="1:12" ht="16.5" customHeight="1">
      <c r="A134" s="125"/>
      <c r="B134" s="186" t="s">
        <v>177</v>
      </c>
      <c r="D134" s="197"/>
      <c r="F134" s="178">
        <v>0</v>
      </c>
      <c r="G134" s="184"/>
      <c r="H134" s="154">
        <v>615024</v>
      </c>
      <c r="I134" s="149"/>
      <c r="J134" s="178">
        <v>0</v>
      </c>
      <c r="K134" s="153"/>
      <c r="L134" s="154">
        <v>0</v>
      </c>
    </row>
    <row r="135" spans="1:12" ht="16.5" customHeight="1">
      <c r="A135" s="186" t="s">
        <v>174</v>
      </c>
      <c r="B135" s="186"/>
      <c r="D135" s="197"/>
      <c r="F135" s="178"/>
      <c r="G135" s="184"/>
      <c r="H135" s="154"/>
      <c r="I135" s="149"/>
      <c r="J135" s="178"/>
      <c r="K135" s="153"/>
      <c r="L135" s="154"/>
    </row>
    <row r="136" spans="1:12" ht="16.5" customHeight="1">
      <c r="A136" s="213"/>
      <c r="B136" s="186" t="s">
        <v>178</v>
      </c>
      <c r="D136" s="197"/>
      <c r="F136" s="178">
        <v>0</v>
      </c>
      <c r="G136" s="184"/>
      <c r="H136" s="154">
        <v>34531</v>
      </c>
      <c r="I136" s="149"/>
      <c r="J136" s="178">
        <v>0</v>
      </c>
      <c r="K136" s="153"/>
      <c r="L136" s="154">
        <v>0</v>
      </c>
    </row>
    <row r="137" spans="1:12" ht="16.5" customHeight="1">
      <c r="A137" s="186" t="s">
        <v>222</v>
      </c>
      <c r="B137" s="214"/>
      <c r="C137" s="186"/>
      <c r="D137" s="196"/>
      <c r="E137" s="125"/>
      <c r="F137" s="178">
        <v>1031784</v>
      </c>
      <c r="G137" s="152"/>
      <c r="H137" s="154">
        <v>0</v>
      </c>
      <c r="I137" s="149"/>
      <c r="J137" s="178">
        <v>322831</v>
      </c>
      <c r="K137" s="153"/>
      <c r="L137" s="154">
        <v>0</v>
      </c>
    </row>
    <row r="138" spans="5:12" ht="16.5" customHeight="1">
      <c r="E138" s="125"/>
      <c r="F138" s="271"/>
      <c r="G138" s="270"/>
      <c r="H138" s="271"/>
      <c r="I138" s="272"/>
      <c r="J138" s="271"/>
      <c r="K138" s="270"/>
      <c r="L138" s="271"/>
    </row>
    <row r="139" spans="5:12" ht="16.5" customHeight="1">
      <c r="E139" s="125"/>
      <c r="F139" s="271"/>
      <c r="G139" s="270"/>
      <c r="H139" s="271"/>
      <c r="I139" s="272"/>
      <c r="J139" s="271"/>
      <c r="K139" s="270"/>
      <c r="L139" s="271"/>
    </row>
    <row r="140" spans="5:12" ht="16.5" customHeight="1">
      <c r="E140" s="125"/>
      <c r="F140" s="271"/>
      <c r="G140" s="270"/>
      <c r="H140" s="271"/>
      <c r="I140" s="272"/>
      <c r="J140" s="271"/>
      <c r="K140" s="270"/>
      <c r="L140" s="271"/>
    </row>
    <row r="141" spans="5:12" ht="16.5" customHeight="1">
      <c r="E141" s="125"/>
      <c r="F141" s="271"/>
      <c r="G141" s="270"/>
      <c r="H141" s="271"/>
      <c r="I141" s="272"/>
      <c r="J141" s="271"/>
      <c r="K141" s="270"/>
      <c r="L141" s="271"/>
    </row>
    <row r="142" spans="5:12" ht="16.5" customHeight="1">
      <c r="E142" s="125"/>
      <c r="F142" s="271"/>
      <c r="G142" s="270"/>
      <c r="H142" s="271"/>
      <c r="I142" s="272"/>
      <c r="J142" s="271"/>
      <c r="K142" s="270"/>
      <c r="L142" s="271"/>
    </row>
    <row r="143" spans="5:12" ht="16.5" customHeight="1">
      <c r="E143" s="125"/>
      <c r="F143" s="271"/>
      <c r="G143" s="270"/>
      <c r="H143" s="271"/>
      <c r="I143" s="272"/>
      <c r="J143" s="271"/>
      <c r="K143" s="270"/>
      <c r="L143" s="271"/>
    </row>
    <row r="144" spans="5:12" ht="16.5" customHeight="1">
      <c r="E144" s="125"/>
      <c r="F144" s="271"/>
      <c r="G144" s="270"/>
      <c r="H144" s="271"/>
      <c r="I144" s="272"/>
      <c r="J144" s="271"/>
      <c r="K144" s="270"/>
      <c r="L144" s="271"/>
    </row>
    <row r="145" spans="5:12" ht="16.5" customHeight="1">
      <c r="E145" s="125"/>
      <c r="F145" s="271"/>
      <c r="G145" s="270"/>
      <c r="H145" s="271"/>
      <c r="I145" s="272"/>
      <c r="J145" s="271"/>
      <c r="K145" s="270"/>
      <c r="L145" s="271"/>
    </row>
    <row r="146" spans="5:12" ht="16.5" customHeight="1">
      <c r="E146" s="125"/>
      <c r="F146" s="271"/>
      <c r="G146" s="270"/>
      <c r="H146" s="271"/>
      <c r="I146" s="272"/>
      <c r="J146" s="271"/>
      <c r="K146" s="270"/>
      <c r="L146" s="271"/>
    </row>
    <row r="147" spans="5:12" ht="16.5" customHeight="1">
      <c r="E147" s="125"/>
      <c r="F147" s="271"/>
      <c r="G147" s="270"/>
      <c r="H147" s="271"/>
      <c r="I147" s="272"/>
      <c r="J147" s="271"/>
      <c r="K147" s="270"/>
      <c r="L147" s="271"/>
    </row>
    <row r="148" spans="5:12" ht="16.5" customHeight="1">
      <c r="E148" s="125"/>
      <c r="F148" s="271"/>
      <c r="G148" s="270"/>
      <c r="H148" s="271"/>
      <c r="I148" s="272"/>
      <c r="J148" s="271"/>
      <c r="K148" s="270"/>
      <c r="L148" s="271"/>
    </row>
    <row r="149" spans="5:12" ht="16.5" customHeight="1">
      <c r="E149" s="125"/>
      <c r="F149" s="271"/>
      <c r="G149" s="270"/>
      <c r="H149" s="271"/>
      <c r="I149" s="272"/>
      <c r="J149" s="271"/>
      <c r="K149" s="270"/>
      <c r="L149" s="271"/>
    </row>
    <row r="150" spans="1:11" ht="16.5" customHeight="1">
      <c r="A150" s="125"/>
      <c r="B150" s="186"/>
      <c r="E150" s="273"/>
      <c r="F150" s="194"/>
      <c r="G150" s="274"/>
      <c r="H150" s="194"/>
      <c r="I150" s="274"/>
      <c r="K150" s="274"/>
    </row>
    <row r="151" spans="1:11" ht="16.5" customHeight="1">
      <c r="A151" s="125"/>
      <c r="B151" s="186"/>
      <c r="E151" s="273"/>
      <c r="F151" s="194"/>
      <c r="G151" s="274"/>
      <c r="H151" s="194"/>
      <c r="I151" s="274"/>
      <c r="K151" s="274"/>
    </row>
    <row r="152" spans="1:11" ht="22.5" customHeight="1">
      <c r="A152" s="125"/>
      <c r="B152" s="186"/>
      <c r="E152" s="273"/>
      <c r="F152" s="194"/>
      <c r="G152" s="274"/>
      <c r="H152" s="194"/>
      <c r="I152" s="274"/>
      <c r="K152" s="274"/>
    </row>
    <row r="153" spans="1:12" s="268" customFormat="1" ht="21.75" customHeight="1">
      <c r="A153" s="54" t="str">
        <f>'2-4'!A55:L55</f>
        <v>The accompanying condensed notes to the interim financial information on pages 12 to 46 are an integral part of this interim financial information.</v>
      </c>
      <c r="B153" s="245"/>
      <c r="C153" s="245"/>
      <c r="D153" s="245"/>
      <c r="E153" s="245"/>
      <c r="F153" s="245"/>
      <c r="G153" s="245"/>
      <c r="H153" s="245"/>
      <c r="I153" s="245"/>
      <c r="J153" s="245"/>
      <c r="K153" s="245"/>
      <c r="L153" s="245"/>
    </row>
  </sheetData>
  <sheetProtection/>
  <printOptions/>
  <pageMargins left="0.8" right="0.5" top="0.5" bottom="0.6" header="0.49" footer="0.4"/>
  <pageSetup firstPageNumber="9" useFirstPageNumber="1" fitToHeight="0" horizontalDpi="1200" verticalDpi="1200" orientation="portrait" paperSize="9" scale="95" r:id="rId1"/>
  <headerFooter>
    <oddFooter>&amp;R&amp;"Arial,Regular"&amp;9&amp;P</oddFooter>
  </headerFooter>
  <rowBreaks count="2" manualBreakCount="2">
    <brk id="50" max="255" man="1"/>
    <brk id="103" max="255" man="1"/>
  </rowBreaks>
  <ignoredErrors>
    <ignoredError sqref="G82 I82 K8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PricewaterhouseCoopers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smsinstall</dc:creator>
  <cp:keywords/>
  <dc:description/>
  <cp:lastModifiedBy>jurarat</cp:lastModifiedBy>
  <cp:lastPrinted>2020-05-14T09:34:30Z</cp:lastPrinted>
  <dcterms:created xsi:type="dcterms:W3CDTF">2014-03-04T07:14:12Z</dcterms:created>
  <dcterms:modified xsi:type="dcterms:W3CDTF">2020-06-05T05:12:44Z</dcterms:modified>
  <cp:category/>
  <cp:version/>
  <cp:contentType/>
  <cp:contentStatus/>
</cp:coreProperties>
</file>