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40" windowHeight="13140" tabRatio="720" activeTab="0"/>
  </bookViews>
  <sheets>
    <sheet name="2-4" sheetId="1" r:id="rId1"/>
    <sheet name="5-6 (3m)" sheetId="2" r:id="rId2"/>
    <sheet name="7-8 (9m)" sheetId="3" r:id="rId3"/>
    <sheet name="9" sheetId="4" r:id="rId4"/>
    <sheet name="10" sheetId="5" r:id="rId5"/>
    <sheet name="11-13" sheetId="6" r:id="rId6"/>
  </sheets>
  <definedNames>
    <definedName name="_xlnm.Print_Area" localSheetId="2">'7-8 (9m)'!$A$1:$L$115</definedName>
  </definedNames>
  <calcPr fullCalcOnLoad="1"/>
</workbook>
</file>

<file path=xl/sharedStrings.xml><?xml version="1.0" encoding="utf-8"?>
<sst xmlns="http://schemas.openxmlformats.org/spreadsheetml/2006/main" count="551" uniqueCount="298">
  <si>
    <t xml:space="preserve">   </t>
  </si>
  <si>
    <t>31 December</t>
  </si>
  <si>
    <t>Notes</t>
  </si>
  <si>
    <t>Assets</t>
  </si>
  <si>
    <t>Current assets</t>
  </si>
  <si>
    <t>Total current assets</t>
  </si>
  <si>
    <t>Non-current assets</t>
  </si>
  <si>
    <t>Director ________________________________________________</t>
  </si>
  <si>
    <t>Total non-current assets</t>
  </si>
  <si>
    <t>Current liabilities</t>
  </si>
  <si>
    <t>Total current liabilities</t>
  </si>
  <si>
    <t>Non-current liabilities</t>
  </si>
  <si>
    <t>Total non-current liabilities</t>
  </si>
  <si>
    <t>Total liabilities</t>
  </si>
  <si>
    <t>Total assets</t>
  </si>
  <si>
    <t>Share capital</t>
  </si>
  <si>
    <t>Issued and paid-up share capital</t>
  </si>
  <si>
    <t>Premium on share capital</t>
  </si>
  <si>
    <t xml:space="preserve">Retained earnings </t>
  </si>
  <si>
    <t>Unappropriated</t>
  </si>
  <si>
    <t>Non-controlling interests</t>
  </si>
  <si>
    <t>Other income</t>
  </si>
  <si>
    <t>Administrative expenses</t>
  </si>
  <si>
    <t>Profit for the period</t>
  </si>
  <si>
    <t>Attributable to owners of the parent</t>
  </si>
  <si>
    <t>share capital</t>
  </si>
  <si>
    <t>Total</t>
  </si>
  <si>
    <t>Non-controlling</t>
  </si>
  <si>
    <t>interests</t>
  </si>
  <si>
    <t>Cash flows from operating activities</t>
  </si>
  <si>
    <t>Profit before income tax for the period</t>
  </si>
  <si>
    <t>- Interest income</t>
  </si>
  <si>
    <t>- Inventories</t>
  </si>
  <si>
    <t>- Income tax paid</t>
  </si>
  <si>
    <t>Cash flows from investing activities</t>
  </si>
  <si>
    <t>Cash flows from financing activities</t>
  </si>
  <si>
    <t>Authorised share capital</t>
  </si>
  <si>
    <t xml:space="preserve"> paid-up</t>
  </si>
  <si>
    <t>Issued and</t>
  </si>
  <si>
    <t xml:space="preserve"> share capital</t>
  </si>
  <si>
    <t>Premium on</t>
  </si>
  <si>
    <t>Total owners</t>
  </si>
  <si>
    <t>of the parent</t>
  </si>
  <si>
    <t>- Depreciation and amortisation</t>
  </si>
  <si>
    <t>Change in operating assets and liabilities:</t>
  </si>
  <si>
    <t>Audited</t>
  </si>
  <si>
    <t>Consolidated</t>
  </si>
  <si>
    <t>Retained earnings</t>
  </si>
  <si>
    <t xml:space="preserve">Statement of Cash Flows </t>
  </si>
  <si>
    <t>Adjustments to reconcile profit before income tax</t>
  </si>
  <si>
    <t>Beginning balance</t>
  </si>
  <si>
    <t xml:space="preserve">Ending balance </t>
  </si>
  <si>
    <t xml:space="preserve">Statement of Financial Position </t>
  </si>
  <si>
    <t>Statement of Comprehensive Income</t>
  </si>
  <si>
    <t>Unaudited</t>
  </si>
  <si>
    <t>Finance costs</t>
  </si>
  <si>
    <t>Total revenue</t>
  </si>
  <si>
    <t>equity</t>
  </si>
  <si>
    <t>Energy Absolute Public Company Limited</t>
  </si>
  <si>
    <t xml:space="preserve">Cash and cash equivalents </t>
  </si>
  <si>
    <t>Trade accounts payable</t>
  </si>
  <si>
    <t>Revenue from subsidy for adders</t>
  </si>
  <si>
    <t>Dividend income</t>
  </si>
  <si>
    <t>- Trade accounts receivable</t>
  </si>
  <si>
    <t>- Trade accounts payable</t>
  </si>
  <si>
    <t>Inventories, net</t>
  </si>
  <si>
    <t>Investments in subsidiaries</t>
  </si>
  <si>
    <t>Property, plant and equipment, net</t>
  </si>
  <si>
    <t>Intangible assets, net</t>
  </si>
  <si>
    <t xml:space="preserve">Current portion of long-term loans from </t>
  </si>
  <si>
    <t>Current portion of finance lease liabilities, net</t>
  </si>
  <si>
    <t>Income tax payable</t>
  </si>
  <si>
    <t>Finance lease liabilities, net</t>
  </si>
  <si>
    <t>Retirement benefit obligations</t>
  </si>
  <si>
    <t xml:space="preserve">   at par value of Baht 0.10 per share</t>
  </si>
  <si>
    <t xml:space="preserve">   paid-up at Baht 0.10 per share</t>
  </si>
  <si>
    <t>Legal reserve</t>
  </si>
  <si>
    <t xml:space="preserve">Appropriated </t>
  </si>
  <si>
    <t>- Legal reserve</t>
  </si>
  <si>
    <t>Selling expenses</t>
  </si>
  <si>
    <t>- Retirement benefit expenses</t>
  </si>
  <si>
    <t>- Other non-current assets</t>
  </si>
  <si>
    <t>- Cash on hand and deposits at financial</t>
  </si>
  <si>
    <t>Baht’000</t>
  </si>
  <si>
    <t xml:space="preserve"> equity</t>
  </si>
  <si>
    <t xml:space="preserve">- 3,730,000,000 ordinary shares </t>
  </si>
  <si>
    <t>- 3,730,000,000 ordinary shares</t>
  </si>
  <si>
    <t>Payments for finance leases liabilities</t>
  </si>
  <si>
    <t>Provision for decommissioning costs</t>
  </si>
  <si>
    <t>Interest paid</t>
  </si>
  <si>
    <t>Payments for investments in subsidiaries</t>
  </si>
  <si>
    <t>Total comprehensive income for the period</t>
  </si>
  <si>
    <t>- Finance costs</t>
  </si>
  <si>
    <t>Other accounts payable</t>
  </si>
  <si>
    <t>Retention for constructions</t>
  </si>
  <si>
    <t>- Other accounts receivable</t>
  </si>
  <si>
    <t>- Other accounts payable</t>
  </si>
  <si>
    <t>Deferred tax assets, net</t>
  </si>
  <si>
    <t>Currency exchange gains (losses), net</t>
  </si>
  <si>
    <t xml:space="preserve">Items that will be reclassified </t>
  </si>
  <si>
    <t>subsequently to profit or loss</t>
  </si>
  <si>
    <t>for the period, net of tax</t>
  </si>
  <si>
    <t>Total other</t>
  </si>
  <si>
    <t>components</t>
  </si>
  <si>
    <t>of equity</t>
  </si>
  <si>
    <t>Separate</t>
  </si>
  <si>
    <t>- Dividend income</t>
  </si>
  <si>
    <t>Proceeds from long-term loans to related parties</t>
  </si>
  <si>
    <t xml:space="preserve">Proceeds from short-term loans to related parties </t>
  </si>
  <si>
    <t>Proceeds from dividend income</t>
  </si>
  <si>
    <t>Proceeds from interest income</t>
  </si>
  <si>
    <t>Liabilities and equity</t>
  </si>
  <si>
    <t>Equity</t>
  </si>
  <si>
    <t>Total equity</t>
  </si>
  <si>
    <t>Total liabilities and equity</t>
  </si>
  <si>
    <t>Statement of Changes in Equity</t>
  </si>
  <si>
    <t>Changes in equity for the period</t>
  </si>
  <si>
    <t>Other components of equity</t>
  </si>
  <si>
    <t xml:space="preserve">Investment in a joint venture </t>
  </si>
  <si>
    <t>Goodwill</t>
  </si>
  <si>
    <t xml:space="preserve">Proceeds from short-term loans from related parties </t>
  </si>
  <si>
    <t>from changes</t>
  </si>
  <si>
    <t>in shareholding</t>
  </si>
  <si>
    <t xml:space="preserve"> subsidiaries</t>
  </si>
  <si>
    <t>comprehensive</t>
  </si>
  <si>
    <t>a joint venture</t>
  </si>
  <si>
    <t>Share of other</t>
  </si>
  <si>
    <t>- Unrealised losses (gains) on exchange rates</t>
  </si>
  <si>
    <t>Currency</t>
  </si>
  <si>
    <t>translation</t>
  </si>
  <si>
    <t>income</t>
  </si>
  <si>
    <t>Revenue from sales and services</t>
  </si>
  <si>
    <t>Other non-current liabilities</t>
  </si>
  <si>
    <t>differences</t>
  </si>
  <si>
    <t>Debentures, net</t>
  </si>
  <si>
    <t>Profit before income tax</t>
  </si>
  <si>
    <t>Income tax</t>
  </si>
  <si>
    <t>Deposits at financial institutions used as collateral</t>
  </si>
  <si>
    <t>financial information</t>
  </si>
  <si>
    <t>Consolidated financial information</t>
  </si>
  <si>
    <t>interests of subsidiaries</t>
  </si>
  <si>
    <t xml:space="preserve">- Amortisation of advance receipts for land rental </t>
  </si>
  <si>
    <t xml:space="preserve">   from related parties</t>
  </si>
  <si>
    <t xml:space="preserve">interests in </t>
  </si>
  <si>
    <t xml:space="preserve">Capital contributions by non-controlling </t>
  </si>
  <si>
    <t>2019</t>
  </si>
  <si>
    <t>Opening balance as at 1 January 2019</t>
  </si>
  <si>
    <t>- Other non-current liabilities</t>
  </si>
  <si>
    <t>Payments for short-term loans from financial institutions</t>
  </si>
  <si>
    <t>Payments for long-term loans from financial institutions</t>
  </si>
  <si>
    <t>Other non-current assets, net</t>
  </si>
  <si>
    <t>Trade accounts receivable, net</t>
  </si>
  <si>
    <t>Profit (loss) attributable to:</t>
  </si>
  <si>
    <t>Other comprehensive income (expense)</t>
  </si>
  <si>
    <t>Long-term loans from financial institutions, net</t>
  </si>
  <si>
    <t>Current portion of debentures, net</t>
  </si>
  <si>
    <t>Dividend paid</t>
  </si>
  <si>
    <t>- Share-based payments</t>
  </si>
  <si>
    <t>-</t>
  </si>
  <si>
    <t>Note</t>
  </si>
  <si>
    <t>Payments for purchases of investment property</t>
  </si>
  <si>
    <t xml:space="preserve">Investments in associates </t>
  </si>
  <si>
    <t>Equity attributable to owners of the parent</t>
  </si>
  <si>
    <t>30 September</t>
  </si>
  <si>
    <t>Cost of sales and services</t>
  </si>
  <si>
    <t>Total expenses</t>
  </si>
  <si>
    <t>Total comprehensive income (expense) attributable to:</t>
  </si>
  <si>
    <t xml:space="preserve">Earnings per share </t>
  </si>
  <si>
    <t>Closing balance as at 30 September 2019</t>
  </si>
  <si>
    <t>Cash receipts from (payments in) operations</t>
  </si>
  <si>
    <t>Payments for purchase of intangible assets</t>
  </si>
  <si>
    <t>Proceeds from long-term loans from financial institutions</t>
  </si>
  <si>
    <t>non-controlling interest</t>
  </si>
  <si>
    <t>Net cash receipts from (payments in) financing activities</t>
  </si>
  <si>
    <t>Currency translation differences on cash and cash equivalents</t>
  </si>
  <si>
    <t>Cash and cash equivalents are made up as follows:</t>
  </si>
  <si>
    <t>institutions - maturities within three months</t>
  </si>
  <si>
    <t xml:space="preserve">- Changes in construction payables and </t>
  </si>
  <si>
    <t xml:space="preserve">- Purchase of property, plant and equipment </t>
  </si>
  <si>
    <t>- Decommissioning costs</t>
  </si>
  <si>
    <t>- Transfer cost of construction of high voltage station</t>
  </si>
  <si>
    <t xml:space="preserve">Remeasurements </t>
  </si>
  <si>
    <t xml:space="preserve">of post-employment </t>
  </si>
  <si>
    <t>benefit obligations</t>
  </si>
  <si>
    <t xml:space="preserve">Items that will not be reclassified </t>
  </si>
  <si>
    <t xml:space="preserve">Total items that will not be reclassified </t>
  </si>
  <si>
    <t xml:space="preserve">Total items that will be reclassified </t>
  </si>
  <si>
    <t>Interest paid capitalised in property, plant and equipment</t>
  </si>
  <si>
    <t>- Reclassification of advance payment for purchase of</t>
  </si>
  <si>
    <t xml:space="preserve">   payables for purchase of assets</t>
  </si>
  <si>
    <t xml:space="preserve">   (including retention for constructions)</t>
  </si>
  <si>
    <t xml:space="preserve">   to right to use transmission line</t>
  </si>
  <si>
    <t xml:space="preserve">   investment to be investment in a joint venture</t>
  </si>
  <si>
    <t xml:space="preserve">   under finance lease agreements</t>
  </si>
  <si>
    <t>Proceeds from issuing debentures</t>
  </si>
  <si>
    <t>Payments for deferred financing fee</t>
  </si>
  <si>
    <t>Basic earnings per share (Baht per share)</t>
  </si>
  <si>
    <t xml:space="preserve">Total comprehensive income (expense) </t>
  </si>
  <si>
    <t>for the period</t>
  </si>
  <si>
    <t>Net cash payments in investing activities</t>
  </si>
  <si>
    <t>Net increase (decrease) in cash and cash equivalents</t>
  </si>
  <si>
    <t>Payments for repayment a debenture</t>
  </si>
  <si>
    <t>Payments for investments in associates</t>
  </si>
  <si>
    <r>
      <t xml:space="preserve">Liabilities and equity </t>
    </r>
    <r>
      <rPr>
        <sz val="9"/>
        <rFont val="Arial"/>
        <family val="2"/>
      </rPr>
      <t>(continued)</t>
    </r>
  </si>
  <si>
    <t>Advance receipts for land rental from related parties</t>
  </si>
  <si>
    <t xml:space="preserve">   benefit obligations</t>
  </si>
  <si>
    <t xml:space="preserve">   subsequently to profit or loss</t>
  </si>
  <si>
    <t xml:space="preserve">   for using the equity method</t>
  </si>
  <si>
    <t>associates and</t>
  </si>
  <si>
    <t>(expense) of</t>
  </si>
  <si>
    <t>Other component of equity</t>
  </si>
  <si>
    <t xml:space="preserve">Short-term loans to other parties and </t>
  </si>
  <si>
    <t>related parties, net</t>
  </si>
  <si>
    <t>Current portion of long-term loans to other parties</t>
  </si>
  <si>
    <t>and related parties</t>
  </si>
  <si>
    <t xml:space="preserve">Financial assets measured at fair value </t>
  </si>
  <si>
    <t>through other comprehensive income</t>
  </si>
  <si>
    <t>Long-term loans to other parties and related parties</t>
  </si>
  <si>
    <t>Right-of-use assets, net</t>
  </si>
  <si>
    <t xml:space="preserve">Construction payables and payables </t>
  </si>
  <si>
    <t>for purchase of assets</t>
  </si>
  <si>
    <t>financial institutions, net</t>
  </si>
  <si>
    <t>Current portion of lease liabilities, net</t>
  </si>
  <si>
    <t>Derivative liabilities</t>
  </si>
  <si>
    <t>Lease liabilities, net</t>
  </si>
  <si>
    <t>Deferred tax liabilities</t>
  </si>
  <si>
    <t>As at 30 September 2020</t>
  </si>
  <si>
    <t>For the three-month period ended 30 September 2020</t>
  </si>
  <si>
    <t>For the nine-month period ended 30 September 2020</t>
  </si>
  <si>
    <t>Opening balance as at 1 January 2020</t>
  </si>
  <si>
    <t>Closing balance as at 30 September 2020</t>
  </si>
  <si>
    <t>2020</t>
  </si>
  <si>
    <t>Remeasurements of post-employment</t>
  </si>
  <si>
    <t>Income tax on items that will not be reclassified</t>
  </si>
  <si>
    <t>Changes in fair value of equity investments at</t>
  </si>
  <si>
    <t xml:space="preserve">   fair value through other comprehensive income</t>
  </si>
  <si>
    <t>to profit or loss</t>
  </si>
  <si>
    <t>Currency translation differences</t>
  </si>
  <si>
    <t>Income tax on items that will be reclassified</t>
  </si>
  <si>
    <t>Owners of the parent</t>
  </si>
  <si>
    <t>- Gain on remeasurement of financial instruments</t>
  </si>
  <si>
    <t xml:space="preserve">Payments for short-term loans to related parties </t>
  </si>
  <si>
    <t>Payments for an investment in financial assets measured</t>
  </si>
  <si>
    <t>at fair value through other comprehensive income</t>
  </si>
  <si>
    <t>Proceeds from acquisitions of indirect subsidiaries</t>
  </si>
  <si>
    <t>Payments for acquisitions of indirect subsidiaries</t>
  </si>
  <si>
    <t>Payments for purchases of property, plant and equipment</t>
  </si>
  <si>
    <t>Payments for short-term loans from other parties and related parties</t>
  </si>
  <si>
    <t>Payments for leases liabilities</t>
  </si>
  <si>
    <t>- Changes in right-of-use assets</t>
  </si>
  <si>
    <t>Supplementary information:</t>
  </si>
  <si>
    <t>Discount</t>
  </si>
  <si>
    <t>Change in fair value</t>
  </si>
  <si>
    <t>of investments in</t>
  </si>
  <si>
    <t>equity instruments</t>
  </si>
  <si>
    <t>As previously reported</t>
  </si>
  <si>
    <t xml:space="preserve">Impact on adoption of new financial </t>
  </si>
  <si>
    <t xml:space="preserve">   reporting standards</t>
  </si>
  <si>
    <t>As restated</t>
  </si>
  <si>
    <t>Acquisitions of indirect subsidiaries</t>
  </si>
  <si>
    <t>Total comprehensive income (expense)</t>
  </si>
  <si>
    <t>Separate financial information</t>
  </si>
  <si>
    <t>of an investment in</t>
  </si>
  <si>
    <t>an equity instrument</t>
  </si>
  <si>
    <t>Payments for long-term loans to related parties</t>
  </si>
  <si>
    <t>Other accounts receivable, net</t>
  </si>
  <si>
    <t>in an associate</t>
  </si>
  <si>
    <t>Advance payment for purchase of an investment</t>
  </si>
  <si>
    <t>Short-term loans from financial institutions, net</t>
  </si>
  <si>
    <t>Short-term loans from other parties</t>
  </si>
  <si>
    <t>and a joint venture, net</t>
  </si>
  <si>
    <t xml:space="preserve">Changes in shareholding interests </t>
  </si>
  <si>
    <t>in subsidiaries</t>
  </si>
  <si>
    <t>- Losses on write-off of equipment</t>
  </si>
  <si>
    <t>- Losses (gains) on disposals of machine and equipment</t>
  </si>
  <si>
    <t>- Gain on changing in shareholding interest</t>
  </si>
  <si>
    <t xml:space="preserve">   in an associate and a joint venture</t>
  </si>
  <si>
    <t>- Losses on disposals of an investment in a subsidiary</t>
  </si>
  <si>
    <t>Proceeds from disposal of investment property</t>
  </si>
  <si>
    <t>Proceeds from disposals of an investment in a subsidiary</t>
  </si>
  <si>
    <t>Payments for an investment in a joint venture</t>
  </si>
  <si>
    <t>Proceeds from disposals of machine and equipment</t>
  </si>
  <si>
    <t>Proceeds from advance receipts for land rental from related parties</t>
  </si>
  <si>
    <t>Net cash receipts from (payments in) operating activities</t>
  </si>
  <si>
    <t>Cash flows before changes in operating assets and liabilities</t>
  </si>
  <si>
    <t>Proceeds from paid-up common shares of subsidiaries from</t>
  </si>
  <si>
    <t>The accompanying condensed notes to the interim financial information on pages 14 to 54 are an integral part of this interim financial information.</t>
  </si>
  <si>
    <t>Gain on measurement of financial instruments</t>
  </si>
  <si>
    <t>Share of other comprehensive income (expense)</t>
  </si>
  <si>
    <t xml:space="preserve">   from associates and a joint venture accounted</t>
  </si>
  <si>
    <t>Share of losses from investments in associates</t>
  </si>
  <si>
    <t>- Share of losses from investment in associates and a joint venture</t>
  </si>
  <si>
    <t>- Allowance for decrease in value of raw materials</t>
  </si>
  <si>
    <t>Proceeds from short-term loans from financial institutions</t>
  </si>
  <si>
    <t>to net cash provided by operations:</t>
  </si>
  <si>
    <t>- Impairment loss of assets</t>
  </si>
  <si>
    <t>Investment properties, net</t>
  </si>
  <si>
    <t>Advance payment for purchase of investment in an associate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</si>
</sst>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_);_(@_)"/>
    <numFmt numFmtId="188" formatCode="_(* #,##0.00_);_(* \(#,##0.00\);_(* &quot;-&quot;??_);_(@_)"/>
    <numFmt numFmtId="189" formatCode="#,##0;\(#,##0\)"/>
    <numFmt numFmtId="190" formatCode="#,##0;\(#,##0\);\-"/>
    <numFmt numFmtId="191" formatCode="#,##0.0;\(#,##0.0\)"/>
    <numFmt numFmtId="192" formatCode="#,##0.00;\(#,##0.00\);\-"/>
    <numFmt numFmtId="193" formatCode="[$$]#,##0.00_);\([$$]#,##0.00\)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4"/>
      <color indexed="8"/>
      <name val="Browallia New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sz val="9"/>
      <name val="Arial Unicode MS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4"/>
      <color rgb="FF000000"/>
      <name val="Browallia New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0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AF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193" fontId="49" fillId="0" borderId="0" applyAlignment="0"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>
      <alignment/>
      <protection/>
    </xf>
  </cellStyleXfs>
  <cellXfs count="315">
    <xf numFmtId="0" fontId="0" fillId="0" borderId="0" xfId="0" applyFont="1" applyAlignment="1">
      <alignment/>
    </xf>
    <xf numFmtId="188" fontId="6" fillId="0" borderId="0" xfId="44" applyFont="1" applyFill="1" applyAlignment="1">
      <alignment horizontal="right" vertical="center"/>
    </xf>
    <xf numFmtId="0" fontId="6" fillId="0" borderId="0" xfId="44" applyNumberFormat="1" applyFont="1" applyFill="1" applyAlignment="1">
      <alignment horizontal="right" vertical="center"/>
    </xf>
    <xf numFmtId="0" fontId="6" fillId="0" borderId="0" xfId="44" applyNumberFormat="1" applyFont="1" applyFill="1" applyBorder="1" applyAlignment="1">
      <alignment horizontal="right" vertical="center"/>
    </xf>
    <xf numFmtId="190" fontId="6" fillId="0" borderId="0" xfId="44" applyNumberFormat="1" applyFont="1" applyFill="1" applyBorder="1" applyAlignment="1">
      <alignment horizontal="right" vertical="center" wrapText="1"/>
    </xf>
    <xf numFmtId="188" fontId="6" fillId="0" borderId="0" xfId="44" applyFont="1" applyFill="1" applyBorder="1" applyAlignment="1">
      <alignment horizontal="right" vertical="center" wrapText="1"/>
    </xf>
    <xf numFmtId="190" fontId="5" fillId="0" borderId="0" xfId="42" applyNumberFormat="1" applyFont="1" applyFill="1" applyAlignment="1">
      <alignment vertical="center"/>
    </xf>
    <xf numFmtId="190" fontId="5" fillId="0" borderId="0" xfId="42" applyNumberFormat="1" applyFont="1" applyFill="1" applyBorder="1" applyAlignment="1">
      <alignment horizontal="right" vertical="center"/>
    </xf>
    <xf numFmtId="190" fontId="5" fillId="0" borderId="0" xfId="42" applyNumberFormat="1" applyFont="1" applyFill="1" applyAlignment="1">
      <alignment horizontal="right" vertical="center"/>
    </xf>
    <xf numFmtId="189" fontId="54" fillId="0" borderId="0" xfId="0" applyNumberFormat="1" applyFont="1" applyFill="1" applyBorder="1" applyAlignment="1">
      <alignment vertical="center"/>
    </xf>
    <xf numFmtId="189" fontId="3" fillId="0" borderId="0" xfId="0" applyNumberFormat="1" applyFont="1" applyFill="1" applyBorder="1" applyAlignment="1">
      <alignment horizontal="center" vertical="center"/>
    </xf>
    <xf numFmtId="190" fontId="3" fillId="0" borderId="0" xfId="0" applyNumberFormat="1" applyFont="1" applyFill="1" applyBorder="1" applyAlignment="1">
      <alignment horizontal="right" vertical="center"/>
    </xf>
    <xf numFmtId="190" fontId="3" fillId="0" borderId="0" xfId="63" applyNumberFormat="1" applyFont="1" applyFill="1" applyBorder="1" applyAlignment="1">
      <alignment horizontal="right" vertical="center"/>
      <protection/>
    </xf>
    <xf numFmtId="189" fontId="3" fillId="0" borderId="0" xfId="63" applyNumberFormat="1" applyFont="1" applyFill="1" applyBorder="1" applyAlignment="1">
      <alignment vertical="center"/>
      <protection/>
    </xf>
    <xf numFmtId="190" fontId="3" fillId="0" borderId="10" xfId="63" applyNumberFormat="1" applyFont="1" applyFill="1" applyBorder="1" applyAlignment="1">
      <alignment horizontal="right" vertical="center"/>
      <protection/>
    </xf>
    <xf numFmtId="187" fontId="3" fillId="0" borderId="0" xfId="63" applyNumberFormat="1" applyFont="1" applyFill="1" applyBorder="1" applyAlignment="1">
      <alignment horizontal="center" vertical="center"/>
      <protection/>
    </xf>
    <xf numFmtId="187" fontId="3" fillId="0" borderId="0" xfId="63" applyNumberFormat="1" applyFont="1" applyFill="1" applyBorder="1" applyAlignment="1">
      <alignment horizontal="left" vertical="center"/>
      <protection/>
    </xf>
    <xf numFmtId="189" fontId="55" fillId="0" borderId="0" xfId="61" applyNumberFormat="1" applyFont="1" applyFill="1" applyBorder="1" applyAlignment="1">
      <alignment horizontal="left" vertical="center"/>
      <protection/>
    </xf>
    <xf numFmtId="190" fontId="54" fillId="0" borderId="0" xfId="61" applyNumberFormat="1" applyFont="1" applyFill="1" applyBorder="1" applyAlignment="1">
      <alignment horizontal="right" vertical="center"/>
      <protection/>
    </xf>
    <xf numFmtId="187" fontId="3" fillId="0" borderId="0" xfId="61" applyNumberFormat="1" applyFont="1" applyFill="1" applyBorder="1" applyAlignment="1">
      <alignment horizontal="center" vertical="center"/>
      <protection/>
    </xf>
    <xf numFmtId="187" fontId="3" fillId="0" borderId="0" xfId="61" applyNumberFormat="1" applyFont="1" applyFill="1" applyBorder="1" applyAlignment="1">
      <alignment horizontal="left" vertical="center"/>
      <protection/>
    </xf>
    <xf numFmtId="189" fontId="7" fillId="0" borderId="0" xfId="0" applyNumberFormat="1" applyFont="1" applyFill="1" applyBorder="1" applyAlignment="1">
      <alignment horizontal="left" vertical="center"/>
    </xf>
    <xf numFmtId="189" fontId="7" fillId="0" borderId="0" xfId="0" applyNumberFormat="1" applyFont="1" applyFill="1" applyBorder="1" applyAlignment="1">
      <alignment horizontal="center" vertical="center"/>
    </xf>
    <xf numFmtId="189" fontId="3" fillId="0" borderId="0" xfId="0" applyNumberFormat="1" applyFont="1" applyFill="1" applyBorder="1" applyAlignment="1">
      <alignment horizontal="left" vertical="center"/>
    </xf>
    <xf numFmtId="187" fontId="3" fillId="0" borderId="0" xfId="0" applyNumberFormat="1" applyFont="1" applyFill="1" applyBorder="1" applyAlignment="1">
      <alignment horizontal="left" vertical="center"/>
    </xf>
    <xf numFmtId="187" fontId="3" fillId="0" borderId="0" xfId="0" applyNumberFormat="1" applyFont="1" applyFill="1" applyBorder="1" applyAlignment="1">
      <alignment horizontal="center" vertical="center"/>
    </xf>
    <xf numFmtId="189" fontId="3" fillId="0" borderId="0" xfId="0" applyNumberFormat="1" applyFont="1" applyFill="1" applyBorder="1" applyAlignment="1">
      <alignment vertical="center"/>
    </xf>
    <xf numFmtId="190" fontId="7" fillId="0" borderId="0" xfId="0" applyNumberFormat="1" applyFont="1" applyFill="1" applyBorder="1" applyAlignment="1">
      <alignment horizontal="right" vertical="center"/>
    </xf>
    <xf numFmtId="189" fontId="7" fillId="0" borderId="10" xfId="0" applyNumberFormat="1" applyFont="1" applyFill="1" applyBorder="1" applyAlignment="1">
      <alignment horizontal="left" vertical="center"/>
    </xf>
    <xf numFmtId="189" fontId="7" fillId="0" borderId="10" xfId="0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left" vertical="center"/>
    </xf>
    <xf numFmtId="190" fontId="3" fillId="0" borderId="10" xfId="0" applyNumberFormat="1" applyFont="1" applyFill="1" applyBorder="1" applyAlignment="1">
      <alignment horizontal="right" vertical="center"/>
    </xf>
    <xf numFmtId="187" fontId="3" fillId="0" borderId="10" xfId="0" applyNumberFormat="1" applyFont="1" applyFill="1" applyBorder="1" applyAlignment="1">
      <alignment horizontal="left" vertical="center"/>
    </xf>
    <xf numFmtId="187" fontId="3" fillId="0" borderId="10" xfId="0" applyNumberFormat="1" applyFont="1" applyFill="1" applyBorder="1" applyAlignment="1">
      <alignment horizontal="center" vertical="center"/>
    </xf>
    <xf numFmtId="189" fontId="3" fillId="0" borderId="0" xfId="0" applyNumberFormat="1" applyFont="1" applyFill="1" applyBorder="1" applyAlignment="1" quotePrefix="1">
      <alignment horizontal="left" vertical="center"/>
    </xf>
    <xf numFmtId="190" fontId="55" fillId="0" borderId="0" xfId="61" applyNumberFormat="1" applyFont="1" applyFill="1" applyBorder="1" applyAlignment="1">
      <alignment horizontal="right" vertical="center"/>
      <protection/>
    </xf>
    <xf numFmtId="189" fontId="55" fillId="0" borderId="0" xfId="61" applyNumberFormat="1" applyFont="1" applyFill="1" applyBorder="1" applyAlignment="1">
      <alignment horizontal="center" vertical="center"/>
      <protection/>
    </xf>
    <xf numFmtId="189" fontId="7" fillId="0" borderId="0" xfId="61" applyNumberFormat="1" applyFont="1" applyFill="1" applyBorder="1" applyAlignment="1">
      <alignment horizontal="left" vertical="center"/>
      <protection/>
    </xf>
    <xf numFmtId="189" fontId="56" fillId="0" borderId="0" xfId="0" applyNumberFormat="1" applyFont="1" applyFill="1" applyBorder="1" applyAlignment="1">
      <alignment horizontal="left" vertical="center"/>
    </xf>
    <xf numFmtId="187" fontId="56" fillId="0" borderId="0" xfId="0" applyNumberFormat="1" applyFont="1" applyFill="1" applyBorder="1" applyAlignment="1">
      <alignment horizontal="right" vertical="center"/>
    </xf>
    <xf numFmtId="189" fontId="7" fillId="0" borderId="0" xfId="63" applyNumberFormat="1" applyFont="1" applyFill="1" applyBorder="1" applyAlignment="1">
      <alignment horizontal="left" vertical="center"/>
      <protection/>
    </xf>
    <xf numFmtId="189" fontId="3" fillId="0" borderId="0" xfId="63" applyNumberFormat="1" applyFont="1" applyFill="1" applyBorder="1" applyAlignment="1">
      <alignment horizontal="center" vertical="center"/>
      <protection/>
    </xf>
    <xf numFmtId="189" fontId="3" fillId="0" borderId="0" xfId="63" applyNumberFormat="1" applyFont="1" applyFill="1" applyBorder="1" applyAlignment="1">
      <alignment horizontal="left" vertical="center"/>
      <protection/>
    </xf>
    <xf numFmtId="189" fontId="7" fillId="0" borderId="10" xfId="66" applyNumberFormat="1" applyFont="1" applyFill="1" applyBorder="1" applyAlignment="1">
      <alignment horizontal="left" vertical="center"/>
      <protection/>
    </xf>
    <xf numFmtId="189" fontId="7" fillId="0" borderId="10" xfId="63" applyNumberFormat="1" applyFont="1" applyFill="1" applyBorder="1" applyAlignment="1">
      <alignment horizontal="left" vertical="center"/>
      <protection/>
    </xf>
    <xf numFmtId="189" fontId="3" fillId="0" borderId="10" xfId="63" applyNumberFormat="1" applyFont="1" applyFill="1" applyBorder="1" applyAlignment="1">
      <alignment horizontal="center" vertical="center"/>
      <protection/>
    </xf>
    <xf numFmtId="189" fontId="3" fillId="0" borderId="10" xfId="63" applyNumberFormat="1" applyFont="1" applyFill="1" applyBorder="1" applyAlignment="1">
      <alignment horizontal="left" vertical="center"/>
      <protection/>
    </xf>
    <xf numFmtId="187" fontId="3" fillId="0" borderId="10" xfId="63" applyNumberFormat="1" applyFont="1" applyFill="1" applyBorder="1" applyAlignment="1">
      <alignment horizontal="left" vertical="center"/>
      <protection/>
    </xf>
    <xf numFmtId="187" fontId="3" fillId="0" borderId="10" xfId="63" applyNumberFormat="1" applyFont="1" applyFill="1" applyBorder="1" applyAlignment="1">
      <alignment horizontal="center" vertical="center"/>
      <protection/>
    </xf>
    <xf numFmtId="189" fontId="7" fillId="0" borderId="0" xfId="66" applyNumberFormat="1" applyFont="1" applyFill="1" applyBorder="1" applyAlignment="1">
      <alignment horizontal="left" vertical="center"/>
      <protection/>
    </xf>
    <xf numFmtId="189" fontId="7" fillId="0" borderId="0" xfId="63" applyNumberFormat="1" applyFont="1" applyFill="1" applyBorder="1" applyAlignment="1">
      <alignment vertical="center"/>
      <protection/>
    </xf>
    <xf numFmtId="189" fontId="3" fillId="0" borderId="0" xfId="61" applyNumberFormat="1" applyFont="1" applyFill="1" applyBorder="1" applyAlignment="1">
      <alignment horizontal="left" vertical="center"/>
      <protection/>
    </xf>
    <xf numFmtId="189" fontId="3" fillId="0" borderId="0" xfId="61" applyNumberFormat="1" applyFont="1" applyFill="1" applyBorder="1" applyAlignment="1">
      <alignment horizontal="center" vertical="center"/>
      <protection/>
    </xf>
    <xf numFmtId="192" fontId="3" fillId="0" borderId="0" xfId="61" applyNumberFormat="1" applyFont="1" applyFill="1" applyBorder="1" applyAlignment="1">
      <alignment horizontal="right" vertical="center"/>
      <protection/>
    </xf>
    <xf numFmtId="190" fontId="5" fillId="33" borderId="0" xfId="42" applyNumberFormat="1" applyFont="1" applyFill="1" applyAlignment="1">
      <alignment vertical="center"/>
    </xf>
    <xf numFmtId="190" fontId="5" fillId="33" borderId="10" xfId="65" applyNumberFormat="1" applyFont="1" applyFill="1" applyBorder="1" applyAlignment="1">
      <alignment horizontal="right" vertical="center"/>
      <protection/>
    </xf>
    <xf numFmtId="190" fontId="5" fillId="33" borderId="11" xfId="65" applyNumberFormat="1" applyFont="1" applyFill="1" applyBorder="1" applyAlignment="1">
      <alignment horizontal="right" vertical="center"/>
      <protection/>
    </xf>
    <xf numFmtId="190" fontId="5" fillId="33" borderId="10" xfId="65" applyNumberFormat="1" applyFont="1" applyFill="1" applyBorder="1" applyAlignment="1">
      <alignment vertical="center"/>
      <protection/>
    </xf>
    <xf numFmtId="190" fontId="5" fillId="33" borderId="0" xfId="65" applyNumberFormat="1" applyFont="1" applyFill="1" applyAlignment="1">
      <alignment vertical="center"/>
      <protection/>
    </xf>
    <xf numFmtId="190" fontId="5" fillId="33" borderId="10" xfId="42" applyNumberFormat="1" applyFont="1" applyFill="1" applyBorder="1" applyAlignment="1">
      <alignment horizontal="right" vertical="center"/>
    </xf>
    <xf numFmtId="190" fontId="5" fillId="33" borderId="0" xfId="42" applyNumberFormat="1" applyFont="1" applyFill="1" applyBorder="1" applyAlignment="1">
      <alignment horizontal="right" vertical="center"/>
    </xf>
    <xf numFmtId="190" fontId="5" fillId="33" borderId="10" xfId="42" applyNumberFormat="1" applyFont="1" applyFill="1" applyBorder="1" applyAlignment="1">
      <alignment vertical="center"/>
    </xf>
    <xf numFmtId="190" fontId="5" fillId="33" borderId="0" xfId="65" applyNumberFormat="1" applyFont="1" applyFill="1" applyAlignment="1">
      <alignment horizontal="right" vertical="center"/>
      <protection/>
    </xf>
    <xf numFmtId="189" fontId="10" fillId="0" borderId="0" xfId="63" applyNumberFormat="1" applyFont="1" applyFill="1" applyBorder="1" applyAlignment="1">
      <alignment horizontal="left" vertical="center"/>
      <protection/>
    </xf>
    <xf numFmtId="189" fontId="10" fillId="0" borderId="0" xfId="63" applyNumberFormat="1" applyFont="1" applyFill="1" applyBorder="1" applyAlignment="1">
      <alignment horizontal="center" vertical="center"/>
      <protection/>
    </xf>
    <xf numFmtId="190" fontId="10" fillId="0" borderId="0" xfId="63" applyNumberFormat="1" applyFont="1" applyFill="1" applyBorder="1" applyAlignment="1">
      <alignment horizontal="right" vertical="center"/>
      <protection/>
    </xf>
    <xf numFmtId="187" fontId="10" fillId="0" borderId="0" xfId="63" applyNumberFormat="1" applyFont="1" applyFill="1" applyBorder="1" applyAlignment="1">
      <alignment horizontal="left" vertical="center"/>
      <protection/>
    </xf>
    <xf numFmtId="189" fontId="10" fillId="0" borderId="0" xfId="0" applyNumberFormat="1" applyFont="1" applyFill="1" applyBorder="1" applyAlignment="1">
      <alignment horizontal="center" vertical="center"/>
    </xf>
    <xf numFmtId="190" fontId="10" fillId="0" borderId="0" xfId="0" applyNumberFormat="1" applyFont="1" applyFill="1" applyBorder="1" applyAlignment="1">
      <alignment horizontal="right" vertical="center"/>
    </xf>
    <xf numFmtId="189" fontId="10" fillId="0" borderId="0" xfId="0" applyNumberFormat="1" applyFont="1" applyFill="1" applyBorder="1" applyAlignment="1">
      <alignment horizontal="left" vertical="center"/>
    </xf>
    <xf numFmtId="189" fontId="10" fillId="0" borderId="0" xfId="63" applyNumberFormat="1" applyFont="1" applyFill="1" applyBorder="1" applyAlignment="1">
      <alignment vertical="center"/>
      <protection/>
    </xf>
    <xf numFmtId="189" fontId="10" fillId="0" borderId="0" xfId="0" applyNumberFormat="1" applyFont="1" applyFill="1" applyBorder="1" applyAlignment="1">
      <alignment vertical="center"/>
    </xf>
    <xf numFmtId="189" fontId="11" fillId="0" borderId="0" xfId="0" applyNumberFormat="1" applyFont="1" applyFill="1" applyBorder="1" applyAlignment="1">
      <alignment horizontal="left" vertical="center"/>
    </xf>
    <xf numFmtId="190" fontId="10" fillId="0" borderId="10" xfId="0" applyNumberFormat="1" applyFont="1" applyFill="1" applyBorder="1" applyAlignment="1">
      <alignment horizontal="right" vertical="center"/>
    </xf>
    <xf numFmtId="189" fontId="11" fillId="0" borderId="0" xfId="0" applyNumberFormat="1" applyFont="1" applyFill="1" applyBorder="1" applyAlignment="1">
      <alignment horizontal="center" vertical="center"/>
    </xf>
    <xf numFmtId="190" fontId="11" fillId="0" borderId="0" xfId="62" applyNumberFormat="1" applyFont="1" applyFill="1" applyBorder="1" applyAlignment="1">
      <alignment horizontal="right" vertical="center"/>
      <protection/>
    </xf>
    <xf numFmtId="187" fontId="10" fillId="0" borderId="0" xfId="63" applyNumberFormat="1" applyFont="1" applyFill="1" applyBorder="1" applyAlignment="1">
      <alignment horizontal="center" vertical="center"/>
      <protection/>
    </xf>
    <xf numFmtId="189" fontId="10" fillId="0" borderId="0" xfId="61" applyNumberFormat="1" applyFont="1" applyFill="1" applyBorder="1" applyAlignment="1">
      <alignment horizontal="left" vertical="center"/>
      <protection/>
    </xf>
    <xf numFmtId="189" fontId="11" fillId="0" borderId="0" xfId="61" applyNumberFormat="1" applyFont="1" applyFill="1" applyBorder="1" applyAlignment="1">
      <alignment horizontal="left" vertical="center"/>
      <protection/>
    </xf>
    <xf numFmtId="189" fontId="10" fillId="0" borderId="0" xfId="61" applyNumberFormat="1" applyFont="1" applyFill="1" applyBorder="1" applyAlignment="1">
      <alignment horizontal="center" vertical="center"/>
      <protection/>
    </xf>
    <xf numFmtId="190" fontId="10" fillId="0" borderId="0" xfId="61" applyNumberFormat="1" applyFont="1" applyFill="1" applyBorder="1" applyAlignment="1">
      <alignment horizontal="right" vertical="center"/>
      <protection/>
    </xf>
    <xf numFmtId="190" fontId="11" fillId="33" borderId="0" xfId="62" applyNumberFormat="1" applyFont="1" applyFill="1" applyBorder="1" applyAlignment="1">
      <alignment horizontal="right" vertical="center"/>
      <protection/>
    </xf>
    <xf numFmtId="0" fontId="6" fillId="0" borderId="0" xfId="44" applyNumberFormat="1" applyFont="1" applyFill="1" applyAlignment="1">
      <alignment horizontal="right"/>
    </xf>
    <xf numFmtId="190" fontId="10" fillId="33" borderId="0" xfId="61" applyNumberFormat="1" applyFont="1" applyFill="1" applyBorder="1" applyAlignment="1">
      <alignment horizontal="right" vertical="center"/>
      <protection/>
    </xf>
    <xf numFmtId="190" fontId="10" fillId="33" borderId="0" xfId="0" applyNumberFormat="1" applyFont="1" applyFill="1" applyBorder="1" applyAlignment="1">
      <alignment horizontal="right" vertical="center"/>
    </xf>
    <xf numFmtId="190" fontId="10" fillId="0" borderId="0" xfId="0" applyNumberFormat="1" applyFont="1" applyFill="1" applyAlignment="1">
      <alignment horizontal="right" vertical="center"/>
    </xf>
    <xf numFmtId="187" fontId="10" fillId="0" borderId="0" xfId="0" applyNumberFormat="1" applyFont="1" applyFill="1" applyAlignment="1">
      <alignment horizontal="right" vertical="center"/>
    </xf>
    <xf numFmtId="187" fontId="10" fillId="0" borderId="0" xfId="0" applyNumberFormat="1" applyFont="1" applyFill="1" applyBorder="1" applyAlignment="1">
      <alignment horizontal="right" vertical="center"/>
    </xf>
    <xf numFmtId="189" fontId="10" fillId="0" borderId="0" xfId="0" applyNumberFormat="1" applyFont="1" applyFill="1" applyBorder="1" applyAlignment="1" quotePrefix="1">
      <alignment horizontal="left" vertical="center"/>
    </xf>
    <xf numFmtId="191" fontId="10" fillId="0" borderId="0" xfId="0" applyNumberFormat="1" applyFont="1" applyFill="1" applyBorder="1" applyAlignment="1">
      <alignment horizontal="center" vertical="center"/>
    </xf>
    <xf numFmtId="187" fontId="10" fillId="0" borderId="0" xfId="0" applyNumberFormat="1" applyFont="1" applyFill="1" applyBorder="1" applyAlignment="1">
      <alignment horizontal="left" vertical="center"/>
    </xf>
    <xf numFmtId="187" fontId="10" fillId="0" borderId="0" xfId="0" applyNumberFormat="1" applyFont="1" applyFill="1" applyBorder="1" applyAlignment="1">
      <alignment horizontal="center" vertical="center"/>
    </xf>
    <xf numFmtId="190" fontId="11" fillId="0" borderId="0" xfId="61" applyNumberFormat="1" applyFont="1" applyFill="1" applyBorder="1" applyAlignment="1">
      <alignment horizontal="right" vertical="center"/>
      <protection/>
    </xf>
    <xf numFmtId="189" fontId="11" fillId="0" borderId="0" xfId="61" applyNumberFormat="1" applyFont="1" applyFill="1" applyBorder="1" applyAlignment="1">
      <alignment horizontal="center" vertical="center"/>
      <protection/>
    </xf>
    <xf numFmtId="190" fontId="10" fillId="0" borderId="10" xfId="61" applyNumberFormat="1" applyFont="1" applyFill="1" applyBorder="1" applyAlignment="1">
      <alignment horizontal="right" vertical="center"/>
      <protection/>
    </xf>
    <xf numFmtId="190" fontId="10" fillId="0" borderId="0" xfId="61" applyNumberFormat="1" applyFont="1" applyFill="1" applyBorder="1" applyAlignment="1">
      <alignment horizontal="right" vertical="center" wrapText="1"/>
      <protection/>
    </xf>
    <xf numFmtId="190" fontId="57" fillId="0" borderId="0" xfId="61" applyNumberFormat="1" applyFont="1" applyFill="1" applyBorder="1" applyAlignment="1">
      <alignment horizontal="right" vertical="center"/>
      <protection/>
    </xf>
    <xf numFmtId="190" fontId="10" fillId="0" borderId="11" xfId="61" applyNumberFormat="1" applyFont="1" applyFill="1" applyBorder="1" applyAlignment="1">
      <alignment horizontal="right" vertical="center"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90" fontId="10" fillId="33" borderId="0" xfId="0" applyNumberFormat="1" applyFont="1" applyFill="1" applyAlignment="1">
      <alignment horizontal="right" vertical="center"/>
    </xf>
    <xf numFmtId="190" fontId="10" fillId="33" borderId="10" xfId="0" applyNumberFormat="1" applyFont="1" applyFill="1" applyBorder="1" applyAlignment="1">
      <alignment horizontal="right" vertical="center"/>
    </xf>
    <xf numFmtId="189" fontId="10" fillId="33" borderId="0" xfId="0" applyNumberFormat="1" applyFont="1" applyFill="1" applyBorder="1" applyAlignment="1">
      <alignment vertical="center"/>
    </xf>
    <xf numFmtId="190" fontId="11" fillId="33" borderId="0" xfId="61" applyNumberFormat="1" applyFont="1" applyFill="1" applyBorder="1" applyAlignment="1">
      <alignment horizontal="right" vertical="center"/>
      <protection/>
    </xf>
    <xf numFmtId="190" fontId="10" fillId="33" borderId="10" xfId="61" applyNumberFormat="1" applyFont="1" applyFill="1" applyBorder="1" applyAlignment="1">
      <alignment horizontal="right" vertical="center"/>
      <protection/>
    </xf>
    <xf numFmtId="190" fontId="10" fillId="33" borderId="0" xfId="61" applyNumberFormat="1" applyFont="1" applyFill="1" applyBorder="1" applyAlignment="1">
      <alignment horizontal="right" vertical="center" wrapText="1"/>
      <protection/>
    </xf>
    <xf numFmtId="190" fontId="57" fillId="33" borderId="0" xfId="61" applyNumberFormat="1" applyFont="1" applyFill="1" applyBorder="1" applyAlignment="1">
      <alignment horizontal="right" vertical="center"/>
      <protection/>
    </xf>
    <xf numFmtId="190" fontId="10" fillId="33" borderId="11" xfId="61" applyNumberFormat="1" applyFont="1" applyFill="1" applyBorder="1" applyAlignment="1">
      <alignment horizontal="right" vertical="center"/>
      <protection/>
    </xf>
    <xf numFmtId="2" fontId="10" fillId="0" borderId="0" xfId="0" applyNumberFormat="1" applyFont="1" applyFill="1" applyBorder="1" applyAlignment="1" quotePrefix="1">
      <alignment horizontal="left" vertical="center"/>
    </xf>
    <xf numFmtId="2" fontId="10" fillId="0" borderId="0" xfId="0" applyNumberFormat="1" applyFont="1" applyFill="1" applyBorder="1" applyAlignment="1">
      <alignment horizontal="left" vertical="center"/>
    </xf>
    <xf numFmtId="189" fontId="11" fillId="0" borderId="0" xfId="0" applyNumberFormat="1" applyFont="1" applyFill="1" applyBorder="1" applyAlignment="1" quotePrefix="1">
      <alignment horizontal="left" vertical="center"/>
    </xf>
    <xf numFmtId="189" fontId="10" fillId="0" borderId="0" xfId="0" applyNumberFormat="1" applyFont="1" applyFill="1" applyBorder="1" applyAlignment="1" quotePrefix="1">
      <alignment vertical="center"/>
    </xf>
    <xf numFmtId="190" fontId="10" fillId="33" borderId="11" xfId="0" applyNumberFormat="1" applyFont="1" applyFill="1" applyBorder="1" applyAlignment="1">
      <alignment horizontal="right" vertical="center"/>
    </xf>
    <xf numFmtId="190" fontId="10" fillId="33" borderId="0" xfId="60" applyNumberFormat="1" applyFont="1" applyFill="1" applyAlignment="1">
      <alignment horizontal="right" vertical="center"/>
      <protection/>
    </xf>
    <xf numFmtId="190" fontId="10" fillId="33" borderId="10" xfId="60" applyNumberFormat="1" applyFont="1" applyFill="1" applyBorder="1" applyAlignment="1">
      <alignment horizontal="right" vertical="center"/>
      <protection/>
    </xf>
    <xf numFmtId="190" fontId="10" fillId="33" borderId="0" xfId="62" applyNumberFormat="1" applyFont="1" applyFill="1" applyBorder="1" applyAlignment="1">
      <alignment horizontal="right" vertical="center"/>
      <protection/>
    </xf>
    <xf numFmtId="189" fontId="11" fillId="0" borderId="0" xfId="62" applyNumberFormat="1" applyFont="1" applyFill="1" applyBorder="1" applyAlignment="1">
      <alignment horizontal="left" vertical="center"/>
      <protection/>
    </xf>
    <xf numFmtId="190" fontId="10" fillId="0" borderId="0" xfId="62" applyNumberFormat="1" applyFont="1" applyFill="1" applyBorder="1" applyAlignment="1">
      <alignment horizontal="right" vertical="center"/>
      <protection/>
    </xf>
    <xf numFmtId="189" fontId="11" fillId="0" borderId="0" xfId="62" applyNumberFormat="1" applyFont="1" applyFill="1" applyBorder="1" applyAlignment="1">
      <alignment horizontal="center" vertical="center"/>
      <protection/>
    </xf>
    <xf numFmtId="189" fontId="7" fillId="0" borderId="0" xfId="0" applyNumberFormat="1" applyFont="1" applyAlignment="1">
      <alignment horizontal="left" vertical="center"/>
    </xf>
    <xf numFmtId="189" fontId="3" fillId="0" borderId="0" xfId="0" applyNumberFormat="1" applyFont="1" applyAlignment="1">
      <alignment horizontal="center" vertical="center"/>
    </xf>
    <xf numFmtId="189" fontId="3" fillId="0" borderId="0" xfId="0" applyNumberFormat="1" applyFont="1" applyAlignment="1">
      <alignment horizontal="left" vertical="center"/>
    </xf>
    <xf numFmtId="190" fontId="3" fillId="0" borderId="0" xfId="0" applyNumberFormat="1" applyFont="1" applyAlignment="1">
      <alignment horizontal="right" vertical="center"/>
    </xf>
    <xf numFmtId="189" fontId="3" fillId="0" borderId="0" xfId="0" applyNumberFormat="1" applyFont="1" applyAlignment="1">
      <alignment vertical="center"/>
    </xf>
    <xf numFmtId="189" fontId="7" fillId="0" borderId="10" xfId="0" applyNumberFormat="1" applyFont="1" applyBorder="1" applyAlignment="1">
      <alignment horizontal="left" vertical="center"/>
    </xf>
    <xf numFmtId="189" fontId="3" fillId="0" borderId="10" xfId="0" applyNumberFormat="1" applyFont="1" applyBorder="1" applyAlignment="1">
      <alignment horizontal="center" vertical="center"/>
    </xf>
    <xf numFmtId="189" fontId="3" fillId="0" borderId="10" xfId="0" applyNumberFormat="1" applyFont="1" applyBorder="1" applyAlignment="1">
      <alignment horizontal="left" vertical="center"/>
    </xf>
    <xf numFmtId="190" fontId="3" fillId="0" borderId="10" xfId="0" applyNumberFormat="1" applyFont="1" applyBorder="1" applyAlignment="1">
      <alignment horizontal="right" vertical="center"/>
    </xf>
    <xf numFmtId="189" fontId="11" fillId="0" borderId="0" xfId="0" applyNumberFormat="1" applyFont="1" applyAlignment="1">
      <alignment horizontal="left" vertical="center"/>
    </xf>
    <xf numFmtId="189" fontId="10" fillId="0" borderId="0" xfId="0" applyNumberFormat="1" applyFont="1" applyAlignment="1">
      <alignment horizontal="center" vertical="center"/>
    </xf>
    <xf numFmtId="189" fontId="10" fillId="0" borderId="0" xfId="0" applyNumberFormat="1" applyFont="1" applyAlignment="1">
      <alignment horizontal="left" vertical="center"/>
    </xf>
    <xf numFmtId="190" fontId="10" fillId="0" borderId="0" xfId="0" applyNumberFormat="1" applyFont="1" applyAlignment="1">
      <alignment horizontal="right" vertical="center"/>
    </xf>
    <xf numFmtId="189" fontId="10" fillId="0" borderId="0" xfId="0" applyNumberFormat="1" applyFont="1" applyAlignment="1">
      <alignment vertical="center"/>
    </xf>
    <xf numFmtId="190" fontId="11" fillId="0" borderId="0" xfId="0" applyNumberFormat="1" applyFont="1" applyAlignment="1">
      <alignment horizontal="right" vertical="center"/>
    </xf>
    <xf numFmtId="189" fontId="11" fillId="0" borderId="0" xfId="0" applyNumberFormat="1" applyFont="1" applyAlignment="1">
      <alignment vertical="center"/>
    </xf>
    <xf numFmtId="190" fontId="10" fillId="0" borderId="10" xfId="0" applyNumberFormat="1" applyFont="1" applyBorder="1" applyAlignment="1">
      <alignment horizontal="right" vertical="center"/>
    </xf>
    <xf numFmtId="189" fontId="11" fillId="0" borderId="10" xfId="0" applyNumberFormat="1" applyFont="1" applyBorder="1" applyAlignment="1">
      <alignment horizontal="right" vertical="center"/>
    </xf>
    <xf numFmtId="190" fontId="11" fillId="0" borderId="10" xfId="0" applyNumberFormat="1" applyFont="1" applyBorder="1" applyAlignment="1">
      <alignment horizontal="right" vertical="center"/>
    </xf>
    <xf numFmtId="189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 quotePrefix="1">
      <alignment horizontal="right" vertical="center"/>
    </xf>
    <xf numFmtId="18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89" fontId="11" fillId="0" borderId="10" xfId="0" applyNumberFormat="1" applyFont="1" applyBorder="1" applyAlignment="1">
      <alignment horizontal="center" vertical="center"/>
    </xf>
    <xf numFmtId="190" fontId="11" fillId="0" borderId="10" xfId="62" applyNumberFormat="1" applyFont="1" applyBorder="1" applyAlignment="1">
      <alignment horizontal="right" vertical="center"/>
      <protection/>
    </xf>
    <xf numFmtId="190" fontId="11" fillId="33" borderId="0" xfId="62" applyNumberFormat="1" applyFont="1" applyFill="1" applyAlignment="1">
      <alignment horizontal="right" vertical="center"/>
      <protection/>
    </xf>
    <xf numFmtId="190" fontId="11" fillId="0" borderId="0" xfId="62" applyNumberFormat="1" applyFont="1" applyAlignment="1">
      <alignment horizontal="right" vertical="center"/>
      <protection/>
    </xf>
    <xf numFmtId="0" fontId="11" fillId="0" borderId="0" xfId="0" applyFont="1" applyAlignment="1">
      <alignment vertical="center"/>
    </xf>
    <xf numFmtId="187" fontId="10" fillId="0" borderId="0" xfId="0" applyNumberFormat="1" applyFont="1" applyAlignment="1">
      <alignment horizontal="left" vertical="center"/>
    </xf>
    <xf numFmtId="187" fontId="10" fillId="0" borderId="0" xfId="0" applyNumberFormat="1" applyFont="1" applyAlignment="1">
      <alignment horizontal="center" vertical="center"/>
    </xf>
    <xf numFmtId="187" fontId="10" fillId="0" borderId="0" xfId="0" applyNumberFormat="1" applyFont="1" applyAlignment="1">
      <alignment horizontal="right" vertical="center"/>
    </xf>
    <xf numFmtId="0" fontId="11" fillId="0" borderId="0" xfId="64" applyFont="1" applyAlignment="1">
      <alignment vertical="center"/>
      <protection/>
    </xf>
    <xf numFmtId="189" fontId="10" fillId="33" borderId="0" xfId="0" applyNumberFormat="1" applyFont="1" applyFill="1" applyAlignment="1">
      <alignment vertical="center"/>
    </xf>
    <xf numFmtId="189" fontId="10" fillId="33" borderId="0" xfId="0" applyNumberFormat="1" applyFont="1" applyFill="1" applyAlignment="1">
      <alignment horizontal="right" vertical="center"/>
    </xf>
    <xf numFmtId="189" fontId="10" fillId="0" borderId="0" xfId="0" applyNumberFormat="1" applyFont="1" applyAlignment="1">
      <alignment horizontal="right" vertical="center"/>
    </xf>
    <xf numFmtId="191" fontId="10" fillId="0" borderId="0" xfId="0" applyNumberFormat="1" applyFont="1" applyAlignment="1">
      <alignment horizontal="center" vertical="center"/>
    </xf>
    <xf numFmtId="190" fontId="10" fillId="0" borderId="11" xfId="0" applyNumberFormat="1" applyFont="1" applyBorder="1" applyAlignment="1">
      <alignment horizontal="right" vertical="center"/>
    </xf>
    <xf numFmtId="187" fontId="3" fillId="0" borderId="0" xfId="0" applyNumberFormat="1" applyFont="1" applyAlignment="1">
      <alignment horizontal="left" vertical="center"/>
    </xf>
    <xf numFmtId="187" fontId="3" fillId="0" borderId="0" xfId="0" applyNumberFormat="1" applyFont="1" applyAlignment="1">
      <alignment horizontal="center" vertical="center"/>
    </xf>
    <xf numFmtId="187" fontId="3" fillId="0" borderId="10" xfId="0" applyNumberFormat="1" applyFont="1" applyBorder="1" applyAlignment="1">
      <alignment horizontal="left" vertical="center"/>
    </xf>
    <xf numFmtId="187" fontId="3" fillId="0" borderId="10" xfId="0" applyNumberFormat="1" applyFont="1" applyBorder="1" applyAlignment="1">
      <alignment horizontal="center" vertical="center"/>
    </xf>
    <xf numFmtId="190" fontId="11" fillId="33" borderId="0" xfId="0" applyNumberFormat="1" applyFont="1" applyFill="1" applyAlignment="1">
      <alignment horizontal="right" vertical="center"/>
    </xf>
    <xf numFmtId="187" fontId="11" fillId="0" borderId="0" xfId="0" applyNumberFormat="1" applyFont="1" applyAlignment="1">
      <alignment horizontal="left" vertical="center"/>
    </xf>
    <xf numFmtId="187" fontId="11" fillId="0" borderId="0" xfId="0" applyNumberFormat="1" applyFont="1" applyAlignment="1">
      <alignment horizontal="center" vertical="center"/>
    </xf>
    <xf numFmtId="190" fontId="10" fillId="0" borderId="0" xfId="60" applyNumberFormat="1" applyFont="1" applyAlignment="1">
      <alignment horizontal="right" vertical="center"/>
      <protection/>
    </xf>
    <xf numFmtId="191" fontId="10" fillId="0" borderId="0" xfId="0" applyNumberFormat="1" applyFont="1" applyAlignment="1" quotePrefix="1">
      <alignment horizontal="center" vertical="center"/>
    </xf>
    <xf numFmtId="190" fontId="10" fillId="0" borderId="10" xfId="60" applyNumberFormat="1" applyFont="1" applyBorder="1" applyAlignment="1">
      <alignment horizontal="right" vertical="center"/>
      <protection/>
    </xf>
    <xf numFmtId="189" fontId="10" fillId="0" borderId="0" xfId="0" applyNumberFormat="1" applyFont="1" applyAlignment="1" quotePrefix="1">
      <alignment horizontal="left" vertical="center"/>
    </xf>
    <xf numFmtId="189" fontId="10" fillId="0" borderId="0" xfId="0" applyNumberFormat="1" applyFont="1" applyAlignment="1" quotePrefix="1">
      <alignment horizontal="center" vertical="center"/>
    </xf>
    <xf numFmtId="189" fontId="10" fillId="0" borderId="10" xfId="0" applyNumberFormat="1" applyFont="1" applyBorder="1" applyAlignment="1">
      <alignment vertical="center"/>
    </xf>
    <xf numFmtId="190" fontId="7" fillId="0" borderId="0" xfId="58" applyNumberFormat="1" applyFont="1" applyFill="1" applyBorder="1" applyAlignment="1">
      <alignment horizontal="right" vertical="center"/>
      <protection/>
    </xf>
    <xf numFmtId="190" fontId="7" fillId="0" borderId="0" xfId="63" applyNumberFormat="1" applyFont="1" applyFill="1" applyBorder="1" applyAlignment="1">
      <alignment horizontal="right" vertical="center"/>
      <protection/>
    </xf>
    <xf numFmtId="190" fontId="10" fillId="0" borderId="0" xfId="0" applyNumberFormat="1" applyFont="1" applyFill="1" applyBorder="1" applyAlignment="1">
      <alignment vertical="center"/>
    </xf>
    <xf numFmtId="189" fontId="7" fillId="0" borderId="0" xfId="60" applyNumberFormat="1" applyFont="1" applyAlignment="1">
      <alignment horizontal="left" vertical="center"/>
      <protection/>
    </xf>
    <xf numFmtId="0" fontId="7" fillId="0" borderId="0" xfId="65" applyFont="1" applyAlignment="1">
      <alignment vertical="center"/>
      <protection/>
    </xf>
    <xf numFmtId="0" fontId="3" fillId="0" borderId="0" xfId="65" applyFont="1" applyAlignment="1">
      <alignment horizontal="center" vertical="center"/>
      <protection/>
    </xf>
    <xf numFmtId="0" fontId="3" fillId="0" borderId="0" xfId="65" applyFont="1" applyAlignment="1">
      <alignment horizontal="right" vertical="center"/>
      <protection/>
    </xf>
    <xf numFmtId="190" fontId="3" fillId="0" borderId="0" xfId="65" applyNumberFormat="1" applyFont="1" applyAlignment="1">
      <alignment horizontal="right" vertical="center"/>
      <protection/>
    </xf>
    <xf numFmtId="189" fontId="7" fillId="0" borderId="0" xfId="58" applyNumberFormat="1" applyFont="1" applyAlignment="1">
      <alignment horizontal="right" vertical="center"/>
      <protection/>
    </xf>
    <xf numFmtId="0" fontId="3" fillId="0" borderId="0" xfId="65" applyFont="1" applyAlignment="1">
      <alignment vertical="center"/>
      <protection/>
    </xf>
    <xf numFmtId="189" fontId="7" fillId="0" borderId="10" xfId="67" applyNumberFormat="1" applyFont="1" applyBorder="1" applyAlignment="1">
      <alignment horizontal="left" vertical="center"/>
      <protection/>
    </xf>
    <xf numFmtId="0" fontId="7" fillId="0" borderId="10" xfId="65" applyFont="1" applyBorder="1" applyAlignment="1">
      <alignment vertical="center"/>
      <protection/>
    </xf>
    <xf numFmtId="0" fontId="3" fillId="0" borderId="10" xfId="65" applyFont="1" applyBorder="1" applyAlignment="1">
      <alignment horizontal="center" vertical="center"/>
      <protection/>
    </xf>
    <xf numFmtId="0" fontId="3" fillId="0" borderId="10" xfId="65" applyFont="1" applyBorder="1" applyAlignment="1">
      <alignment horizontal="right" vertical="center"/>
      <protection/>
    </xf>
    <xf numFmtId="190" fontId="3" fillId="0" borderId="10" xfId="65" applyNumberFormat="1" applyFont="1" applyBorder="1" applyAlignment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horizontal="center" vertical="center"/>
      <protection/>
    </xf>
    <xf numFmtId="0" fontId="5" fillId="0" borderId="0" xfId="65" applyFont="1" applyAlignment="1">
      <alignment horizontal="right" vertical="center"/>
      <protection/>
    </xf>
    <xf numFmtId="190" fontId="5" fillId="0" borderId="0" xfId="65" applyNumberFormat="1" applyFont="1" applyAlignment="1">
      <alignment horizontal="right" vertical="center"/>
      <protection/>
    </xf>
    <xf numFmtId="0" fontId="6" fillId="0" borderId="0" xfId="65" applyFont="1" applyAlignment="1">
      <alignment horizontal="right" vertical="center"/>
      <protection/>
    </xf>
    <xf numFmtId="0" fontId="6" fillId="0" borderId="0" xfId="65" applyFont="1" applyAlignment="1">
      <alignment horizontal="center" vertical="center"/>
      <protection/>
    </xf>
    <xf numFmtId="190" fontId="6" fillId="0" borderId="10" xfId="65" applyNumberFormat="1" applyFont="1" applyBorder="1" applyAlignment="1">
      <alignment horizontal="right" vertical="center"/>
      <protection/>
    </xf>
    <xf numFmtId="0" fontId="6" fillId="0" borderId="10" xfId="65" applyFont="1" applyBorder="1" applyAlignment="1">
      <alignment horizontal="right" vertical="center"/>
      <protection/>
    </xf>
    <xf numFmtId="190" fontId="6" fillId="0" borderId="0" xfId="65" applyNumberFormat="1" applyFont="1" applyAlignment="1">
      <alignment vertical="center"/>
      <protection/>
    </xf>
    <xf numFmtId="190" fontId="6" fillId="0" borderId="0" xfId="65" applyNumberFormat="1" applyFont="1" applyAlignment="1">
      <alignment horizontal="right" vertical="center"/>
      <protection/>
    </xf>
    <xf numFmtId="190" fontId="6" fillId="0" borderId="0" xfId="65" applyNumberFormat="1" applyFont="1" applyAlignment="1">
      <alignment horizontal="center" vertical="center"/>
      <protection/>
    </xf>
    <xf numFmtId="0" fontId="6" fillId="0" borderId="0" xfId="65" applyFont="1" applyAlignment="1">
      <alignment vertical="center"/>
      <protection/>
    </xf>
    <xf numFmtId="0" fontId="5" fillId="0" borderId="0" xfId="65" applyFont="1">
      <alignment/>
      <protection/>
    </xf>
    <xf numFmtId="0" fontId="6" fillId="0" borderId="0" xfId="65" applyFont="1" applyAlignment="1">
      <alignment horizontal="center"/>
      <protection/>
    </xf>
    <xf numFmtId="0" fontId="6" fillId="0" borderId="0" xfId="60" applyFont="1" applyAlignment="1">
      <alignment horizontal="right"/>
      <protection/>
    </xf>
    <xf numFmtId="0" fontId="6" fillId="0" borderId="0" xfId="60" applyFont="1" applyAlignment="1">
      <alignment horizontal="right" vertical="center"/>
      <protection/>
    </xf>
    <xf numFmtId="189" fontId="6" fillId="0" borderId="10" xfId="60" applyNumberFormat="1" applyFont="1" applyBorder="1" applyAlignment="1">
      <alignment horizontal="center" vertical="center"/>
      <protection/>
    </xf>
    <xf numFmtId="189" fontId="6" fillId="0" borderId="0" xfId="60" applyNumberFormat="1" applyFont="1" applyAlignment="1">
      <alignment horizontal="center" vertical="center"/>
      <protection/>
    </xf>
    <xf numFmtId="0" fontId="6" fillId="0" borderId="10" xfId="62" applyFont="1" applyBorder="1" applyAlignment="1">
      <alignment horizontal="right" vertical="center"/>
      <protection/>
    </xf>
    <xf numFmtId="189" fontId="6" fillId="0" borderId="0" xfId="60" applyNumberFormat="1" applyFont="1" applyAlignment="1">
      <alignment horizontal="left" vertical="center"/>
      <protection/>
    </xf>
    <xf numFmtId="190" fontId="5" fillId="0" borderId="0" xfId="65" applyNumberFormat="1" applyFont="1" applyAlignment="1">
      <alignment vertical="center"/>
      <protection/>
    </xf>
    <xf numFmtId="189" fontId="5" fillId="0" borderId="0" xfId="60" applyNumberFormat="1" applyFont="1" applyAlignment="1">
      <alignment horizontal="left" vertical="center"/>
      <protection/>
    </xf>
    <xf numFmtId="0" fontId="58" fillId="0" borderId="0" xfId="65" applyFont="1" applyAlignment="1">
      <alignment vertical="center"/>
      <protection/>
    </xf>
    <xf numFmtId="190" fontId="5" fillId="0" borderId="10" xfId="65" applyNumberFormat="1" applyFont="1" applyBorder="1" applyAlignment="1">
      <alignment horizontal="right" vertical="center"/>
      <protection/>
    </xf>
    <xf numFmtId="190" fontId="5" fillId="0" borderId="10" xfId="42" applyNumberFormat="1" applyFont="1" applyFill="1" applyBorder="1" applyAlignment="1">
      <alignment vertical="center"/>
    </xf>
    <xf numFmtId="190" fontId="5" fillId="0" borderId="10" xfId="65" applyNumberFormat="1" applyFont="1" applyBorder="1" applyAlignment="1">
      <alignment vertical="center"/>
      <protection/>
    </xf>
    <xf numFmtId="190" fontId="5" fillId="0" borderId="10" xfId="42" applyNumberFormat="1" applyFont="1" applyFill="1" applyBorder="1" applyAlignment="1">
      <alignment horizontal="right" vertical="center"/>
    </xf>
    <xf numFmtId="189" fontId="5" fillId="0" borderId="0" xfId="60" applyNumberFormat="1" applyFont="1" applyAlignment="1">
      <alignment vertical="center"/>
      <protection/>
    </xf>
    <xf numFmtId="190" fontId="5" fillId="0" borderId="11" xfId="65" applyNumberFormat="1" applyFont="1" applyBorder="1" applyAlignment="1">
      <alignment horizontal="right" vertical="center"/>
      <protection/>
    </xf>
    <xf numFmtId="189" fontId="3" fillId="0" borderId="0" xfId="60" applyNumberFormat="1" applyFont="1" applyAlignment="1">
      <alignment horizontal="center" vertical="center"/>
      <protection/>
    </xf>
    <xf numFmtId="189" fontId="3" fillId="0" borderId="0" xfId="60" applyNumberFormat="1" applyFont="1" applyAlignment="1">
      <alignment horizontal="right" vertical="center"/>
      <protection/>
    </xf>
    <xf numFmtId="189" fontId="3" fillId="0" borderId="0" xfId="60" applyNumberFormat="1" applyFont="1" applyAlignment="1">
      <alignment horizontal="left" vertical="center"/>
      <protection/>
    </xf>
    <xf numFmtId="189" fontId="3" fillId="0" borderId="0" xfId="60" applyNumberFormat="1" applyFont="1" applyAlignment="1">
      <alignment vertical="center"/>
      <protection/>
    </xf>
    <xf numFmtId="189" fontId="7" fillId="0" borderId="10" xfId="60" applyNumberFormat="1" applyFont="1" applyBorder="1" applyAlignment="1">
      <alignment horizontal="left" vertical="center"/>
      <protection/>
    </xf>
    <xf numFmtId="189" fontId="3" fillId="0" borderId="10" xfId="60" applyNumberFormat="1" applyFont="1" applyBorder="1" applyAlignment="1">
      <alignment horizontal="center" vertical="center"/>
      <protection/>
    </xf>
    <xf numFmtId="189" fontId="3" fillId="0" borderId="10" xfId="60" applyNumberFormat="1" applyFont="1" applyBorder="1" applyAlignment="1">
      <alignment horizontal="right" vertical="center"/>
      <protection/>
    </xf>
    <xf numFmtId="189" fontId="3" fillId="0" borderId="10" xfId="60" applyNumberFormat="1" applyFont="1" applyBorder="1" applyAlignment="1">
      <alignment horizontal="left" vertical="center"/>
      <protection/>
    </xf>
    <xf numFmtId="189" fontId="11" fillId="0" borderId="0" xfId="60" applyNumberFormat="1" applyFont="1" applyAlignment="1">
      <alignment horizontal="left" vertical="center"/>
      <protection/>
    </xf>
    <xf numFmtId="189" fontId="10" fillId="0" borderId="0" xfId="60" applyNumberFormat="1" applyFont="1" applyAlignment="1">
      <alignment horizontal="left" vertical="center"/>
      <protection/>
    </xf>
    <xf numFmtId="190" fontId="13" fillId="0" borderId="0" xfId="60" applyNumberFormat="1" applyFont="1" applyAlignment="1">
      <alignment horizontal="center" vertical="center"/>
      <protection/>
    </xf>
    <xf numFmtId="190" fontId="13" fillId="0" borderId="0" xfId="60" applyNumberFormat="1" applyFont="1" applyAlignment="1">
      <alignment horizontal="right" vertical="center"/>
      <protection/>
    </xf>
    <xf numFmtId="189" fontId="12" fillId="0" borderId="0" xfId="60" applyNumberFormat="1" applyFont="1" applyAlignment="1">
      <alignment horizontal="right" vertical="center"/>
      <protection/>
    </xf>
    <xf numFmtId="189" fontId="10" fillId="0" borderId="0" xfId="60" applyNumberFormat="1" applyFont="1" applyAlignment="1">
      <alignment horizontal="right" vertical="center"/>
      <protection/>
    </xf>
    <xf numFmtId="189" fontId="10" fillId="0" borderId="0" xfId="60" applyNumberFormat="1" applyFont="1" applyAlignment="1">
      <alignment vertical="center"/>
      <protection/>
    </xf>
    <xf numFmtId="189" fontId="10" fillId="0" borderId="0" xfId="60" applyNumberFormat="1" applyFont="1" applyAlignment="1">
      <alignment horizontal="center" vertical="center"/>
      <protection/>
    </xf>
    <xf numFmtId="189" fontId="10" fillId="0" borderId="10" xfId="60" applyNumberFormat="1" applyFont="1" applyBorder="1" applyAlignment="1">
      <alignment horizontal="center" vertical="center"/>
      <protection/>
    </xf>
    <xf numFmtId="189" fontId="10" fillId="0" borderId="10" xfId="60" applyNumberFormat="1" applyFont="1" applyBorder="1" applyAlignment="1">
      <alignment horizontal="right" vertical="center"/>
      <protection/>
    </xf>
    <xf numFmtId="189" fontId="10" fillId="0" borderId="10" xfId="60" applyNumberFormat="1" applyFont="1" applyBorder="1" applyAlignment="1">
      <alignment horizontal="left" vertical="center"/>
      <protection/>
    </xf>
    <xf numFmtId="189" fontId="19" fillId="0" borderId="0" xfId="60" applyNumberFormat="1" applyFont="1" applyAlignment="1">
      <alignment horizontal="right" vertical="center"/>
      <protection/>
    </xf>
    <xf numFmtId="189" fontId="11" fillId="0" borderId="0" xfId="60" applyNumberFormat="1" applyFont="1" applyAlignment="1">
      <alignment horizontal="right" vertical="center"/>
      <protection/>
    </xf>
    <xf numFmtId="189" fontId="11" fillId="0" borderId="0" xfId="60" applyNumberFormat="1" applyFont="1" applyAlignment="1">
      <alignment horizontal="center" vertical="center"/>
      <protection/>
    </xf>
    <xf numFmtId="190" fontId="11" fillId="0" borderId="0" xfId="60" applyNumberFormat="1" applyFont="1" applyAlignment="1">
      <alignment horizontal="right" vertical="center"/>
      <protection/>
    </xf>
    <xf numFmtId="188" fontId="11" fillId="0" borderId="0" xfId="44" applyFont="1" applyFill="1" applyAlignment="1">
      <alignment horizontal="right" vertical="center" wrapText="1"/>
    </xf>
    <xf numFmtId="188" fontId="11" fillId="0" borderId="0" xfId="44" applyFont="1" applyFill="1" applyAlignment="1">
      <alignment horizontal="right" vertical="center"/>
    </xf>
    <xf numFmtId="190" fontId="11" fillId="0" borderId="0" xfId="65" applyNumberFormat="1" applyFont="1" applyAlignment="1">
      <alignment horizontal="right" vertical="center"/>
      <protection/>
    </xf>
    <xf numFmtId="190" fontId="11" fillId="0" borderId="0" xfId="44" applyNumberFormat="1" applyFont="1" applyFill="1" applyAlignment="1">
      <alignment horizontal="right" vertical="center"/>
    </xf>
    <xf numFmtId="189" fontId="11" fillId="0" borderId="0" xfId="60" applyNumberFormat="1" applyFont="1" applyAlignment="1" quotePrefix="1">
      <alignment horizontal="right" vertical="center"/>
      <protection/>
    </xf>
    <xf numFmtId="188" fontId="11" fillId="0" borderId="0" xfId="44" applyFont="1" applyFill="1" applyBorder="1" applyAlignment="1">
      <alignment horizontal="right" vertical="center" wrapText="1"/>
    </xf>
    <xf numFmtId="0" fontId="11" fillId="0" borderId="0" xfId="65" applyFont="1" applyAlignment="1">
      <alignment horizontal="center" vertical="center"/>
      <protection/>
    </xf>
    <xf numFmtId="189" fontId="12" fillId="0" borderId="0" xfId="60" applyNumberFormat="1" applyFont="1" applyAlignment="1" quotePrefix="1">
      <alignment horizontal="right" vertical="center"/>
      <protection/>
    </xf>
    <xf numFmtId="0" fontId="10" fillId="0" borderId="0" xfId="65" applyFont="1" applyAlignment="1" quotePrefix="1">
      <alignment vertical="center"/>
      <protection/>
    </xf>
    <xf numFmtId="190" fontId="10" fillId="0" borderId="0" xfId="60" applyNumberFormat="1" applyFont="1" applyAlignment="1">
      <alignment vertical="center"/>
      <protection/>
    </xf>
    <xf numFmtId="190" fontId="10" fillId="0" borderId="10" xfId="60" applyNumberFormat="1" applyFont="1" applyBorder="1" applyAlignment="1">
      <alignment vertical="center"/>
      <protection/>
    </xf>
    <xf numFmtId="190" fontId="10" fillId="0" borderId="11" xfId="60" applyNumberFormat="1" applyFont="1" applyBorder="1" applyAlignment="1">
      <alignment horizontal="right" vertical="center"/>
      <protection/>
    </xf>
    <xf numFmtId="190" fontId="10" fillId="33" borderId="0" xfId="60" applyNumberFormat="1" applyFont="1" applyFill="1" applyAlignment="1">
      <alignment vertical="center"/>
      <protection/>
    </xf>
    <xf numFmtId="189" fontId="11" fillId="0" borderId="0" xfId="60" applyNumberFormat="1" applyFont="1" applyAlignment="1">
      <alignment vertical="center"/>
      <protection/>
    </xf>
    <xf numFmtId="191" fontId="10" fillId="0" borderId="0" xfId="60" applyNumberFormat="1" applyFont="1" applyAlignment="1">
      <alignment horizontal="center" vertical="center"/>
      <protection/>
    </xf>
    <xf numFmtId="190" fontId="10" fillId="33" borderId="10" xfId="60" applyNumberFormat="1" applyFont="1" applyFill="1" applyBorder="1" applyAlignment="1">
      <alignment vertical="center"/>
      <protection/>
    </xf>
    <xf numFmtId="190" fontId="10" fillId="33" borderId="11" xfId="60" applyNumberFormat="1" applyFont="1" applyFill="1" applyBorder="1" applyAlignment="1">
      <alignment horizontal="right" vertical="center"/>
      <protection/>
    </xf>
    <xf numFmtId="189" fontId="8" fillId="0" borderId="0" xfId="60" applyNumberFormat="1" applyFont="1" applyAlignment="1">
      <alignment horizontal="right" vertical="center"/>
      <protection/>
    </xf>
    <xf numFmtId="189" fontId="9" fillId="0" borderId="0" xfId="60" applyNumberFormat="1" applyFont="1" applyAlignment="1">
      <alignment horizontal="right" vertical="center"/>
      <protection/>
    </xf>
    <xf numFmtId="190" fontId="3" fillId="33" borderId="0" xfId="63" applyNumberFormat="1" applyFont="1" applyFill="1" applyBorder="1" applyAlignment="1">
      <alignment horizontal="right" vertical="center"/>
      <protection/>
    </xf>
    <xf numFmtId="189" fontId="8" fillId="0" borderId="0" xfId="63" applyNumberFormat="1" applyFont="1" applyFill="1" applyBorder="1" applyAlignment="1">
      <alignment vertical="center"/>
      <protection/>
    </xf>
    <xf numFmtId="189" fontId="54" fillId="0" borderId="0" xfId="63" applyNumberFormat="1" applyFont="1" applyFill="1" applyBorder="1" applyAlignment="1">
      <alignment horizontal="left" vertical="center"/>
      <protection/>
    </xf>
    <xf numFmtId="0" fontId="59" fillId="0" borderId="0" xfId="0" applyNumberFormat="1" applyFont="1" applyFill="1" applyBorder="1" applyAlignment="1" quotePrefix="1">
      <alignment horizontal="right" vertical="center"/>
    </xf>
    <xf numFmtId="0" fontId="59" fillId="0" borderId="0" xfId="0" applyNumberFormat="1" applyFont="1" applyFill="1" applyBorder="1" applyAlignment="1">
      <alignment horizontal="right" vertical="center"/>
    </xf>
    <xf numFmtId="0" fontId="59" fillId="0" borderId="0" xfId="0" applyFont="1" applyFill="1" applyBorder="1" applyAlignment="1" quotePrefix="1">
      <alignment horizontal="right" vertical="center"/>
    </xf>
    <xf numFmtId="189" fontId="11" fillId="0" borderId="10" xfId="0" applyNumberFormat="1" applyFont="1" applyFill="1" applyBorder="1" applyAlignment="1">
      <alignment horizontal="center" vertical="center"/>
    </xf>
    <xf numFmtId="190" fontId="11" fillId="0" borderId="10" xfId="62" applyNumberFormat="1" applyFont="1" applyFill="1" applyBorder="1" applyAlignment="1">
      <alignment horizontal="right" vertical="center"/>
      <protection/>
    </xf>
    <xf numFmtId="190" fontId="59" fillId="33" borderId="0" xfId="61" applyNumberFormat="1" applyFont="1" applyFill="1" applyBorder="1" applyAlignment="1">
      <alignment horizontal="right" vertical="center"/>
      <protection/>
    </xf>
    <xf numFmtId="189" fontId="59" fillId="0" borderId="0" xfId="61" applyNumberFormat="1" applyFont="1" applyFill="1" applyBorder="1" applyAlignment="1">
      <alignment horizontal="left" vertical="center"/>
      <protection/>
    </xf>
    <xf numFmtId="190" fontId="59" fillId="0" borderId="0" xfId="61" applyNumberFormat="1" applyFont="1" applyFill="1" applyBorder="1" applyAlignment="1">
      <alignment horizontal="right" vertical="center"/>
      <protection/>
    </xf>
    <xf numFmtId="189" fontId="59" fillId="0" borderId="0" xfId="61" applyNumberFormat="1" applyFont="1" applyFill="1" applyBorder="1" applyAlignment="1">
      <alignment horizontal="center" vertical="center"/>
      <protection/>
    </xf>
    <xf numFmtId="189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left" vertical="center"/>
    </xf>
    <xf numFmtId="189" fontId="11" fillId="0" borderId="0" xfId="63" applyNumberFormat="1" applyFont="1" applyFill="1" applyBorder="1" applyAlignment="1">
      <alignment horizontal="left" vertical="center"/>
      <protection/>
    </xf>
    <xf numFmtId="189" fontId="11" fillId="0" borderId="0" xfId="63" applyNumberFormat="1" applyFont="1" applyFill="1" applyBorder="1" applyAlignment="1">
      <alignment vertical="center"/>
      <protection/>
    </xf>
    <xf numFmtId="189" fontId="12" fillId="0" borderId="0" xfId="63" applyNumberFormat="1" applyFont="1" applyFill="1" applyBorder="1" applyAlignment="1">
      <alignment vertical="center"/>
      <protection/>
    </xf>
    <xf numFmtId="189" fontId="59" fillId="0" borderId="0" xfId="63" applyNumberFormat="1" applyFont="1" applyFill="1" applyBorder="1" applyAlignment="1">
      <alignment horizontal="left" vertical="center"/>
      <protection/>
    </xf>
    <xf numFmtId="189" fontId="57" fillId="0" borderId="0" xfId="63" applyNumberFormat="1" applyFont="1" applyFill="1" applyBorder="1" applyAlignment="1">
      <alignment horizontal="left" vertical="center"/>
      <protection/>
    </xf>
    <xf numFmtId="189" fontId="13" fillId="0" borderId="0" xfId="63" applyNumberFormat="1" applyFont="1" applyFill="1" applyBorder="1" applyAlignment="1">
      <alignment vertical="center"/>
      <protection/>
    </xf>
    <xf numFmtId="189" fontId="10" fillId="0" borderId="0" xfId="63" applyNumberFormat="1" applyFont="1" applyFill="1" applyBorder="1" applyAlignment="1" quotePrefix="1">
      <alignment horizontal="left" vertical="center"/>
      <protection/>
    </xf>
    <xf numFmtId="189" fontId="10" fillId="0" borderId="0" xfId="61" applyNumberFormat="1" applyFont="1" applyFill="1" applyBorder="1" applyAlignment="1" quotePrefix="1">
      <alignment horizontal="left" vertical="center"/>
      <protection/>
    </xf>
    <xf numFmtId="0" fontId="10" fillId="0" borderId="0" xfId="65" applyFont="1" applyFill="1" applyBorder="1" applyAlignment="1">
      <alignment vertical="center"/>
      <protection/>
    </xf>
    <xf numFmtId="190" fontId="10" fillId="33" borderId="0" xfId="63" applyNumberFormat="1" applyFont="1" applyFill="1" applyBorder="1" applyAlignment="1">
      <alignment horizontal="right" vertical="center"/>
      <protection/>
    </xf>
    <xf numFmtId="191" fontId="10" fillId="0" borderId="0" xfId="63" applyNumberFormat="1" applyFont="1" applyFill="1" applyBorder="1" applyAlignment="1">
      <alignment horizontal="center" vertical="center"/>
      <protection/>
    </xf>
    <xf numFmtId="190" fontId="10" fillId="33" borderId="10" xfId="63" applyNumberFormat="1" applyFont="1" applyFill="1" applyBorder="1" applyAlignment="1">
      <alignment horizontal="right" vertical="center"/>
      <protection/>
    </xf>
    <xf numFmtId="190" fontId="10" fillId="0" borderId="10" xfId="63" applyNumberFormat="1" applyFont="1" applyFill="1" applyBorder="1" applyAlignment="1">
      <alignment horizontal="right" vertical="center"/>
      <protection/>
    </xf>
    <xf numFmtId="190" fontId="10" fillId="33" borderId="11" xfId="63" applyNumberFormat="1" applyFont="1" applyFill="1" applyBorder="1" applyAlignment="1">
      <alignment horizontal="right" vertical="center"/>
      <protection/>
    </xf>
    <xf numFmtId="190" fontId="10" fillId="0" borderId="11" xfId="63" applyNumberFormat="1" applyFont="1" applyFill="1" applyBorder="1" applyAlignment="1">
      <alignment horizontal="right" vertical="center"/>
      <protection/>
    </xf>
    <xf numFmtId="192" fontId="10" fillId="0" borderId="0" xfId="63" applyNumberFormat="1" applyFont="1" applyFill="1" applyBorder="1" applyAlignment="1">
      <alignment horizontal="right" vertical="center"/>
      <protection/>
    </xf>
    <xf numFmtId="192" fontId="10" fillId="33" borderId="0" xfId="63" applyNumberFormat="1" applyFont="1" applyFill="1" applyBorder="1" applyAlignment="1">
      <alignment horizontal="right" vertical="center"/>
      <protection/>
    </xf>
    <xf numFmtId="190" fontId="10" fillId="33" borderId="11" xfId="65" applyNumberFormat="1" applyFont="1" applyFill="1" applyBorder="1" applyAlignment="1">
      <alignment vertical="center"/>
      <protection/>
    </xf>
    <xf numFmtId="190" fontId="10" fillId="0" borderId="11" xfId="65" applyNumberFormat="1" applyFont="1" applyFill="1" applyBorder="1" applyAlignment="1">
      <alignment vertical="center"/>
      <protection/>
    </xf>
    <xf numFmtId="0" fontId="10" fillId="33" borderId="0" xfId="65" applyFont="1" applyFill="1" applyBorder="1" applyAlignment="1">
      <alignment vertical="center"/>
      <protection/>
    </xf>
    <xf numFmtId="192" fontId="20" fillId="33" borderId="0" xfId="61" applyNumberFormat="1" applyFont="1" applyFill="1" applyBorder="1" applyAlignment="1">
      <alignment horizontal="right" vertical="center"/>
      <protection/>
    </xf>
    <xf numFmtId="192" fontId="10" fillId="0" borderId="0" xfId="61" applyNumberFormat="1" applyFont="1" applyFill="1" applyBorder="1" applyAlignment="1">
      <alignment horizontal="right" vertical="center"/>
      <protection/>
    </xf>
    <xf numFmtId="192" fontId="20" fillId="0" borderId="0" xfId="61" applyNumberFormat="1" applyFont="1" applyFill="1" applyBorder="1" applyAlignment="1">
      <alignment horizontal="right" vertical="center"/>
      <protection/>
    </xf>
    <xf numFmtId="187" fontId="10" fillId="0" borderId="0" xfId="61" applyNumberFormat="1" applyFont="1" applyFill="1" applyBorder="1" applyAlignment="1">
      <alignment horizontal="center" vertical="center"/>
      <protection/>
    </xf>
    <xf numFmtId="192" fontId="10" fillId="33" borderId="0" xfId="61" applyNumberFormat="1" applyFont="1" applyFill="1" applyBorder="1" applyAlignment="1">
      <alignment horizontal="right" vertical="center"/>
      <protection/>
    </xf>
    <xf numFmtId="187" fontId="10" fillId="0" borderId="0" xfId="61" applyNumberFormat="1" applyFont="1" applyFill="1" applyBorder="1" applyAlignment="1">
      <alignment horizontal="left" vertical="center"/>
      <protection/>
    </xf>
    <xf numFmtId="187" fontId="10" fillId="0" borderId="0" xfId="63" applyNumberFormat="1" applyFont="1" applyFill="1" applyBorder="1" applyAlignment="1">
      <alignment horizontal="right" vertical="center"/>
      <protection/>
    </xf>
    <xf numFmtId="0" fontId="11" fillId="0" borderId="0" xfId="0" applyFont="1" applyFill="1" applyBorder="1" applyAlignment="1">
      <alignment horizontal="right" vertical="center"/>
    </xf>
    <xf numFmtId="0" fontId="11" fillId="0" borderId="0" xfId="46" applyNumberFormat="1" applyFont="1" applyFill="1" applyAlignment="1">
      <alignment vertical="center"/>
    </xf>
    <xf numFmtId="0" fontId="11" fillId="0" borderId="0" xfId="0" applyFont="1" applyFill="1" applyAlignment="1" quotePrefix="1">
      <alignment vertical="center"/>
    </xf>
    <xf numFmtId="189" fontId="11" fillId="0" borderId="0" xfId="66" applyNumberFormat="1" applyFont="1" applyFill="1" applyBorder="1" applyAlignment="1">
      <alignment horizontal="left" vertical="center"/>
      <protection/>
    </xf>
    <xf numFmtId="189" fontId="10" fillId="33" borderId="0" xfId="63" applyNumberFormat="1" applyFont="1" applyFill="1" applyBorder="1" applyAlignment="1">
      <alignment vertical="center"/>
      <protection/>
    </xf>
    <xf numFmtId="43" fontId="10" fillId="33" borderId="0" xfId="42" applyFont="1" applyFill="1" applyBorder="1" applyAlignment="1">
      <alignment horizontal="right" vertical="center" wrapText="1"/>
    </xf>
    <xf numFmtId="43" fontId="10" fillId="0" borderId="0" xfId="42" applyFont="1" applyFill="1" applyBorder="1" applyAlignment="1">
      <alignment horizontal="right" vertical="center" wrapText="1"/>
    </xf>
    <xf numFmtId="0" fontId="10" fillId="0" borderId="10" xfId="65" applyFont="1" applyBorder="1" applyAlignment="1">
      <alignment vertical="center" wrapText="1"/>
      <protection/>
    </xf>
    <xf numFmtId="0" fontId="3" fillId="0" borderId="10" xfId="65" applyFont="1" applyFill="1" applyBorder="1" applyAlignment="1">
      <alignment horizontal="justify" vertical="center"/>
      <protection/>
    </xf>
    <xf numFmtId="190" fontId="6" fillId="0" borderId="12" xfId="65" applyNumberFormat="1" applyFont="1" applyBorder="1" applyAlignment="1">
      <alignment horizontal="center" vertical="center"/>
      <protection/>
    </xf>
    <xf numFmtId="0" fontId="6" fillId="0" borderId="12" xfId="65" applyFont="1" applyBorder="1" applyAlignment="1">
      <alignment horizontal="center" vertical="center"/>
      <protection/>
    </xf>
    <xf numFmtId="190" fontId="6" fillId="0" borderId="10" xfId="44" applyNumberFormat="1" applyFont="1" applyFill="1" applyBorder="1" applyAlignment="1">
      <alignment horizontal="center"/>
    </xf>
    <xf numFmtId="0" fontId="5" fillId="0" borderId="10" xfId="65" applyFont="1" applyBorder="1" applyAlignment="1">
      <alignment vertical="center"/>
      <protection/>
    </xf>
    <xf numFmtId="189" fontId="11" fillId="0" borderId="12" xfId="60" applyNumberFormat="1" applyFont="1" applyBorder="1" applyAlignment="1">
      <alignment horizontal="center" vertical="center"/>
      <protection/>
    </xf>
    <xf numFmtId="188" fontId="11" fillId="0" borderId="12" xfId="44" applyFont="1" applyFill="1" applyBorder="1" applyAlignment="1">
      <alignment horizontal="center" vertical="center"/>
    </xf>
    <xf numFmtId="189" fontId="11" fillId="0" borderId="10" xfId="60" applyNumberFormat="1" applyFont="1" applyBorder="1" applyAlignment="1">
      <alignment horizontal="center" vertical="center"/>
      <protection/>
    </xf>
    <xf numFmtId="189" fontId="57" fillId="0" borderId="10" xfId="60" applyNumberFormat="1" applyFont="1" applyBorder="1" applyAlignment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 2 2" xfId="44"/>
    <cellStyle name="Comma 2" xfId="45"/>
    <cellStyle name="Comma 2 2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 4" xfId="58"/>
    <cellStyle name="Normal 2" xfId="59"/>
    <cellStyle name="Normal 2 13" xfId="60"/>
    <cellStyle name="Normal 3" xfId="61"/>
    <cellStyle name="Normal 3 2" xfId="62"/>
    <cellStyle name="Normal_EGCO_June10 TE" xfId="63"/>
    <cellStyle name="Normal_Interlink Communication_EQ2_10_Interlink Communication_EQ2_12" xfId="64"/>
    <cellStyle name="Normal_KEGCO_2002" xfId="65"/>
    <cellStyle name="Normal_Sheet5" xfId="66"/>
    <cellStyle name="Normal_Sheet7 2" xfId="67"/>
    <cellStyle name="Note" xfId="68"/>
    <cellStyle name="Output" xfId="69"/>
    <cellStyle name="Percent" xfId="70"/>
    <cellStyle name="Title" xfId="71"/>
    <cellStyle name="Total" xfId="72"/>
    <cellStyle name="Warning Text" xfId="73"/>
    <cellStyle name="ปกติ_USCT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L157"/>
  <sheetViews>
    <sheetView tabSelected="1" zoomScaleSheetLayoutView="130" zoomScalePageLayoutView="0" workbookViewId="0" topLeftCell="A103">
      <selection activeCell="C16" sqref="C16"/>
    </sheetView>
  </sheetViews>
  <sheetFormatPr defaultColWidth="9.28125" defaultRowHeight="16.5" customHeight="1"/>
  <cols>
    <col min="1" max="2" width="1.28515625" style="130" customWidth="1"/>
    <col min="3" max="3" width="37.7109375" style="130" customWidth="1"/>
    <col min="4" max="4" width="6.00390625" style="129" customWidth="1"/>
    <col min="5" max="5" width="0.5625" style="130" customWidth="1"/>
    <col min="6" max="6" width="11.421875" style="131" customWidth="1"/>
    <col min="7" max="7" width="0.5625" style="130" customWidth="1"/>
    <col min="8" max="8" width="11.421875" style="131" customWidth="1"/>
    <col min="9" max="9" width="0.5625" style="129" customWidth="1"/>
    <col min="10" max="10" width="11.421875" style="131" customWidth="1"/>
    <col min="11" max="11" width="0.5625" style="130" customWidth="1"/>
    <col min="12" max="12" width="11.421875" style="131" customWidth="1"/>
    <col min="13" max="16384" width="9.28125" style="132" customWidth="1"/>
  </cols>
  <sheetData>
    <row r="1" spans="1:12" s="123" customFormat="1" ht="16.5" customHeight="1">
      <c r="A1" s="119" t="s">
        <v>58</v>
      </c>
      <c r="B1" s="119"/>
      <c r="C1" s="119"/>
      <c r="D1" s="120"/>
      <c r="E1" s="121"/>
      <c r="F1" s="122"/>
      <c r="G1" s="121"/>
      <c r="H1" s="122"/>
      <c r="I1" s="120"/>
      <c r="J1" s="122"/>
      <c r="K1" s="121"/>
      <c r="L1" s="122"/>
    </row>
    <row r="2" spans="1:12" s="123" customFormat="1" ht="16.5" customHeight="1">
      <c r="A2" s="119" t="s">
        <v>52</v>
      </c>
      <c r="B2" s="119"/>
      <c r="C2" s="119"/>
      <c r="D2" s="120"/>
      <c r="E2" s="121"/>
      <c r="F2" s="122"/>
      <c r="G2" s="121"/>
      <c r="H2" s="122"/>
      <c r="I2" s="120"/>
      <c r="J2" s="122"/>
      <c r="K2" s="121"/>
      <c r="L2" s="122"/>
    </row>
    <row r="3" spans="1:12" s="123" customFormat="1" ht="16.5" customHeight="1">
      <c r="A3" s="124" t="s">
        <v>226</v>
      </c>
      <c r="B3" s="124"/>
      <c r="C3" s="124"/>
      <c r="D3" s="125"/>
      <c r="E3" s="126"/>
      <c r="F3" s="127"/>
      <c r="G3" s="126"/>
      <c r="H3" s="127"/>
      <c r="I3" s="125"/>
      <c r="J3" s="127"/>
      <c r="K3" s="126"/>
      <c r="L3" s="127"/>
    </row>
    <row r="4" spans="1:3" ht="15" customHeight="1">
      <c r="A4" s="128"/>
      <c r="B4" s="128"/>
      <c r="C4" s="128"/>
    </row>
    <row r="5" ht="15" customHeight="1"/>
    <row r="6" spans="8:12" ht="15" customHeight="1">
      <c r="H6" s="133" t="s">
        <v>46</v>
      </c>
      <c r="L6" s="133" t="s">
        <v>105</v>
      </c>
    </row>
    <row r="7" spans="1:12" ht="15" customHeight="1">
      <c r="A7" s="132"/>
      <c r="D7" s="134"/>
      <c r="E7" s="128"/>
      <c r="F7" s="135"/>
      <c r="G7" s="136"/>
      <c r="H7" s="137" t="s">
        <v>138</v>
      </c>
      <c r="I7" s="138"/>
      <c r="J7" s="135"/>
      <c r="K7" s="136"/>
      <c r="L7" s="137" t="s">
        <v>138</v>
      </c>
    </row>
    <row r="8" spans="5:12" ht="15" customHeight="1">
      <c r="E8" s="128"/>
      <c r="F8" s="133" t="s">
        <v>54</v>
      </c>
      <c r="G8" s="138"/>
      <c r="H8" s="133" t="s">
        <v>45</v>
      </c>
      <c r="I8" s="138"/>
      <c r="J8" s="133" t="s">
        <v>54</v>
      </c>
      <c r="K8" s="138"/>
      <c r="L8" s="133" t="s">
        <v>45</v>
      </c>
    </row>
    <row r="9" spans="5:12" ht="15" customHeight="1">
      <c r="E9" s="128"/>
      <c r="F9" s="139" t="s">
        <v>163</v>
      </c>
      <c r="G9" s="133"/>
      <c r="H9" s="139" t="s">
        <v>1</v>
      </c>
      <c r="I9" s="140"/>
      <c r="J9" s="139" t="s">
        <v>163</v>
      </c>
      <c r="K9" s="133"/>
      <c r="L9" s="139" t="s">
        <v>1</v>
      </c>
    </row>
    <row r="10" spans="5:12" ht="15" customHeight="1">
      <c r="E10" s="128"/>
      <c r="F10" s="141">
        <v>2020</v>
      </c>
      <c r="G10" s="142"/>
      <c r="H10" s="141">
        <v>2019</v>
      </c>
      <c r="I10" s="140"/>
      <c r="J10" s="141">
        <v>2020</v>
      </c>
      <c r="K10" s="142"/>
      <c r="L10" s="141">
        <v>2019</v>
      </c>
    </row>
    <row r="11" spans="4:12" ht="15" customHeight="1">
      <c r="D11" s="143" t="s">
        <v>2</v>
      </c>
      <c r="E11" s="128"/>
      <c r="F11" s="144" t="s">
        <v>83</v>
      </c>
      <c r="G11" s="128"/>
      <c r="H11" s="144" t="s">
        <v>83</v>
      </c>
      <c r="I11" s="140"/>
      <c r="J11" s="144" t="s">
        <v>83</v>
      </c>
      <c r="K11" s="128"/>
      <c r="L11" s="144" t="s">
        <v>83</v>
      </c>
    </row>
    <row r="12" spans="4:12" ht="15" customHeight="1">
      <c r="D12" s="140"/>
      <c r="E12" s="128"/>
      <c r="F12" s="145"/>
      <c r="G12" s="128"/>
      <c r="H12" s="146"/>
      <c r="I12" s="140"/>
      <c r="J12" s="145"/>
      <c r="K12" s="128"/>
      <c r="L12" s="146"/>
    </row>
    <row r="13" spans="1:10" ht="15" customHeight="1">
      <c r="A13" s="128" t="s">
        <v>3</v>
      </c>
      <c r="F13" s="100"/>
      <c r="J13" s="100"/>
    </row>
    <row r="14" spans="1:10" ht="15" customHeight="1">
      <c r="A14" s="128"/>
      <c r="F14" s="100"/>
      <c r="J14" s="100"/>
    </row>
    <row r="15" spans="1:11" ht="15" customHeight="1">
      <c r="A15" s="147" t="s">
        <v>4</v>
      </c>
      <c r="F15" s="100"/>
      <c r="G15" s="148"/>
      <c r="I15" s="149"/>
      <c r="J15" s="100"/>
      <c r="K15" s="148"/>
    </row>
    <row r="16" spans="1:11" ht="15" customHeight="1">
      <c r="A16" s="128"/>
      <c r="F16" s="100"/>
      <c r="G16" s="148"/>
      <c r="I16" s="149"/>
      <c r="J16" s="100"/>
      <c r="K16" s="148"/>
    </row>
    <row r="17" spans="1:12" ht="15" customHeight="1">
      <c r="A17" s="130" t="s">
        <v>59</v>
      </c>
      <c r="F17" s="100">
        <v>3565599</v>
      </c>
      <c r="G17" s="150"/>
      <c r="H17" s="131">
        <v>10028952</v>
      </c>
      <c r="I17" s="131"/>
      <c r="J17" s="100">
        <v>375889</v>
      </c>
      <c r="K17" s="131"/>
      <c r="L17" s="131">
        <v>5260281</v>
      </c>
    </row>
    <row r="18" spans="1:12" ht="15" customHeight="1">
      <c r="A18" s="130" t="s">
        <v>137</v>
      </c>
      <c r="D18" s="129">
        <v>8</v>
      </c>
      <c r="F18" s="100">
        <v>9869</v>
      </c>
      <c r="G18" s="148"/>
      <c r="H18" s="131">
        <v>11535</v>
      </c>
      <c r="I18" s="131"/>
      <c r="J18" s="100">
        <v>0</v>
      </c>
      <c r="K18" s="131"/>
      <c r="L18" s="131">
        <v>0</v>
      </c>
    </row>
    <row r="19" spans="1:12" ht="15" customHeight="1">
      <c r="A19" s="130" t="s">
        <v>151</v>
      </c>
      <c r="D19" s="129">
        <v>9</v>
      </c>
      <c r="F19" s="100">
        <v>2095471</v>
      </c>
      <c r="G19" s="148"/>
      <c r="H19" s="131">
        <v>2665758</v>
      </c>
      <c r="I19" s="131"/>
      <c r="J19" s="100">
        <v>312191</v>
      </c>
      <c r="K19" s="131"/>
      <c r="L19" s="131">
        <v>321655</v>
      </c>
    </row>
    <row r="20" spans="1:12" ht="15" customHeight="1">
      <c r="A20" s="130" t="s">
        <v>265</v>
      </c>
      <c r="E20" s="132"/>
      <c r="F20" s="100">
        <v>699309</v>
      </c>
      <c r="G20" s="148"/>
      <c r="H20" s="131">
        <v>509510</v>
      </c>
      <c r="I20" s="131"/>
      <c r="J20" s="100">
        <v>283557</v>
      </c>
      <c r="L20" s="131">
        <v>248084</v>
      </c>
    </row>
    <row r="21" spans="1:11" ht="15" customHeight="1">
      <c r="A21" s="130" t="s">
        <v>211</v>
      </c>
      <c r="E21" s="132"/>
      <c r="F21" s="100"/>
      <c r="G21" s="148"/>
      <c r="I21" s="131"/>
      <c r="J21" s="100"/>
      <c r="K21" s="131"/>
    </row>
    <row r="22" spans="2:12" ht="15" customHeight="1">
      <c r="B22" s="130" t="s">
        <v>212</v>
      </c>
      <c r="E22" s="132"/>
      <c r="F22" s="100">
        <v>7658</v>
      </c>
      <c r="G22" s="148"/>
      <c r="H22" s="131">
        <v>3193</v>
      </c>
      <c r="I22" s="131"/>
      <c r="J22" s="100">
        <v>1853850</v>
      </c>
      <c r="K22" s="131"/>
      <c r="L22" s="131">
        <v>1013818</v>
      </c>
    </row>
    <row r="23" spans="1:11" ht="15" customHeight="1">
      <c r="A23" s="130" t="s">
        <v>213</v>
      </c>
      <c r="E23" s="132"/>
      <c r="F23" s="100"/>
      <c r="G23" s="148"/>
      <c r="I23" s="131"/>
      <c r="J23" s="100"/>
      <c r="K23" s="131"/>
    </row>
    <row r="24" spans="2:12" ht="15" customHeight="1">
      <c r="B24" s="130" t="s">
        <v>214</v>
      </c>
      <c r="E24" s="132"/>
      <c r="F24" s="100">
        <v>75000</v>
      </c>
      <c r="G24" s="148"/>
      <c r="H24" s="131">
        <v>56250</v>
      </c>
      <c r="I24" s="131"/>
      <c r="J24" s="100">
        <v>845139</v>
      </c>
      <c r="K24" s="131"/>
      <c r="L24" s="131">
        <v>0</v>
      </c>
    </row>
    <row r="25" spans="1:12" ht="15" customHeight="1">
      <c r="A25" s="130" t="s">
        <v>65</v>
      </c>
      <c r="F25" s="101">
        <v>742759</v>
      </c>
      <c r="G25" s="148"/>
      <c r="H25" s="135">
        <v>757678</v>
      </c>
      <c r="I25" s="131"/>
      <c r="J25" s="101">
        <v>163422</v>
      </c>
      <c r="K25" s="131"/>
      <c r="L25" s="135">
        <v>200587</v>
      </c>
    </row>
    <row r="26" spans="6:11" ht="15" customHeight="1">
      <c r="F26" s="100"/>
      <c r="G26" s="148"/>
      <c r="I26" s="149"/>
      <c r="J26" s="100"/>
      <c r="K26" s="148"/>
    </row>
    <row r="27" spans="1:12" ht="15" customHeight="1">
      <c r="A27" s="151" t="s">
        <v>5</v>
      </c>
      <c r="F27" s="101">
        <f>SUM(F17:F25)</f>
        <v>7195665</v>
      </c>
      <c r="G27" s="148"/>
      <c r="H27" s="135">
        <f>SUM(H17:H25)</f>
        <v>14032876</v>
      </c>
      <c r="I27" s="149"/>
      <c r="J27" s="101">
        <f>SUM(J17:J25)</f>
        <v>3834048</v>
      </c>
      <c r="K27" s="148"/>
      <c r="L27" s="135">
        <f>SUM(L17:L25)</f>
        <v>7044425</v>
      </c>
    </row>
    <row r="28" spans="6:11" ht="15" customHeight="1">
      <c r="F28" s="100"/>
      <c r="G28" s="148"/>
      <c r="I28" s="149"/>
      <c r="J28" s="100"/>
      <c r="K28" s="148"/>
    </row>
    <row r="29" spans="1:11" ht="15" customHeight="1">
      <c r="A29" s="128" t="s">
        <v>6</v>
      </c>
      <c r="F29" s="100"/>
      <c r="G29" s="148"/>
      <c r="I29" s="149"/>
      <c r="J29" s="100"/>
      <c r="K29" s="148"/>
    </row>
    <row r="30" spans="6:11" ht="15" customHeight="1">
      <c r="F30" s="100"/>
      <c r="G30" s="148"/>
      <c r="I30" s="149"/>
      <c r="J30" s="100"/>
      <c r="K30" s="148"/>
    </row>
    <row r="31" spans="1:12" ht="15" customHeight="1">
      <c r="A31" s="130" t="s">
        <v>137</v>
      </c>
      <c r="D31" s="129">
        <v>8</v>
      </c>
      <c r="F31" s="100">
        <v>160598</v>
      </c>
      <c r="G31" s="148"/>
      <c r="H31" s="131">
        <v>166306</v>
      </c>
      <c r="I31" s="131"/>
      <c r="J31" s="100">
        <v>93128</v>
      </c>
      <c r="K31" s="131"/>
      <c r="L31" s="131">
        <v>98128</v>
      </c>
    </row>
    <row r="32" spans="1:11" ht="15" customHeight="1">
      <c r="A32" s="130" t="s">
        <v>267</v>
      </c>
      <c r="F32" s="100"/>
      <c r="G32" s="148"/>
      <c r="I32" s="131"/>
      <c r="J32" s="100"/>
      <c r="K32" s="131"/>
    </row>
    <row r="33" spans="2:12" ht="15" customHeight="1">
      <c r="B33" s="130" t="s">
        <v>266</v>
      </c>
      <c r="F33" s="100">
        <v>20000</v>
      </c>
      <c r="G33" s="148"/>
      <c r="H33" s="131">
        <v>0</v>
      </c>
      <c r="I33" s="131"/>
      <c r="J33" s="100">
        <v>0</v>
      </c>
      <c r="K33" s="131"/>
      <c r="L33" s="131">
        <v>0</v>
      </c>
    </row>
    <row r="34" spans="1:11" ht="15" customHeight="1">
      <c r="A34" s="130" t="s">
        <v>215</v>
      </c>
      <c r="F34" s="100"/>
      <c r="G34" s="148"/>
      <c r="I34" s="131"/>
      <c r="J34" s="100"/>
      <c r="K34" s="131"/>
    </row>
    <row r="35" spans="2:12" ht="15" customHeight="1">
      <c r="B35" s="130" t="s">
        <v>216</v>
      </c>
      <c r="D35" s="129">
        <v>10</v>
      </c>
      <c r="F35" s="100">
        <v>5896582</v>
      </c>
      <c r="G35" s="148"/>
      <c r="H35" s="131">
        <v>0</v>
      </c>
      <c r="I35" s="131"/>
      <c r="J35" s="100">
        <v>5852188</v>
      </c>
      <c r="K35" s="131"/>
      <c r="L35" s="131">
        <v>0</v>
      </c>
    </row>
    <row r="36" spans="1:12" ht="15" customHeight="1">
      <c r="A36" s="130" t="s">
        <v>66</v>
      </c>
      <c r="D36" s="129">
        <v>11</v>
      </c>
      <c r="F36" s="100">
        <v>0</v>
      </c>
      <c r="G36" s="132"/>
      <c r="H36" s="131">
        <v>0</v>
      </c>
      <c r="I36" s="132"/>
      <c r="J36" s="152">
        <v>27636617</v>
      </c>
      <c r="K36" s="132"/>
      <c r="L36" s="132">
        <v>24072837</v>
      </c>
    </row>
    <row r="37" spans="1:12" ht="15" customHeight="1">
      <c r="A37" s="130" t="s">
        <v>161</v>
      </c>
      <c r="D37" s="129">
        <v>11</v>
      </c>
      <c r="F37" s="100">
        <v>1532729</v>
      </c>
      <c r="G37" s="132"/>
      <c r="H37" s="131">
        <v>69530</v>
      </c>
      <c r="I37" s="132"/>
      <c r="J37" s="100">
        <v>0</v>
      </c>
      <c r="K37" s="132"/>
      <c r="L37" s="131">
        <v>0</v>
      </c>
    </row>
    <row r="38" spans="1:12" ht="15" customHeight="1">
      <c r="A38" s="130" t="s">
        <v>118</v>
      </c>
      <c r="D38" s="129">
        <v>11</v>
      </c>
      <c r="F38" s="100">
        <v>34307</v>
      </c>
      <c r="G38" s="132"/>
      <c r="H38" s="131">
        <v>30666</v>
      </c>
      <c r="I38" s="132"/>
      <c r="J38" s="153">
        <v>45471</v>
      </c>
      <c r="K38" s="132"/>
      <c r="L38" s="154">
        <v>43285</v>
      </c>
    </row>
    <row r="39" spans="1:12" ht="15" customHeight="1">
      <c r="A39" s="130" t="s">
        <v>217</v>
      </c>
      <c r="D39" s="155"/>
      <c r="F39" s="100">
        <v>4846</v>
      </c>
      <c r="G39" s="148"/>
      <c r="H39" s="131">
        <v>23596</v>
      </c>
      <c r="I39" s="131"/>
      <c r="J39" s="100">
        <v>10375861</v>
      </c>
      <c r="K39" s="131"/>
      <c r="L39" s="131">
        <v>13000000</v>
      </c>
    </row>
    <row r="40" spans="1:12" ht="15" customHeight="1">
      <c r="A40" s="130" t="s">
        <v>296</v>
      </c>
      <c r="F40" s="100">
        <v>67719</v>
      </c>
      <c r="G40" s="148"/>
      <c r="H40" s="131">
        <v>69295</v>
      </c>
      <c r="I40" s="131"/>
      <c r="J40" s="100">
        <v>1039369</v>
      </c>
      <c r="K40" s="131"/>
      <c r="L40" s="131">
        <v>1040945</v>
      </c>
    </row>
    <row r="41" spans="1:12" ht="15" customHeight="1">
      <c r="A41" s="130" t="s">
        <v>67</v>
      </c>
      <c r="D41" s="129">
        <v>12</v>
      </c>
      <c r="F41" s="100">
        <v>55029386</v>
      </c>
      <c r="G41" s="148"/>
      <c r="H41" s="131">
        <v>51371095</v>
      </c>
      <c r="I41" s="131"/>
      <c r="J41" s="100">
        <v>357797</v>
      </c>
      <c r="K41" s="131"/>
      <c r="L41" s="131">
        <v>379252</v>
      </c>
    </row>
    <row r="42" spans="1:12" ht="15" customHeight="1">
      <c r="A42" s="130" t="s">
        <v>218</v>
      </c>
      <c r="D42" s="129">
        <v>13</v>
      </c>
      <c r="F42" s="100">
        <v>1642486</v>
      </c>
      <c r="G42" s="148"/>
      <c r="H42" s="131">
        <v>0</v>
      </c>
      <c r="I42" s="131"/>
      <c r="J42" s="100">
        <v>290162</v>
      </c>
      <c r="K42" s="131"/>
      <c r="L42" s="131">
        <v>0</v>
      </c>
    </row>
    <row r="43" spans="1:12" ht="15" customHeight="1">
      <c r="A43" s="130" t="s">
        <v>119</v>
      </c>
      <c r="F43" s="100">
        <v>1446040</v>
      </c>
      <c r="G43" s="148"/>
      <c r="H43" s="131">
        <v>889808</v>
      </c>
      <c r="I43" s="131"/>
      <c r="J43" s="100">
        <v>0</v>
      </c>
      <c r="K43" s="131"/>
      <c r="L43" s="131">
        <v>0</v>
      </c>
    </row>
    <row r="44" spans="1:12" ht="15" customHeight="1">
      <c r="A44" s="130" t="s">
        <v>68</v>
      </c>
      <c r="D44" s="129">
        <v>12</v>
      </c>
      <c r="F44" s="100">
        <v>2789408</v>
      </c>
      <c r="G44" s="148"/>
      <c r="H44" s="131">
        <v>2792784</v>
      </c>
      <c r="I44" s="131"/>
      <c r="J44" s="100">
        <v>11407</v>
      </c>
      <c r="K44" s="131"/>
      <c r="L44" s="131">
        <v>11132</v>
      </c>
    </row>
    <row r="45" spans="1:12" ht="15" customHeight="1">
      <c r="A45" s="130" t="s">
        <v>97</v>
      </c>
      <c r="F45" s="100">
        <v>78516</v>
      </c>
      <c r="G45" s="148"/>
      <c r="H45" s="131">
        <v>75696</v>
      </c>
      <c r="I45" s="131"/>
      <c r="J45" s="100">
        <v>7738</v>
      </c>
      <c r="K45" s="131"/>
      <c r="L45" s="131">
        <v>7738</v>
      </c>
    </row>
    <row r="46" spans="1:12" ht="15" customHeight="1">
      <c r="A46" s="130" t="s">
        <v>150</v>
      </c>
      <c r="D46" s="129">
        <v>14</v>
      </c>
      <c r="F46" s="101">
        <v>1351179</v>
      </c>
      <c r="G46" s="148"/>
      <c r="H46" s="135">
        <v>698042</v>
      </c>
      <c r="I46" s="149"/>
      <c r="J46" s="101">
        <v>896224</v>
      </c>
      <c r="K46" s="148"/>
      <c r="L46" s="135">
        <v>61764</v>
      </c>
    </row>
    <row r="47" spans="6:11" ht="15" customHeight="1">
      <c r="F47" s="100"/>
      <c r="G47" s="148"/>
      <c r="I47" s="149"/>
      <c r="J47" s="100"/>
      <c r="K47" s="148"/>
    </row>
    <row r="48" spans="1:12" ht="15" customHeight="1">
      <c r="A48" s="128" t="s">
        <v>8</v>
      </c>
      <c r="B48" s="132"/>
      <c r="F48" s="101">
        <f>SUM(F31:F46)</f>
        <v>70053796</v>
      </c>
      <c r="G48" s="148"/>
      <c r="H48" s="135">
        <f>SUM(H31:H46)</f>
        <v>56186818</v>
      </c>
      <c r="I48" s="149"/>
      <c r="J48" s="101">
        <f>SUM(J31:J46)</f>
        <v>46605962</v>
      </c>
      <c r="K48" s="148"/>
      <c r="L48" s="135">
        <f>SUM(L31:L46)</f>
        <v>38715081</v>
      </c>
    </row>
    <row r="49" spans="6:11" ht="15" customHeight="1">
      <c r="F49" s="100"/>
      <c r="G49" s="148"/>
      <c r="I49" s="149"/>
      <c r="J49" s="100"/>
      <c r="K49" s="148"/>
    </row>
    <row r="50" spans="1:12" ht="15" customHeight="1" thickBot="1">
      <c r="A50" s="128" t="s">
        <v>14</v>
      </c>
      <c r="F50" s="112">
        <f>F27+F48</f>
        <v>77249461</v>
      </c>
      <c r="G50" s="148"/>
      <c r="H50" s="156">
        <f>H27+H48</f>
        <v>70219694</v>
      </c>
      <c r="I50" s="149"/>
      <c r="J50" s="112">
        <f>J27+J48</f>
        <v>50440010</v>
      </c>
      <c r="K50" s="148"/>
      <c r="L50" s="156">
        <f>L27+L48</f>
        <v>45759506</v>
      </c>
    </row>
    <row r="51" spans="1:11" ht="15" customHeight="1" thickTop="1">
      <c r="A51" s="128"/>
      <c r="G51" s="148"/>
      <c r="I51" s="149"/>
      <c r="K51" s="148"/>
    </row>
    <row r="52" spans="1:11" ht="15" customHeight="1">
      <c r="A52" s="128"/>
      <c r="G52" s="148"/>
      <c r="I52" s="149"/>
      <c r="K52" s="148"/>
    </row>
    <row r="53" spans="1:11" ht="15" customHeight="1">
      <c r="A53" s="130" t="s">
        <v>7</v>
      </c>
      <c r="G53" s="148"/>
      <c r="I53" s="149"/>
      <c r="K53" s="148"/>
    </row>
    <row r="54" spans="7:11" ht="15" customHeight="1">
      <c r="G54" s="148"/>
      <c r="I54" s="149"/>
      <c r="K54" s="148"/>
    </row>
    <row r="55" spans="1:12" ht="21.75" customHeight="1">
      <c r="A55" s="305" t="s">
        <v>286</v>
      </c>
      <c r="B55" s="305"/>
      <c r="C55" s="305"/>
      <c r="D55" s="305"/>
      <c r="E55" s="305"/>
      <c r="F55" s="305"/>
      <c r="G55" s="305"/>
      <c r="H55" s="305"/>
      <c r="I55" s="305"/>
      <c r="J55" s="305"/>
      <c r="K55" s="305"/>
      <c r="L55" s="305"/>
    </row>
    <row r="56" spans="1:12" s="123" customFormat="1" ht="16.5" customHeight="1">
      <c r="A56" s="119" t="str">
        <f>+A1</f>
        <v>Energy Absolute Public Company Limited</v>
      </c>
      <c r="B56" s="119"/>
      <c r="C56" s="119"/>
      <c r="D56" s="120"/>
      <c r="E56" s="121"/>
      <c r="F56" s="122"/>
      <c r="G56" s="157"/>
      <c r="H56" s="122"/>
      <c r="I56" s="158"/>
      <c r="J56" s="122"/>
      <c r="K56" s="157"/>
      <c r="L56" s="122"/>
    </row>
    <row r="57" spans="1:12" s="123" customFormat="1" ht="16.5" customHeight="1">
      <c r="A57" s="119" t="str">
        <f>+A2</f>
        <v>Statement of Financial Position </v>
      </c>
      <c r="B57" s="119"/>
      <c r="C57" s="119"/>
      <c r="D57" s="120"/>
      <c r="E57" s="121"/>
      <c r="F57" s="122"/>
      <c r="G57" s="157"/>
      <c r="H57" s="122"/>
      <c r="I57" s="158"/>
      <c r="J57" s="122"/>
      <c r="K57" s="157"/>
      <c r="L57" s="122"/>
    </row>
    <row r="58" spans="1:12" s="123" customFormat="1" ht="16.5" customHeight="1">
      <c r="A58" s="124" t="str">
        <f>+A3</f>
        <v>As at 30 September 2020</v>
      </c>
      <c r="B58" s="124"/>
      <c r="C58" s="124"/>
      <c r="D58" s="125"/>
      <c r="E58" s="126"/>
      <c r="F58" s="127"/>
      <c r="G58" s="159"/>
      <c r="H58" s="127"/>
      <c r="I58" s="160"/>
      <c r="J58" s="127"/>
      <c r="K58" s="159"/>
      <c r="L58" s="127"/>
    </row>
    <row r="59" spans="1:11" ht="16.5" customHeight="1">
      <c r="A59" s="128"/>
      <c r="B59" s="128"/>
      <c r="C59" s="128"/>
      <c r="G59" s="148"/>
      <c r="I59" s="149"/>
      <c r="K59" s="148"/>
    </row>
    <row r="60" spans="7:11" ht="16.5" customHeight="1">
      <c r="G60" s="148"/>
      <c r="I60" s="149"/>
      <c r="K60" s="148"/>
    </row>
    <row r="61" spans="7:12" ht="15.75" customHeight="1">
      <c r="G61" s="148"/>
      <c r="H61" s="133" t="s">
        <v>46</v>
      </c>
      <c r="L61" s="133" t="s">
        <v>105</v>
      </c>
    </row>
    <row r="62" spans="1:12" ht="15.75" customHeight="1">
      <c r="A62" s="132"/>
      <c r="D62" s="134"/>
      <c r="E62" s="128"/>
      <c r="F62" s="135"/>
      <c r="G62" s="136"/>
      <c r="H62" s="137" t="s">
        <v>138</v>
      </c>
      <c r="I62" s="138"/>
      <c r="J62" s="135"/>
      <c r="K62" s="136"/>
      <c r="L62" s="137" t="s">
        <v>138</v>
      </c>
    </row>
    <row r="63" spans="5:12" ht="15.75" customHeight="1">
      <c r="E63" s="128"/>
      <c r="F63" s="133" t="s">
        <v>54</v>
      </c>
      <c r="G63" s="138"/>
      <c r="H63" s="133" t="s">
        <v>45</v>
      </c>
      <c r="I63" s="138"/>
      <c r="J63" s="133" t="s">
        <v>54</v>
      </c>
      <c r="K63" s="138"/>
      <c r="L63" s="133" t="s">
        <v>45</v>
      </c>
    </row>
    <row r="64" spans="5:12" ht="15.75" customHeight="1">
      <c r="E64" s="128"/>
      <c r="F64" s="139" t="s">
        <v>163</v>
      </c>
      <c r="G64" s="133"/>
      <c r="H64" s="139" t="s">
        <v>1</v>
      </c>
      <c r="I64" s="140"/>
      <c r="J64" s="139" t="s">
        <v>163</v>
      </c>
      <c r="K64" s="133"/>
      <c r="L64" s="139" t="s">
        <v>1</v>
      </c>
    </row>
    <row r="65" spans="5:12" ht="15.75" customHeight="1">
      <c r="E65" s="128"/>
      <c r="F65" s="141">
        <v>2020</v>
      </c>
      <c r="G65" s="142"/>
      <c r="H65" s="141">
        <v>2019</v>
      </c>
      <c r="I65" s="140"/>
      <c r="J65" s="141">
        <v>2020</v>
      </c>
      <c r="K65" s="142"/>
      <c r="L65" s="141">
        <v>2019</v>
      </c>
    </row>
    <row r="66" spans="4:12" ht="15.75" customHeight="1">
      <c r="D66" s="143" t="s">
        <v>2</v>
      </c>
      <c r="E66" s="128"/>
      <c r="F66" s="144" t="s">
        <v>83</v>
      </c>
      <c r="G66" s="128"/>
      <c r="H66" s="144" t="s">
        <v>83</v>
      </c>
      <c r="I66" s="140"/>
      <c r="J66" s="144" t="s">
        <v>83</v>
      </c>
      <c r="K66" s="128"/>
      <c r="L66" s="144" t="s">
        <v>83</v>
      </c>
    </row>
    <row r="67" spans="4:12" ht="15.75" customHeight="1">
      <c r="D67" s="140"/>
      <c r="E67" s="128"/>
      <c r="F67" s="161"/>
      <c r="G67" s="162"/>
      <c r="H67" s="133"/>
      <c r="I67" s="163"/>
      <c r="J67" s="161"/>
      <c r="K67" s="162"/>
      <c r="L67" s="133"/>
    </row>
    <row r="68" spans="1:11" ht="15.75" customHeight="1">
      <c r="A68" s="128" t="s">
        <v>111</v>
      </c>
      <c r="F68" s="100"/>
      <c r="G68" s="148"/>
      <c r="I68" s="149"/>
      <c r="J68" s="100"/>
      <c r="K68" s="148"/>
    </row>
    <row r="69" spans="1:11" ht="15.75" customHeight="1">
      <c r="A69" s="128"/>
      <c r="F69" s="100"/>
      <c r="G69" s="148"/>
      <c r="I69" s="149"/>
      <c r="J69" s="100"/>
      <c r="K69" s="148"/>
    </row>
    <row r="70" spans="1:11" ht="15.75" customHeight="1">
      <c r="A70" s="128" t="s">
        <v>9</v>
      </c>
      <c r="F70" s="100"/>
      <c r="G70" s="148"/>
      <c r="I70" s="149"/>
      <c r="J70" s="100"/>
      <c r="K70" s="148"/>
    </row>
    <row r="71" spans="1:11" ht="4.5" customHeight="1">
      <c r="A71" s="128"/>
      <c r="F71" s="100"/>
      <c r="G71" s="148"/>
      <c r="I71" s="149"/>
      <c r="J71" s="100"/>
      <c r="K71" s="148"/>
    </row>
    <row r="72" spans="1:12" ht="15.75" customHeight="1">
      <c r="A72" s="130" t="s">
        <v>268</v>
      </c>
      <c r="D72" s="129">
        <v>15</v>
      </c>
      <c r="F72" s="100">
        <v>1925555</v>
      </c>
      <c r="G72" s="150"/>
      <c r="H72" s="131">
        <v>659863</v>
      </c>
      <c r="I72" s="164"/>
      <c r="J72" s="113">
        <v>719484</v>
      </c>
      <c r="K72" s="164"/>
      <c r="L72" s="164">
        <v>482887</v>
      </c>
    </row>
    <row r="73" spans="1:12" ht="15.75" customHeight="1">
      <c r="A73" s="130" t="s">
        <v>60</v>
      </c>
      <c r="D73" s="132"/>
      <c r="F73" s="100">
        <v>171976</v>
      </c>
      <c r="G73" s="150"/>
      <c r="H73" s="131">
        <v>285294</v>
      </c>
      <c r="I73" s="164"/>
      <c r="J73" s="113">
        <v>141558</v>
      </c>
      <c r="K73" s="164"/>
      <c r="L73" s="164">
        <v>239150</v>
      </c>
    </row>
    <row r="74" spans="1:12" ht="15.75" customHeight="1">
      <c r="A74" s="130" t="s">
        <v>93</v>
      </c>
      <c r="F74" s="100">
        <v>1000151</v>
      </c>
      <c r="G74" s="150"/>
      <c r="H74" s="131">
        <v>735741</v>
      </c>
      <c r="I74" s="164"/>
      <c r="J74" s="113">
        <v>391924</v>
      </c>
      <c r="K74" s="164"/>
      <c r="L74" s="164">
        <v>376613</v>
      </c>
    </row>
    <row r="75" spans="1:12" ht="15.75" customHeight="1">
      <c r="A75" s="130" t="s">
        <v>219</v>
      </c>
      <c r="F75" s="100"/>
      <c r="G75" s="150"/>
      <c r="I75" s="164"/>
      <c r="J75" s="113"/>
      <c r="K75" s="164"/>
      <c r="L75" s="164"/>
    </row>
    <row r="76" spans="2:12" ht="15.75" customHeight="1">
      <c r="B76" s="130" t="s">
        <v>220</v>
      </c>
      <c r="F76" s="100">
        <v>201379</v>
      </c>
      <c r="G76" s="150"/>
      <c r="H76" s="131">
        <v>62158</v>
      </c>
      <c r="I76" s="164"/>
      <c r="J76" s="113">
        <v>0</v>
      </c>
      <c r="K76" s="164"/>
      <c r="L76" s="164">
        <v>0</v>
      </c>
    </row>
    <row r="77" spans="1:12" ht="15.75" customHeight="1">
      <c r="A77" s="130" t="s">
        <v>269</v>
      </c>
      <c r="F77" s="100"/>
      <c r="G77" s="150"/>
      <c r="I77" s="164"/>
      <c r="J77" s="113"/>
      <c r="K77" s="164"/>
      <c r="L77" s="164"/>
    </row>
    <row r="78" spans="1:12" ht="15.75" customHeight="1">
      <c r="A78" s="132"/>
      <c r="B78" s="130" t="s">
        <v>214</v>
      </c>
      <c r="D78" s="155">
        <v>21.5</v>
      </c>
      <c r="F78" s="100">
        <v>33228</v>
      </c>
      <c r="G78" s="150"/>
      <c r="H78" s="131">
        <v>0</v>
      </c>
      <c r="I78" s="164"/>
      <c r="J78" s="113">
        <v>4892710</v>
      </c>
      <c r="K78" s="164"/>
      <c r="L78" s="164">
        <v>2536710</v>
      </c>
    </row>
    <row r="79" spans="1:12" ht="15.75" customHeight="1">
      <c r="A79" s="130" t="s">
        <v>69</v>
      </c>
      <c r="F79" s="100"/>
      <c r="G79" s="150"/>
      <c r="H79" s="164"/>
      <c r="I79" s="164"/>
      <c r="J79" s="113"/>
      <c r="K79" s="164"/>
      <c r="L79" s="164"/>
    </row>
    <row r="80" spans="2:12" ht="15.75" customHeight="1">
      <c r="B80" s="130" t="s">
        <v>221</v>
      </c>
      <c r="D80" s="129">
        <v>16</v>
      </c>
      <c r="F80" s="100">
        <v>4985758</v>
      </c>
      <c r="G80" s="150"/>
      <c r="H80" s="131">
        <v>1307686</v>
      </c>
      <c r="I80" s="164"/>
      <c r="J80" s="100">
        <v>3532481</v>
      </c>
      <c r="K80" s="164"/>
      <c r="L80" s="164">
        <v>0</v>
      </c>
    </row>
    <row r="81" spans="1:12" ht="15.75" customHeight="1">
      <c r="A81" s="130" t="s">
        <v>70</v>
      </c>
      <c r="F81" s="100">
        <v>0</v>
      </c>
      <c r="G81" s="150"/>
      <c r="H81" s="164">
        <v>1062</v>
      </c>
      <c r="I81" s="164"/>
      <c r="J81" s="100">
        <v>0</v>
      </c>
      <c r="K81" s="164"/>
      <c r="L81" s="164">
        <v>0</v>
      </c>
    </row>
    <row r="82" spans="1:12" ht="15.75" customHeight="1">
      <c r="A82" s="130" t="s">
        <v>222</v>
      </c>
      <c r="D82" s="165"/>
      <c r="F82" s="100">
        <v>93154</v>
      </c>
      <c r="G82" s="150"/>
      <c r="H82" s="164">
        <v>0</v>
      </c>
      <c r="I82" s="164"/>
      <c r="J82" s="100">
        <v>48466</v>
      </c>
      <c r="K82" s="164"/>
      <c r="L82" s="164">
        <v>0</v>
      </c>
    </row>
    <row r="83" spans="1:12" ht="15.75" customHeight="1">
      <c r="A83" s="130" t="s">
        <v>155</v>
      </c>
      <c r="D83" s="129">
        <v>17</v>
      </c>
      <c r="F83" s="100">
        <v>3999225</v>
      </c>
      <c r="G83" s="150"/>
      <c r="H83" s="164">
        <v>2999498</v>
      </c>
      <c r="I83" s="164"/>
      <c r="J83" s="113">
        <v>3999225</v>
      </c>
      <c r="K83" s="164"/>
      <c r="L83" s="164">
        <v>2999498</v>
      </c>
    </row>
    <row r="84" spans="1:12" ht="15.75" customHeight="1">
      <c r="A84" s="130" t="s">
        <v>71</v>
      </c>
      <c r="F84" s="100">
        <v>7032</v>
      </c>
      <c r="G84" s="150"/>
      <c r="H84" s="131">
        <v>5657</v>
      </c>
      <c r="I84" s="164"/>
      <c r="J84" s="100">
        <v>0</v>
      </c>
      <c r="K84" s="164"/>
      <c r="L84" s="164">
        <v>0</v>
      </c>
    </row>
    <row r="85" spans="1:12" ht="15.75" customHeight="1">
      <c r="A85" s="130" t="s">
        <v>94</v>
      </c>
      <c r="D85" s="155"/>
      <c r="F85" s="101">
        <v>295</v>
      </c>
      <c r="G85" s="150"/>
      <c r="H85" s="135">
        <v>13218</v>
      </c>
      <c r="I85" s="164"/>
      <c r="J85" s="114">
        <v>0</v>
      </c>
      <c r="K85" s="164"/>
      <c r="L85" s="166">
        <v>0</v>
      </c>
    </row>
    <row r="86" spans="1:11" ht="15.75" customHeight="1">
      <c r="A86" s="132"/>
      <c r="B86" s="167"/>
      <c r="F86" s="100"/>
      <c r="G86" s="150"/>
      <c r="I86" s="149"/>
      <c r="J86" s="100"/>
      <c r="K86" s="148"/>
    </row>
    <row r="87" spans="1:12" ht="15.75" customHeight="1">
      <c r="A87" s="128" t="s">
        <v>10</v>
      </c>
      <c r="B87" s="132"/>
      <c r="F87" s="101">
        <f>SUM(F72:F85)</f>
        <v>12417753</v>
      </c>
      <c r="G87" s="148"/>
      <c r="H87" s="135">
        <f>SUM(H72:H85)</f>
        <v>6070177</v>
      </c>
      <c r="I87" s="149"/>
      <c r="J87" s="101">
        <f>SUM(J72:J85)</f>
        <v>13725848</v>
      </c>
      <c r="K87" s="148"/>
      <c r="L87" s="135">
        <f>SUM(L72:L85)</f>
        <v>6634858</v>
      </c>
    </row>
    <row r="88" spans="6:11" ht="15.75" customHeight="1">
      <c r="F88" s="100"/>
      <c r="G88" s="148"/>
      <c r="I88" s="149"/>
      <c r="J88" s="100"/>
      <c r="K88" s="148"/>
    </row>
    <row r="89" spans="1:11" ht="15.75" customHeight="1">
      <c r="A89" s="128" t="s">
        <v>11</v>
      </c>
      <c r="F89" s="100"/>
      <c r="G89" s="148"/>
      <c r="I89" s="149"/>
      <c r="J89" s="100"/>
      <c r="K89" s="148"/>
    </row>
    <row r="90" spans="1:11" ht="4.5" customHeight="1">
      <c r="A90" s="128"/>
      <c r="F90" s="100"/>
      <c r="G90" s="148"/>
      <c r="I90" s="149"/>
      <c r="J90" s="100"/>
      <c r="K90" s="148"/>
    </row>
    <row r="91" spans="1:12" ht="15.75" customHeight="1">
      <c r="A91" s="130" t="s">
        <v>154</v>
      </c>
      <c r="D91" s="168">
        <v>16</v>
      </c>
      <c r="F91" s="100">
        <v>19913235</v>
      </c>
      <c r="G91" s="148"/>
      <c r="H91" s="131">
        <v>22985991</v>
      </c>
      <c r="I91" s="164"/>
      <c r="J91" s="113">
        <v>2155877</v>
      </c>
      <c r="K91" s="164"/>
      <c r="L91" s="164">
        <v>5677470</v>
      </c>
    </row>
    <row r="92" spans="1:12" ht="15.75" customHeight="1">
      <c r="A92" s="130" t="s">
        <v>223</v>
      </c>
      <c r="D92" s="168"/>
      <c r="F92" s="100">
        <v>19625</v>
      </c>
      <c r="G92" s="148"/>
      <c r="H92" s="131">
        <v>0</v>
      </c>
      <c r="I92" s="164"/>
      <c r="J92" s="113">
        <v>0</v>
      </c>
      <c r="K92" s="164"/>
      <c r="L92" s="164">
        <v>0</v>
      </c>
    </row>
    <row r="93" spans="1:12" ht="15.75" customHeight="1">
      <c r="A93" s="130" t="s">
        <v>134</v>
      </c>
      <c r="D93" s="168">
        <v>17</v>
      </c>
      <c r="F93" s="100">
        <v>12191784</v>
      </c>
      <c r="G93" s="148"/>
      <c r="H93" s="131">
        <v>13991363</v>
      </c>
      <c r="I93" s="164"/>
      <c r="J93" s="113">
        <v>12191784</v>
      </c>
      <c r="K93" s="164"/>
      <c r="L93" s="164">
        <v>13991363</v>
      </c>
    </row>
    <row r="94" spans="1:12" ht="15.75" customHeight="1">
      <c r="A94" s="130" t="s">
        <v>94</v>
      </c>
      <c r="D94" s="168"/>
      <c r="F94" s="100">
        <v>62167</v>
      </c>
      <c r="G94" s="148"/>
      <c r="H94" s="131">
        <v>15920</v>
      </c>
      <c r="I94" s="164"/>
      <c r="J94" s="100">
        <v>0</v>
      </c>
      <c r="K94" s="164"/>
      <c r="L94" s="164">
        <v>0</v>
      </c>
    </row>
    <row r="95" spans="1:12" ht="15.75" customHeight="1">
      <c r="A95" s="130" t="s">
        <v>72</v>
      </c>
      <c r="D95" s="168"/>
      <c r="F95" s="100">
        <v>0</v>
      </c>
      <c r="G95" s="132"/>
      <c r="H95" s="132">
        <v>2283</v>
      </c>
      <c r="I95" s="164"/>
      <c r="J95" s="100">
        <v>0</v>
      </c>
      <c r="K95" s="164"/>
      <c r="L95" s="164">
        <v>0</v>
      </c>
    </row>
    <row r="96" spans="1:12" ht="15.75" customHeight="1">
      <c r="A96" s="130" t="s">
        <v>224</v>
      </c>
      <c r="D96" s="165"/>
      <c r="F96" s="100">
        <v>1505119</v>
      </c>
      <c r="G96" s="148"/>
      <c r="H96" s="131">
        <v>0</v>
      </c>
      <c r="I96" s="164"/>
      <c r="J96" s="100">
        <v>228370</v>
      </c>
      <c r="K96" s="164"/>
      <c r="L96" s="164">
        <v>0</v>
      </c>
    </row>
    <row r="97" spans="1:12" ht="15.75" customHeight="1">
      <c r="A97" s="130" t="s">
        <v>225</v>
      </c>
      <c r="D97" s="168"/>
      <c r="F97" s="152">
        <v>334679</v>
      </c>
      <c r="G97" s="132"/>
      <c r="H97" s="164">
        <v>180228</v>
      </c>
      <c r="I97" s="164"/>
      <c r="J97" s="100">
        <v>143623</v>
      </c>
      <c r="K97" s="164"/>
      <c r="L97" s="164">
        <v>0</v>
      </c>
    </row>
    <row r="98" spans="1:12" ht="15.75" customHeight="1">
      <c r="A98" s="130" t="s">
        <v>73</v>
      </c>
      <c r="D98" s="168"/>
      <c r="F98" s="100">
        <v>62191</v>
      </c>
      <c r="G98" s="148"/>
      <c r="H98" s="131">
        <v>49948</v>
      </c>
      <c r="I98" s="164"/>
      <c r="J98" s="113">
        <v>50878</v>
      </c>
      <c r="K98" s="164"/>
      <c r="L98" s="164">
        <v>44725</v>
      </c>
    </row>
    <row r="99" spans="1:12" ht="15.75" customHeight="1">
      <c r="A99" s="130" t="s">
        <v>204</v>
      </c>
      <c r="D99" s="165">
        <v>21.6</v>
      </c>
      <c r="F99" s="100">
        <v>0</v>
      </c>
      <c r="G99" s="148"/>
      <c r="H99" s="131">
        <v>0</v>
      </c>
      <c r="I99" s="164"/>
      <c r="J99" s="113">
        <v>750751</v>
      </c>
      <c r="K99" s="164"/>
      <c r="L99" s="164">
        <v>733569</v>
      </c>
    </row>
    <row r="100" spans="1:12" ht="15.75" customHeight="1">
      <c r="A100" s="130" t="s">
        <v>88</v>
      </c>
      <c r="D100" s="168">
        <v>18</v>
      </c>
      <c r="F100" s="100">
        <v>2266927</v>
      </c>
      <c r="G100" s="148"/>
      <c r="H100" s="131">
        <v>2056009</v>
      </c>
      <c r="I100" s="164"/>
      <c r="J100" s="113">
        <v>1593</v>
      </c>
      <c r="K100" s="164"/>
      <c r="L100" s="164">
        <v>1593</v>
      </c>
    </row>
    <row r="101" spans="1:12" ht="15.75" customHeight="1">
      <c r="A101" s="130" t="s">
        <v>132</v>
      </c>
      <c r="F101" s="101">
        <v>8558</v>
      </c>
      <c r="G101" s="148"/>
      <c r="H101" s="135">
        <v>1316</v>
      </c>
      <c r="I101" s="149"/>
      <c r="J101" s="101">
        <v>1391</v>
      </c>
      <c r="K101" s="148"/>
      <c r="L101" s="135">
        <v>1488</v>
      </c>
    </row>
    <row r="102" spans="6:11" ht="15.75" customHeight="1">
      <c r="F102" s="100"/>
      <c r="G102" s="148"/>
      <c r="I102" s="150"/>
      <c r="J102" s="100"/>
      <c r="K102" s="150"/>
    </row>
    <row r="103" spans="1:12" ht="15.75" customHeight="1">
      <c r="A103" s="128" t="s">
        <v>12</v>
      </c>
      <c r="B103" s="132"/>
      <c r="F103" s="101">
        <f>SUM(F91:F101)</f>
        <v>36364285</v>
      </c>
      <c r="G103" s="148"/>
      <c r="H103" s="135">
        <f>SUM(H91:H101)</f>
        <v>39283058</v>
      </c>
      <c r="I103" s="149"/>
      <c r="J103" s="101">
        <f>SUM(J91:J101)</f>
        <v>15524267</v>
      </c>
      <c r="K103" s="148"/>
      <c r="L103" s="135">
        <f>SUM(L91:L101)</f>
        <v>20450208</v>
      </c>
    </row>
    <row r="104" spans="1:11" ht="15.75" customHeight="1">
      <c r="A104" s="128"/>
      <c r="F104" s="100"/>
      <c r="G104" s="148"/>
      <c r="I104" s="149"/>
      <c r="J104" s="100"/>
      <c r="K104" s="148"/>
    </row>
    <row r="105" spans="1:12" ht="15.75" customHeight="1">
      <c r="A105" s="128" t="s">
        <v>13</v>
      </c>
      <c r="B105" s="128"/>
      <c r="F105" s="101">
        <f>F87+F103</f>
        <v>48782038</v>
      </c>
      <c r="G105" s="148"/>
      <c r="H105" s="135">
        <f>H87+H103</f>
        <v>45353235</v>
      </c>
      <c r="I105" s="149"/>
      <c r="J105" s="101">
        <f>J87+J103</f>
        <v>29250115</v>
      </c>
      <c r="K105" s="148"/>
      <c r="L105" s="135">
        <f>L87+L103</f>
        <v>27085066</v>
      </c>
    </row>
    <row r="106" spans="1:11" ht="18" customHeight="1">
      <c r="A106" s="128"/>
      <c r="B106" s="128"/>
      <c r="G106" s="148"/>
      <c r="I106" s="149"/>
      <c r="K106" s="148"/>
    </row>
    <row r="107" spans="1:12" ht="21.75" customHeight="1">
      <c r="A107" s="305" t="str">
        <f>A55</f>
        <v>The accompanying condensed notes to the interim financial information on pages 14 to 54 are an integral part of this interim financial information.</v>
      </c>
      <c r="B107" s="305"/>
      <c r="C107" s="305"/>
      <c r="D107" s="305"/>
      <c r="E107" s="305"/>
      <c r="F107" s="305"/>
      <c r="G107" s="305"/>
      <c r="H107" s="305"/>
      <c r="I107" s="305"/>
      <c r="J107" s="305"/>
      <c r="K107" s="305"/>
      <c r="L107" s="305"/>
    </row>
    <row r="108" spans="1:12" s="123" customFormat="1" ht="16.5" customHeight="1">
      <c r="A108" s="119" t="str">
        <f>+A1</f>
        <v>Energy Absolute Public Company Limited</v>
      </c>
      <c r="B108" s="119"/>
      <c r="C108" s="119"/>
      <c r="D108" s="120"/>
      <c r="E108" s="121"/>
      <c r="F108" s="122"/>
      <c r="G108" s="157"/>
      <c r="H108" s="122"/>
      <c r="I108" s="158"/>
      <c r="J108" s="122"/>
      <c r="K108" s="157"/>
      <c r="L108" s="122"/>
    </row>
    <row r="109" spans="1:12" s="123" customFormat="1" ht="16.5" customHeight="1">
      <c r="A109" s="119" t="str">
        <f>+A2</f>
        <v>Statement of Financial Position </v>
      </c>
      <c r="B109" s="119"/>
      <c r="C109" s="119"/>
      <c r="D109" s="120"/>
      <c r="E109" s="121"/>
      <c r="F109" s="122"/>
      <c r="G109" s="157"/>
      <c r="H109" s="122"/>
      <c r="I109" s="158"/>
      <c r="J109" s="122"/>
      <c r="K109" s="157"/>
      <c r="L109" s="122"/>
    </row>
    <row r="110" spans="1:12" s="123" customFormat="1" ht="16.5" customHeight="1">
      <c r="A110" s="124" t="str">
        <f>+A3</f>
        <v>As at 30 September 2020</v>
      </c>
      <c r="B110" s="124"/>
      <c r="C110" s="124"/>
      <c r="D110" s="125"/>
      <c r="E110" s="126"/>
      <c r="F110" s="127"/>
      <c r="G110" s="159"/>
      <c r="H110" s="127"/>
      <c r="I110" s="160"/>
      <c r="J110" s="127"/>
      <c r="K110" s="159"/>
      <c r="L110" s="127"/>
    </row>
    <row r="111" spans="1:11" ht="16.5" customHeight="1">
      <c r="A111" s="128"/>
      <c r="B111" s="128"/>
      <c r="C111" s="128"/>
      <c r="G111" s="148"/>
      <c r="I111" s="149"/>
      <c r="K111" s="148"/>
    </row>
    <row r="112" spans="7:11" ht="16.5" customHeight="1">
      <c r="G112" s="148"/>
      <c r="I112" s="149"/>
      <c r="K112" s="148"/>
    </row>
    <row r="113" spans="7:12" ht="16.5" customHeight="1">
      <c r="G113" s="148"/>
      <c r="H113" s="133" t="s">
        <v>46</v>
      </c>
      <c r="L113" s="133" t="s">
        <v>105</v>
      </c>
    </row>
    <row r="114" spans="1:12" ht="16.5" customHeight="1">
      <c r="A114" s="132"/>
      <c r="D114" s="134"/>
      <c r="E114" s="128"/>
      <c r="F114" s="135"/>
      <c r="G114" s="136"/>
      <c r="H114" s="137" t="s">
        <v>138</v>
      </c>
      <c r="I114" s="138"/>
      <c r="J114" s="135"/>
      <c r="K114" s="136"/>
      <c r="L114" s="137" t="s">
        <v>138</v>
      </c>
    </row>
    <row r="115" spans="5:12" ht="16.5" customHeight="1">
      <c r="E115" s="128"/>
      <c r="F115" s="133" t="s">
        <v>54</v>
      </c>
      <c r="G115" s="138"/>
      <c r="H115" s="133" t="s">
        <v>45</v>
      </c>
      <c r="I115" s="138"/>
      <c r="J115" s="133" t="s">
        <v>54</v>
      </c>
      <c r="K115" s="138"/>
      <c r="L115" s="133" t="s">
        <v>45</v>
      </c>
    </row>
    <row r="116" spans="5:12" ht="16.5" customHeight="1">
      <c r="E116" s="128"/>
      <c r="F116" s="139" t="s">
        <v>163</v>
      </c>
      <c r="G116" s="133"/>
      <c r="H116" s="139" t="s">
        <v>1</v>
      </c>
      <c r="I116" s="140"/>
      <c r="J116" s="139" t="s">
        <v>163</v>
      </c>
      <c r="K116" s="133"/>
      <c r="L116" s="139" t="s">
        <v>1</v>
      </c>
    </row>
    <row r="117" spans="5:12" ht="16.5" customHeight="1">
      <c r="E117" s="128"/>
      <c r="F117" s="141">
        <v>2020</v>
      </c>
      <c r="G117" s="142"/>
      <c r="H117" s="141">
        <v>2019</v>
      </c>
      <c r="I117" s="140"/>
      <c r="J117" s="141">
        <v>2020</v>
      </c>
      <c r="K117" s="142"/>
      <c r="L117" s="141">
        <v>2019</v>
      </c>
    </row>
    <row r="118" spans="4:12" ht="16.5" customHeight="1">
      <c r="D118" s="140"/>
      <c r="E118" s="128"/>
      <c r="F118" s="144" t="s">
        <v>83</v>
      </c>
      <c r="G118" s="128"/>
      <c r="H118" s="144" t="s">
        <v>83</v>
      </c>
      <c r="I118" s="140"/>
      <c r="J118" s="144" t="s">
        <v>83</v>
      </c>
      <c r="K118" s="128"/>
      <c r="L118" s="144" t="s">
        <v>83</v>
      </c>
    </row>
    <row r="119" spans="4:12" ht="16.5" customHeight="1">
      <c r="D119" s="140"/>
      <c r="E119" s="128"/>
      <c r="F119" s="161"/>
      <c r="G119" s="162"/>
      <c r="H119" s="133"/>
      <c r="I119" s="163"/>
      <c r="J119" s="161"/>
      <c r="K119" s="162"/>
      <c r="L119" s="133"/>
    </row>
    <row r="120" spans="1:11" ht="16.5" customHeight="1">
      <c r="A120" s="128" t="s">
        <v>203</v>
      </c>
      <c r="F120" s="100"/>
      <c r="G120" s="148"/>
      <c r="I120" s="149"/>
      <c r="J120" s="100"/>
      <c r="K120" s="148"/>
    </row>
    <row r="121" spans="1:11" ht="16.5" customHeight="1">
      <c r="A121" s="128"/>
      <c r="F121" s="100"/>
      <c r="G121" s="148"/>
      <c r="I121" s="149"/>
      <c r="J121" s="100"/>
      <c r="K121" s="148"/>
    </row>
    <row r="122" spans="1:11" ht="16.5" customHeight="1">
      <c r="A122" s="128" t="s">
        <v>112</v>
      </c>
      <c r="F122" s="100"/>
      <c r="G122" s="148"/>
      <c r="I122" s="149"/>
      <c r="J122" s="100"/>
      <c r="K122" s="148"/>
    </row>
    <row r="123" spans="1:11" ht="16.5" customHeight="1">
      <c r="A123" s="128"/>
      <c r="F123" s="100"/>
      <c r="G123" s="148"/>
      <c r="I123" s="149"/>
      <c r="J123" s="100"/>
      <c r="K123" s="148"/>
    </row>
    <row r="124" spans="1:11" ht="16.5" customHeight="1">
      <c r="A124" s="130" t="s">
        <v>15</v>
      </c>
      <c r="F124" s="100"/>
      <c r="G124" s="148"/>
      <c r="I124" s="149"/>
      <c r="J124" s="100"/>
      <c r="K124" s="148"/>
    </row>
    <row r="125" spans="2:12" ht="16.5" customHeight="1">
      <c r="B125" s="130" t="s">
        <v>36</v>
      </c>
      <c r="F125" s="152"/>
      <c r="G125" s="132"/>
      <c r="H125" s="132"/>
      <c r="I125" s="132"/>
      <c r="J125" s="152"/>
      <c r="K125" s="132"/>
      <c r="L125" s="132"/>
    </row>
    <row r="126" spans="3:12" ht="16.5" customHeight="1">
      <c r="C126" s="167" t="s">
        <v>85</v>
      </c>
      <c r="F126" s="152"/>
      <c r="G126" s="132"/>
      <c r="H126" s="132"/>
      <c r="I126" s="132"/>
      <c r="J126" s="152"/>
      <c r="K126" s="132"/>
      <c r="L126" s="132"/>
    </row>
    <row r="127" spans="3:12" ht="16.5" customHeight="1" thickBot="1">
      <c r="C127" s="130" t="s">
        <v>74</v>
      </c>
      <c r="F127" s="112">
        <v>373000</v>
      </c>
      <c r="G127" s="148"/>
      <c r="H127" s="156">
        <v>373000</v>
      </c>
      <c r="I127" s="149"/>
      <c r="J127" s="112">
        <v>373000</v>
      </c>
      <c r="K127" s="148"/>
      <c r="L127" s="156">
        <v>373000</v>
      </c>
    </row>
    <row r="128" spans="1:11" ht="16.5" customHeight="1" thickTop="1">
      <c r="A128" s="128"/>
      <c r="F128" s="100"/>
      <c r="G128" s="148"/>
      <c r="I128" s="149"/>
      <c r="J128" s="100"/>
      <c r="K128" s="148"/>
    </row>
    <row r="129" spans="2:12" ht="16.5" customHeight="1">
      <c r="B129" s="130" t="s">
        <v>16</v>
      </c>
      <c r="F129" s="152"/>
      <c r="G129" s="132"/>
      <c r="H129" s="132"/>
      <c r="I129" s="132"/>
      <c r="J129" s="152"/>
      <c r="K129" s="132"/>
      <c r="L129" s="132"/>
    </row>
    <row r="130" spans="2:12" ht="16.5" customHeight="1">
      <c r="B130" s="167"/>
      <c r="C130" s="167" t="s">
        <v>86</v>
      </c>
      <c r="F130" s="113"/>
      <c r="G130" s="148"/>
      <c r="H130" s="164"/>
      <c r="I130" s="164"/>
      <c r="J130" s="113"/>
      <c r="K130" s="164"/>
      <c r="L130" s="164"/>
    </row>
    <row r="131" spans="2:12" ht="16.5" customHeight="1">
      <c r="B131" s="167"/>
      <c r="C131" s="130" t="s">
        <v>75</v>
      </c>
      <c r="F131" s="113">
        <f>9!F46</f>
        <v>373000</v>
      </c>
      <c r="G131" s="148"/>
      <c r="H131" s="164">
        <v>373000</v>
      </c>
      <c r="I131" s="164"/>
      <c r="J131" s="113">
        <f>'10'!F36</f>
        <v>373000</v>
      </c>
      <c r="K131" s="164"/>
      <c r="L131" s="164">
        <v>373000</v>
      </c>
    </row>
    <row r="132" spans="1:12" ht="16.5" customHeight="1">
      <c r="A132" s="130" t="s">
        <v>17</v>
      </c>
      <c r="F132" s="113">
        <f>9!H46</f>
        <v>3680616</v>
      </c>
      <c r="G132" s="148"/>
      <c r="H132" s="164">
        <v>3680616</v>
      </c>
      <c r="I132" s="164"/>
      <c r="J132" s="113">
        <f>'10'!H36</f>
        <v>3680616</v>
      </c>
      <c r="K132" s="164"/>
      <c r="L132" s="164">
        <v>3680616</v>
      </c>
    </row>
    <row r="133" spans="1:12" ht="16.5" customHeight="1">
      <c r="A133" s="130" t="s">
        <v>18</v>
      </c>
      <c r="F133" s="100"/>
      <c r="G133" s="148"/>
      <c r="I133" s="149"/>
      <c r="J133" s="100"/>
      <c r="K133" s="148"/>
      <c r="L133" s="164"/>
    </row>
    <row r="134" spans="2:12" ht="16.5" customHeight="1">
      <c r="B134" s="130" t="s">
        <v>77</v>
      </c>
      <c r="F134" s="100"/>
      <c r="G134" s="148"/>
      <c r="H134" s="132"/>
      <c r="I134" s="132"/>
      <c r="J134" s="152"/>
      <c r="K134" s="132"/>
      <c r="L134" s="132"/>
    </row>
    <row r="135" spans="2:12" ht="16.5" customHeight="1">
      <c r="B135" s="167" t="s">
        <v>78</v>
      </c>
      <c r="F135" s="100">
        <f>9!J46</f>
        <v>37300</v>
      </c>
      <c r="G135" s="148"/>
      <c r="H135" s="131">
        <v>37300</v>
      </c>
      <c r="I135" s="164"/>
      <c r="J135" s="113">
        <f>'10'!J36</f>
        <v>37300</v>
      </c>
      <c r="K135" s="164"/>
      <c r="L135" s="164">
        <v>37300</v>
      </c>
    </row>
    <row r="136" spans="2:12" ht="16.5" customHeight="1">
      <c r="B136" s="130" t="s">
        <v>19</v>
      </c>
      <c r="F136" s="100">
        <f>9!L46</f>
        <v>22665003</v>
      </c>
      <c r="G136" s="148"/>
      <c r="H136" s="131">
        <v>20148089</v>
      </c>
      <c r="I136" s="164"/>
      <c r="J136" s="113">
        <f>'10'!L36</f>
        <v>16542868</v>
      </c>
      <c r="K136" s="164"/>
      <c r="L136" s="164">
        <v>14601907</v>
      </c>
    </row>
    <row r="137" spans="1:12" ht="16.5" customHeight="1">
      <c r="A137" s="130" t="s">
        <v>117</v>
      </c>
      <c r="B137" s="132"/>
      <c r="F137" s="101">
        <f>9!X46</f>
        <v>-116050.17000000004</v>
      </c>
      <c r="G137" s="148"/>
      <c r="H137" s="135">
        <v>-874499</v>
      </c>
      <c r="I137" s="164"/>
      <c r="J137" s="114">
        <f>'10'!R36</f>
        <v>556111</v>
      </c>
      <c r="K137" s="164"/>
      <c r="L137" s="166">
        <v>-18383</v>
      </c>
    </row>
    <row r="138" spans="1:11" ht="16.5" customHeight="1">
      <c r="A138" s="128"/>
      <c r="F138" s="100"/>
      <c r="G138" s="148"/>
      <c r="I138" s="149"/>
      <c r="J138" s="100"/>
      <c r="K138" s="148"/>
    </row>
    <row r="139" spans="1:12" ht="16.5" customHeight="1">
      <c r="A139" s="128" t="s">
        <v>162</v>
      </c>
      <c r="B139" s="128"/>
      <c r="C139" s="128"/>
      <c r="F139" s="100">
        <f>SUM(F131:F137)</f>
        <v>26639868.83</v>
      </c>
      <c r="G139" s="131"/>
      <c r="H139" s="131">
        <f>SUM(H131:H137)</f>
        <v>23364506</v>
      </c>
      <c r="I139" s="131"/>
      <c r="J139" s="100">
        <f>SUM(J130:J137)</f>
        <v>21189895</v>
      </c>
      <c r="K139" s="131"/>
      <c r="L139" s="131">
        <f>SUM(L131:L137)</f>
        <v>18674440</v>
      </c>
    </row>
    <row r="140" spans="1:12" ht="16.5" customHeight="1">
      <c r="A140" s="130" t="s">
        <v>20</v>
      </c>
      <c r="F140" s="101">
        <f>9!AB46</f>
        <v>1827554.17</v>
      </c>
      <c r="G140" s="150"/>
      <c r="H140" s="169">
        <v>1501953</v>
      </c>
      <c r="I140" s="131"/>
      <c r="J140" s="101">
        <v>0</v>
      </c>
      <c r="K140" s="131"/>
      <c r="L140" s="135">
        <v>0</v>
      </c>
    </row>
    <row r="141" spans="1:11" ht="16.5" customHeight="1">
      <c r="A141" s="128"/>
      <c r="F141" s="100"/>
      <c r="G141" s="148"/>
      <c r="I141" s="149"/>
      <c r="J141" s="100"/>
      <c r="K141" s="148"/>
    </row>
    <row r="142" spans="1:12" ht="16.5" customHeight="1">
      <c r="A142" s="128" t="s">
        <v>113</v>
      </c>
      <c r="B142" s="128"/>
      <c r="F142" s="101">
        <f>SUM(F139:F140)</f>
        <v>28467423</v>
      </c>
      <c r="G142" s="150"/>
      <c r="H142" s="135">
        <f>SUM(H139:H140)</f>
        <v>24866459</v>
      </c>
      <c r="I142" s="150"/>
      <c r="J142" s="101">
        <f>SUM(J139:J140)</f>
        <v>21189895</v>
      </c>
      <c r="K142" s="150"/>
      <c r="L142" s="135">
        <f>SUM(L139:L140)</f>
        <v>18674440</v>
      </c>
    </row>
    <row r="143" spans="1:11" ht="16.5" customHeight="1">
      <c r="A143" s="128"/>
      <c r="F143" s="100"/>
      <c r="G143" s="148"/>
      <c r="I143" s="149"/>
      <c r="J143" s="100"/>
      <c r="K143" s="148"/>
    </row>
    <row r="144" spans="1:12" ht="16.5" customHeight="1" thickBot="1">
      <c r="A144" s="128" t="s">
        <v>114</v>
      </c>
      <c r="F144" s="112">
        <f>F105+F142</f>
        <v>77249461</v>
      </c>
      <c r="G144" s="148"/>
      <c r="H144" s="156">
        <f>H105+H142</f>
        <v>70219694</v>
      </c>
      <c r="I144" s="148"/>
      <c r="J144" s="112">
        <f>J105+J142</f>
        <v>50440010</v>
      </c>
      <c r="K144" s="148"/>
      <c r="L144" s="156">
        <f>L105+L142</f>
        <v>45759506</v>
      </c>
    </row>
    <row r="145" spans="1:11" ht="16.5" customHeight="1" thickTop="1">
      <c r="A145" s="128"/>
      <c r="G145" s="148"/>
      <c r="I145" s="148"/>
      <c r="K145" s="148"/>
    </row>
    <row r="146" spans="1:11" ht="16.5" customHeight="1">
      <c r="A146" s="128"/>
      <c r="G146" s="148"/>
      <c r="I146" s="148"/>
      <c r="K146" s="148"/>
    </row>
    <row r="147" spans="1:11" ht="16.5" customHeight="1">
      <c r="A147" s="128"/>
      <c r="G147" s="148"/>
      <c r="I147" s="148"/>
      <c r="K147" s="148"/>
    </row>
    <row r="148" spans="1:11" ht="16.5" customHeight="1">
      <c r="A148" s="128"/>
      <c r="G148" s="148"/>
      <c r="I148" s="148"/>
      <c r="K148" s="148"/>
    </row>
    <row r="149" spans="1:11" ht="16.5" customHeight="1">
      <c r="A149" s="128"/>
      <c r="G149" s="148"/>
      <c r="I149" s="148"/>
      <c r="K149" s="148"/>
    </row>
    <row r="150" spans="1:11" ht="16.5" customHeight="1">
      <c r="A150" s="128"/>
      <c r="G150" s="148"/>
      <c r="I150" s="148"/>
      <c r="K150" s="148"/>
    </row>
    <row r="151" spans="1:11" ht="16.5" customHeight="1">
      <c r="A151" s="128"/>
      <c r="G151" s="148"/>
      <c r="I151" s="148"/>
      <c r="K151" s="148"/>
    </row>
    <row r="152" spans="1:11" ht="16.5" customHeight="1">
      <c r="A152" s="128"/>
      <c r="G152" s="148"/>
      <c r="I152" s="148"/>
      <c r="K152" s="148"/>
    </row>
    <row r="153" spans="1:11" ht="16.5" customHeight="1">
      <c r="A153" s="128"/>
      <c r="G153" s="148"/>
      <c r="I153" s="148"/>
      <c r="K153" s="148"/>
    </row>
    <row r="154" spans="1:11" ht="16.5" customHeight="1">
      <c r="A154" s="128"/>
      <c r="G154" s="148"/>
      <c r="I154" s="148"/>
      <c r="K154" s="148"/>
    </row>
    <row r="155" spans="1:11" ht="16.5" customHeight="1">
      <c r="A155" s="128"/>
      <c r="G155" s="148"/>
      <c r="I155" s="148"/>
      <c r="K155" s="148"/>
    </row>
    <row r="156" spans="1:11" ht="21.75" customHeight="1">
      <c r="A156" s="128"/>
      <c r="G156" s="148"/>
      <c r="I156" s="148"/>
      <c r="K156" s="148"/>
    </row>
    <row r="157" spans="1:12" ht="21.75" customHeight="1">
      <c r="A157" s="305" t="str">
        <f>+A107</f>
        <v>The accompanying condensed notes to the interim financial information on pages 14 to 54 are an integral part of this interim financial information.</v>
      </c>
      <c r="B157" s="305"/>
      <c r="C157" s="305"/>
      <c r="D157" s="305"/>
      <c r="E157" s="305"/>
      <c r="F157" s="305"/>
      <c r="G157" s="305"/>
      <c r="H157" s="305"/>
      <c r="I157" s="305"/>
      <c r="J157" s="305"/>
      <c r="K157" s="305"/>
      <c r="L157" s="305"/>
    </row>
  </sheetData>
  <sheetProtection/>
  <mergeCells count="3">
    <mergeCell ref="A55:L55"/>
    <mergeCell ref="A107:L107"/>
    <mergeCell ref="A157:L157"/>
  </mergeCells>
  <printOptions/>
  <pageMargins left="0.8" right="0.5" top="0.5" bottom="0.6" header="0.49" footer="0.4"/>
  <pageSetup firstPageNumber="2" useFirstPageNumber="1" fitToHeight="0" fitToWidth="1" horizontalDpi="1200" verticalDpi="1200" orientation="portrait" paperSize="9" scale="95" r:id="rId1"/>
  <headerFooter>
    <oddFooter>&amp;R&amp;"Arial,Regular"&amp;9&amp;P</oddFooter>
  </headerFooter>
  <rowBreaks count="2" manualBreakCount="2">
    <brk id="55" max="255" man="1"/>
    <brk id="1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L118"/>
  <sheetViews>
    <sheetView zoomScale="90" zoomScaleNormal="90" zoomScaleSheetLayoutView="115" zoomScalePageLayoutView="0" workbookViewId="0" topLeftCell="A79">
      <selection activeCell="J78" sqref="J78"/>
    </sheetView>
  </sheetViews>
  <sheetFormatPr defaultColWidth="6.7109375" defaultRowHeight="16.5" customHeight="1"/>
  <cols>
    <col min="1" max="2" width="1.421875" style="42" customWidth="1"/>
    <col min="3" max="3" width="40.421875" style="42" customWidth="1"/>
    <col min="4" max="4" width="5.57421875" style="41" customWidth="1"/>
    <col min="5" max="5" width="0.5625" style="42" customWidth="1"/>
    <col min="6" max="6" width="11.7109375" style="12" customWidth="1"/>
    <col min="7" max="7" width="0.71875" style="42" customWidth="1"/>
    <col min="8" max="8" width="11.7109375" style="12" customWidth="1"/>
    <col min="9" max="9" width="0.71875" style="41" customWidth="1"/>
    <col min="10" max="10" width="11.7109375" style="12" customWidth="1"/>
    <col min="11" max="11" width="0.71875" style="42" customWidth="1"/>
    <col min="12" max="12" width="11.7109375" style="12" customWidth="1"/>
    <col min="13" max="16384" width="6.7109375" style="13" customWidth="1"/>
  </cols>
  <sheetData>
    <row r="1" spans="1:12" ht="16.5" customHeight="1">
      <c r="A1" s="40" t="str">
        <f>'2-4'!A1</f>
        <v>Energy Absolute Public Company Limited</v>
      </c>
      <c r="B1" s="40"/>
      <c r="C1" s="40"/>
      <c r="G1" s="16"/>
      <c r="I1" s="15"/>
      <c r="K1" s="16"/>
      <c r="L1" s="171" t="s">
        <v>54</v>
      </c>
    </row>
    <row r="2" spans="1:11" ht="16.5" customHeight="1">
      <c r="A2" s="40" t="s">
        <v>53</v>
      </c>
      <c r="B2" s="40"/>
      <c r="C2" s="40"/>
      <c r="G2" s="16"/>
      <c r="I2" s="15"/>
      <c r="K2" s="16"/>
    </row>
    <row r="3" spans="1:12" ht="16.5" customHeight="1">
      <c r="A3" s="43" t="s">
        <v>227</v>
      </c>
      <c r="B3" s="44"/>
      <c r="C3" s="44"/>
      <c r="D3" s="45"/>
      <c r="E3" s="46"/>
      <c r="F3" s="14"/>
      <c r="G3" s="47"/>
      <c r="H3" s="14"/>
      <c r="I3" s="48"/>
      <c r="J3" s="14"/>
      <c r="K3" s="47"/>
      <c r="L3" s="14"/>
    </row>
    <row r="4" spans="1:11" ht="15" customHeight="1">
      <c r="A4" s="49"/>
      <c r="B4" s="40"/>
      <c r="C4" s="40"/>
      <c r="G4" s="16"/>
      <c r="I4" s="15"/>
      <c r="K4" s="16"/>
    </row>
    <row r="5" spans="1:11" ht="15" customHeight="1">
      <c r="A5" s="49"/>
      <c r="B5" s="40"/>
      <c r="C5" s="40"/>
      <c r="G5" s="16"/>
      <c r="I5" s="15"/>
      <c r="K5" s="16"/>
    </row>
    <row r="6" spans="1:12" s="70" customFormat="1" ht="15" customHeight="1">
      <c r="A6" s="63"/>
      <c r="B6" s="63"/>
      <c r="C6" s="63"/>
      <c r="D6" s="64"/>
      <c r="E6" s="63"/>
      <c r="F6" s="131"/>
      <c r="G6" s="130"/>
      <c r="H6" s="133" t="s">
        <v>46</v>
      </c>
      <c r="I6" s="129"/>
      <c r="J6" s="131"/>
      <c r="K6" s="130"/>
      <c r="L6" s="133" t="s">
        <v>105</v>
      </c>
    </row>
    <row r="7" spans="2:12" s="71" customFormat="1" ht="15" customHeight="1">
      <c r="B7" s="69"/>
      <c r="C7" s="69"/>
      <c r="D7" s="268"/>
      <c r="E7" s="72"/>
      <c r="F7" s="135"/>
      <c r="G7" s="136"/>
      <c r="H7" s="137" t="s">
        <v>138</v>
      </c>
      <c r="I7" s="138"/>
      <c r="J7" s="135"/>
      <c r="K7" s="136"/>
      <c r="L7" s="137" t="s">
        <v>138</v>
      </c>
    </row>
    <row r="8" spans="1:12" s="71" customFormat="1" ht="15" customHeight="1">
      <c r="A8" s="69"/>
      <c r="B8" s="69"/>
      <c r="C8" s="69"/>
      <c r="D8" s="67"/>
      <c r="E8" s="72"/>
      <c r="F8" s="269">
        <v>2020</v>
      </c>
      <c r="G8" s="270"/>
      <c r="H8" s="269">
        <v>2019</v>
      </c>
      <c r="I8" s="74"/>
      <c r="J8" s="269">
        <v>2020</v>
      </c>
      <c r="K8" s="270"/>
      <c r="L8" s="269">
        <v>2019</v>
      </c>
    </row>
    <row r="9" spans="1:12" s="71" customFormat="1" ht="15" customHeight="1">
      <c r="A9" s="69"/>
      <c r="B9" s="69"/>
      <c r="C9" s="69"/>
      <c r="D9" s="262" t="s">
        <v>159</v>
      </c>
      <c r="E9" s="72"/>
      <c r="F9" s="263" t="s">
        <v>83</v>
      </c>
      <c r="G9" s="72"/>
      <c r="H9" s="263" t="s">
        <v>83</v>
      </c>
      <c r="I9" s="74"/>
      <c r="J9" s="263" t="s">
        <v>83</v>
      </c>
      <c r="K9" s="72"/>
      <c r="L9" s="263" t="s">
        <v>83</v>
      </c>
    </row>
    <row r="10" spans="1:12" s="71" customFormat="1" ht="15" customHeight="1">
      <c r="A10" s="69"/>
      <c r="B10" s="69"/>
      <c r="C10" s="69"/>
      <c r="D10" s="74"/>
      <c r="E10" s="72"/>
      <c r="F10" s="81"/>
      <c r="G10" s="72"/>
      <c r="H10" s="75"/>
      <c r="I10" s="74"/>
      <c r="J10" s="81"/>
      <c r="K10" s="72"/>
      <c r="L10" s="75"/>
    </row>
    <row r="11" spans="1:12" s="70" customFormat="1" ht="15" customHeight="1">
      <c r="A11" s="63" t="s">
        <v>131</v>
      </c>
      <c r="B11" s="63"/>
      <c r="C11" s="63"/>
      <c r="D11" s="64"/>
      <c r="E11" s="63"/>
      <c r="F11" s="280">
        <v>2249702</v>
      </c>
      <c r="G11" s="297"/>
      <c r="H11" s="65">
        <v>2228107</v>
      </c>
      <c r="I11" s="297"/>
      <c r="J11" s="280">
        <v>1042830</v>
      </c>
      <c r="K11" s="297"/>
      <c r="L11" s="65">
        <v>918154</v>
      </c>
    </row>
    <row r="12" spans="1:12" s="70" customFormat="1" ht="15" customHeight="1">
      <c r="A12" s="63" t="s">
        <v>61</v>
      </c>
      <c r="B12" s="63"/>
      <c r="C12" s="63"/>
      <c r="D12" s="64"/>
      <c r="E12" s="63"/>
      <c r="F12" s="280">
        <v>1523765</v>
      </c>
      <c r="G12" s="297"/>
      <c r="H12" s="65">
        <v>1875316</v>
      </c>
      <c r="J12" s="84">
        <v>0</v>
      </c>
      <c r="L12" s="68">
        <v>0</v>
      </c>
    </row>
    <row r="13" spans="1:12" s="70" customFormat="1" ht="15" customHeight="1">
      <c r="A13" s="63" t="s">
        <v>62</v>
      </c>
      <c r="B13" s="63"/>
      <c r="C13" s="63"/>
      <c r="D13" s="64"/>
      <c r="E13" s="63"/>
      <c r="F13" s="280">
        <v>0</v>
      </c>
      <c r="G13" s="297"/>
      <c r="H13" s="65">
        <v>0</v>
      </c>
      <c r="I13" s="297"/>
      <c r="J13" s="280">
        <v>512933</v>
      </c>
      <c r="K13" s="297"/>
      <c r="L13" s="65">
        <v>1302747</v>
      </c>
    </row>
    <row r="14" spans="1:12" s="70" customFormat="1" ht="15" customHeight="1">
      <c r="A14" s="63" t="s">
        <v>21</v>
      </c>
      <c r="B14" s="63"/>
      <c r="C14" s="63"/>
      <c r="D14" s="64"/>
      <c r="E14" s="63"/>
      <c r="F14" s="282">
        <v>27827</v>
      </c>
      <c r="G14" s="297"/>
      <c r="H14" s="283">
        <v>14523</v>
      </c>
      <c r="I14" s="297"/>
      <c r="J14" s="282">
        <v>119498</v>
      </c>
      <c r="K14" s="297"/>
      <c r="L14" s="283">
        <v>114162</v>
      </c>
    </row>
    <row r="15" spans="1:12" s="70" customFormat="1" ht="7.5" customHeight="1">
      <c r="A15" s="63"/>
      <c r="B15" s="63"/>
      <c r="C15" s="63"/>
      <c r="D15" s="64"/>
      <c r="E15" s="63"/>
      <c r="F15" s="280"/>
      <c r="G15" s="297"/>
      <c r="H15" s="65"/>
      <c r="I15" s="297"/>
      <c r="J15" s="280"/>
      <c r="K15" s="297"/>
      <c r="L15" s="65"/>
    </row>
    <row r="16" spans="1:12" s="70" customFormat="1" ht="15.75" customHeight="1">
      <c r="A16" s="271" t="s">
        <v>56</v>
      </c>
      <c r="B16" s="63"/>
      <c r="C16" s="63"/>
      <c r="D16" s="64"/>
      <c r="E16" s="63"/>
      <c r="F16" s="282">
        <f>SUM(F11:F14)</f>
        <v>3801294</v>
      </c>
      <c r="G16" s="297"/>
      <c r="H16" s="283">
        <f>SUM(H11:H14)</f>
        <v>4117946</v>
      </c>
      <c r="I16" s="297"/>
      <c r="J16" s="282">
        <f>SUM(J11:J14)</f>
        <v>1675261</v>
      </c>
      <c r="K16" s="297"/>
      <c r="L16" s="283">
        <f>SUM(L11:L14)</f>
        <v>2335063</v>
      </c>
    </row>
    <row r="17" spans="1:12" s="70" customFormat="1" ht="7.5" customHeight="1">
      <c r="A17" s="63"/>
      <c r="B17" s="63"/>
      <c r="C17" s="63"/>
      <c r="D17" s="64"/>
      <c r="E17" s="63"/>
      <c r="F17" s="280"/>
      <c r="G17" s="297"/>
      <c r="H17" s="65"/>
      <c r="I17" s="297"/>
      <c r="J17" s="280"/>
      <c r="K17" s="297"/>
      <c r="L17" s="65"/>
    </row>
    <row r="18" spans="1:12" s="70" customFormat="1" ht="15" customHeight="1">
      <c r="A18" s="63" t="s">
        <v>164</v>
      </c>
      <c r="B18" s="63"/>
      <c r="C18" s="63"/>
      <c r="D18" s="281"/>
      <c r="E18" s="63"/>
      <c r="F18" s="280">
        <v>-2043869</v>
      </c>
      <c r="G18" s="66"/>
      <c r="H18" s="65">
        <v>-1814320</v>
      </c>
      <c r="I18" s="66"/>
      <c r="J18" s="280">
        <v>-947301</v>
      </c>
      <c r="K18" s="76"/>
      <c r="L18" s="65">
        <v>-964756</v>
      </c>
    </row>
    <row r="19" spans="1:12" s="70" customFormat="1" ht="15" customHeight="1">
      <c r="A19" s="63" t="s">
        <v>79</v>
      </c>
      <c r="B19" s="63"/>
      <c r="C19" s="63"/>
      <c r="D19" s="64"/>
      <c r="E19" s="297"/>
      <c r="F19" s="280">
        <v>-18621</v>
      </c>
      <c r="G19" s="297"/>
      <c r="H19" s="65">
        <v>-21787</v>
      </c>
      <c r="I19" s="297"/>
      <c r="J19" s="280">
        <v>-13515</v>
      </c>
      <c r="K19" s="297"/>
      <c r="L19" s="65">
        <v>-16506</v>
      </c>
    </row>
    <row r="20" spans="1:12" s="70" customFormat="1" ht="15" customHeight="1">
      <c r="A20" s="63" t="s">
        <v>22</v>
      </c>
      <c r="B20" s="63"/>
      <c r="C20" s="63"/>
      <c r="D20" s="64"/>
      <c r="E20" s="297"/>
      <c r="F20" s="280">
        <v>-248992</v>
      </c>
      <c r="G20" s="297"/>
      <c r="H20" s="65">
        <v>-167421</v>
      </c>
      <c r="I20" s="297"/>
      <c r="J20" s="280">
        <v>-112130</v>
      </c>
      <c r="K20" s="297"/>
      <c r="L20" s="65">
        <v>-97814</v>
      </c>
    </row>
    <row r="21" spans="1:12" s="70" customFormat="1" ht="15" customHeight="1">
      <c r="A21" s="63" t="s">
        <v>287</v>
      </c>
      <c r="B21" s="63"/>
      <c r="C21" s="63"/>
      <c r="D21" s="64"/>
      <c r="E21" s="297"/>
      <c r="F21" s="280">
        <v>20916</v>
      </c>
      <c r="G21" s="297"/>
      <c r="H21" s="65">
        <v>0</v>
      </c>
      <c r="I21" s="297"/>
      <c r="J21" s="280">
        <v>0</v>
      </c>
      <c r="K21" s="297"/>
      <c r="L21" s="65">
        <v>0</v>
      </c>
    </row>
    <row r="22" spans="1:12" s="70" customFormat="1" ht="15" customHeight="1">
      <c r="A22" s="63" t="s">
        <v>98</v>
      </c>
      <c r="B22" s="63"/>
      <c r="C22" s="63"/>
      <c r="D22" s="64"/>
      <c r="E22" s="297"/>
      <c r="F22" s="280">
        <v>3876</v>
      </c>
      <c r="G22" s="297"/>
      <c r="H22" s="65">
        <v>-84099</v>
      </c>
      <c r="I22" s="297"/>
      <c r="J22" s="280">
        <v>6766</v>
      </c>
      <c r="K22" s="297"/>
      <c r="L22" s="65">
        <v>-1639</v>
      </c>
    </row>
    <row r="23" spans="1:12" s="70" customFormat="1" ht="15" customHeight="1">
      <c r="A23" s="63" t="s">
        <v>55</v>
      </c>
      <c r="B23" s="63"/>
      <c r="C23" s="63"/>
      <c r="D23" s="64"/>
      <c r="E23" s="297"/>
      <c r="F23" s="282">
        <v>-421420</v>
      </c>
      <c r="G23" s="297"/>
      <c r="H23" s="283">
        <v>-382517</v>
      </c>
      <c r="I23" s="297"/>
      <c r="J23" s="282">
        <v>-198376</v>
      </c>
      <c r="K23" s="297"/>
      <c r="L23" s="283">
        <v>-197818</v>
      </c>
    </row>
    <row r="24" spans="1:12" s="70" customFormat="1" ht="7.5" customHeight="1">
      <c r="A24" s="63"/>
      <c r="B24" s="63"/>
      <c r="C24" s="63"/>
      <c r="D24" s="64"/>
      <c r="E24" s="63"/>
      <c r="F24" s="280"/>
      <c r="G24" s="297"/>
      <c r="H24" s="65"/>
      <c r="I24" s="297"/>
      <c r="J24" s="280"/>
      <c r="K24" s="297"/>
      <c r="L24" s="65"/>
    </row>
    <row r="25" spans="1:12" s="70" customFormat="1" ht="15" customHeight="1">
      <c r="A25" s="271" t="s">
        <v>165</v>
      </c>
      <c r="B25" s="63"/>
      <c r="C25" s="63"/>
      <c r="D25" s="64"/>
      <c r="E25" s="297"/>
      <c r="F25" s="282">
        <f>SUM(F18:F23)</f>
        <v>-2708110</v>
      </c>
      <c r="G25" s="297"/>
      <c r="H25" s="283">
        <f>SUM(H18:H23)</f>
        <v>-2470144</v>
      </c>
      <c r="I25" s="297"/>
      <c r="J25" s="282">
        <f>SUM(J18:J23)</f>
        <v>-1264556</v>
      </c>
      <c r="K25" s="297"/>
      <c r="L25" s="283">
        <f>SUM(L18:L23)</f>
        <v>-1278533</v>
      </c>
    </row>
    <row r="26" spans="1:12" s="70" customFormat="1" ht="7.5" customHeight="1">
      <c r="A26" s="271"/>
      <c r="B26" s="63"/>
      <c r="C26" s="63"/>
      <c r="D26" s="64"/>
      <c r="E26" s="297"/>
      <c r="F26" s="280"/>
      <c r="G26" s="297"/>
      <c r="H26" s="65"/>
      <c r="I26" s="297"/>
      <c r="J26" s="280"/>
      <c r="K26" s="297"/>
      <c r="L26" s="65"/>
    </row>
    <row r="27" spans="1:12" s="70" customFormat="1" ht="15" customHeight="1">
      <c r="A27" s="63" t="s">
        <v>290</v>
      </c>
      <c r="B27" s="63"/>
      <c r="C27" s="63"/>
      <c r="D27" s="64"/>
      <c r="E27" s="297"/>
      <c r="F27" s="280"/>
      <c r="G27" s="297"/>
      <c r="H27" s="65"/>
      <c r="I27" s="297"/>
      <c r="J27" s="280"/>
      <c r="K27" s="297"/>
      <c r="L27" s="65"/>
    </row>
    <row r="28" spans="1:12" s="70" customFormat="1" ht="15" customHeight="1">
      <c r="A28" s="63"/>
      <c r="B28" s="63" t="s">
        <v>270</v>
      </c>
      <c r="C28" s="63"/>
      <c r="D28" s="64"/>
      <c r="E28" s="297"/>
      <c r="F28" s="282">
        <v>-3241</v>
      </c>
      <c r="G28" s="297"/>
      <c r="H28" s="283">
        <v>-6176</v>
      </c>
      <c r="I28" s="297"/>
      <c r="J28" s="282">
        <v>0</v>
      </c>
      <c r="K28" s="297"/>
      <c r="L28" s="283">
        <v>0</v>
      </c>
    </row>
    <row r="29" spans="1:12" s="70" customFormat="1" ht="7.5" customHeight="1">
      <c r="A29" s="271"/>
      <c r="B29" s="63"/>
      <c r="C29" s="63"/>
      <c r="D29" s="64"/>
      <c r="E29" s="297"/>
      <c r="F29" s="280"/>
      <c r="G29" s="297"/>
      <c r="H29" s="65"/>
      <c r="I29" s="297"/>
      <c r="J29" s="280"/>
      <c r="K29" s="297"/>
      <c r="L29" s="65"/>
    </row>
    <row r="30" spans="1:12" s="70" customFormat="1" ht="15" customHeight="1">
      <c r="A30" s="271" t="s">
        <v>135</v>
      </c>
      <c r="B30" s="63"/>
      <c r="C30" s="63"/>
      <c r="D30" s="64"/>
      <c r="E30" s="63"/>
      <c r="F30" s="280">
        <f>SUM(F16,F25,F28)</f>
        <v>1089943</v>
      </c>
      <c r="G30" s="65"/>
      <c r="H30" s="65">
        <f>SUM(H16,H25,H28)</f>
        <v>1641626</v>
      </c>
      <c r="I30" s="65"/>
      <c r="J30" s="280">
        <f>SUM(J16,J25,J28)</f>
        <v>410705</v>
      </c>
      <c r="K30" s="65"/>
      <c r="L30" s="65">
        <f>SUM(L16,L25,L28)</f>
        <v>1056530</v>
      </c>
    </row>
    <row r="31" spans="1:12" s="70" customFormat="1" ht="15" customHeight="1">
      <c r="A31" s="63" t="s">
        <v>136</v>
      </c>
      <c r="B31" s="63"/>
      <c r="C31" s="63"/>
      <c r="D31" s="64">
        <v>19</v>
      </c>
      <c r="E31" s="63"/>
      <c r="F31" s="282">
        <v>-3992</v>
      </c>
      <c r="G31" s="297"/>
      <c r="H31" s="283">
        <v>5869</v>
      </c>
      <c r="I31" s="297"/>
      <c r="J31" s="282">
        <v>0</v>
      </c>
      <c r="K31" s="297"/>
      <c r="L31" s="283">
        <v>0</v>
      </c>
    </row>
    <row r="32" spans="1:12" s="70" customFormat="1" ht="7.5" customHeight="1">
      <c r="A32" s="63"/>
      <c r="B32" s="63"/>
      <c r="C32" s="63"/>
      <c r="D32" s="64"/>
      <c r="E32" s="63"/>
      <c r="F32" s="280"/>
      <c r="G32" s="297"/>
      <c r="H32" s="65"/>
      <c r="I32" s="297"/>
      <c r="J32" s="280"/>
      <c r="K32" s="297"/>
      <c r="L32" s="65"/>
    </row>
    <row r="33" spans="1:12" s="70" customFormat="1" ht="15" customHeight="1">
      <c r="A33" s="271" t="s">
        <v>23</v>
      </c>
      <c r="B33" s="63"/>
      <c r="C33" s="63"/>
      <c r="D33" s="64"/>
      <c r="E33" s="63"/>
      <c r="F33" s="282">
        <f>SUM(F30:F31)</f>
        <v>1085951</v>
      </c>
      <c r="G33" s="65"/>
      <c r="H33" s="283">
        <f>SUM(H30:H31)</f>
        <v>1647495</v>
      </c>
      <c r="I33" s="65"/>
      <c r="J33" s="282">
        <f>SUM(J30:J31)</f>
        <v>410705</v>
      </c>
      <c r="K33" s="65"/>
      <c r="L33" s="283">
        <f>SUM(L30:L31)</f>
        <v>1056530</v>
      </c>
    </row>
    <row r="34" spans="1:12" s="71" customFormat="1" ht="15" customHeight="1">
      <c r="A34" s="69"/>
      <c r="B34" s="69"/>
      <c r="C34" s="69"/>
      <c r="D34" s="74"/>
      <c r="E34" s="72"/>
      <c r="F34" s="75"/>
      <c r="G34" s="72"/>
      <c r="H34" s="75"/>
      <c r="I34" s="74"/>
      <c r="J34" s="75"/>
      <c r="K34" s="72"/>
      <c r="L34" s="75"/>
    </row>
    <row r="35" spans="1:12" s="71" customFormat="1" ht="15" customHeight="1">
      <c r="A35" s="69"/>
      <c r="B35" s="69"/>
      <c r="C35" s="69"/>
      <c r="D35" s="74"/>
      <c r="E35" s="72"/>
      <c r="F35" s="75"/>
      <c r="G35" s="72"/>
      <c r="H35" s="75"/>
      <c r="I35" s="74"/>
      <c r="J35" s="75"/>
      <c r="K35" s="72"/>
      <c r="L35" s="75"/>
    </row>
    <row r="36" spans="1:12" s="71" customFormat="1" ht="15" customHeight="1">
      <c r="A36" s="69"/>
      <c r="B36" s="69"/>
      <c r="C36" s="69"/>
      <c r="D36" s="74"/>
      <c r="E36" s="72"/>
      <c r="F36" s="75"/>
      <c r="G36" s="72"/>
      <c r="H36" s="75"/>
      <c r="I36" s="74"/>
      <c r="J36" s="75"/>
      <c r="K36" s="72"/>
      <c r="L36" s="75"/>
    </row>
    <row r="37" spans="1:12" s="71" customFormat="1" ht="15" customHeight="1">
      <c r="A37" s="69"/>
      <c r="B37" s="69"/>
      <c r="C37" s="69"/>
      <c r="D37" s="74"/>
      <c r="E37" s="72"/>
      <c r="F37" s="75"/>
      <c r="G37" s="72"/>
      <c r="H37" s="75"/>
      <c r="I37" s="74"/>
      <c r="J37" s="75"/>
      <c r="K37" s="72"/>
      <c r="L37" s="75"/>
    </row>
    <row r="38" spans="1:12" s="71" customFormat="1" ht="15" customHeight="1">
      <c r="A38" s="69"/>
      <c r="B38" s="69"/>
      <c r="C38" s="69"/>
      <c r="D38" s="74"/>
      <c r="E38" s="72"/>
      <c r="F38" s="75"/>
      <c r="G38" s="72"/>
      <c r="H38" s="75"/>
      <c r="I38" s="74"/>
      <c r="J38" s="75"/>
      <c r="K38" s="72"/>
      <c r="L38" s="75"/>
    </row>
    <row r="39" spans="1:12" s="71" customFormat="1" ht="15" customHeight="1">
      <c r="A39" s="69"/>
      <c r="B39" s="69"/>
      <c r="C39" s="69"/>
      <c r="D39" s="74"/>
      <c r="E39" s="72"/>
      <c r="F39" s="75"/>
      <c r="G39" s="72"/>
      <c r="H39" s="75"/>
      <c r="I39" s="74"/>
      <c r="J39" s="75"/>
      <c r="K39" s="72"/>
      <c r="L39" s="75"/>
    </row>
    <row r="40" spans="1:12" s="71" customFormat="1" ht="15" customHeight="1">
      <c r="A40" s="69"/>
      <c r="B40" s="69"/>
      <c r="C40" s="69"/>
      <c r="D40" s="74"/>
      <c r="E40" s="72"/>
      <c r="F40" s="75"/>
      <c r="G40" s="72"/>
      <c r="H40" s="75"/>
      <c r="I40" s="74"/>
      <c r="J40" s="75"/>
      <c r="K40" s="72"/>
      <c r="L40" s="75"/>
    </row>
    <row r="41" spans="1:12" s="71" customFormat="1" ht="15" customHeight="1">
      <c r="A41" s="69"/>
      <c r="B41" s="69"/>
      <c r="C41" s="69"/>
      <c r="D41" s="74"/>
      <c r="E41" s="72"/>
      <c r="F41" s="75"/>
      <c r="G41" s="72"/>
      <c r="H41" s="75"/>
      <c r="I41" s="74"/>
      <c r="J41" s="75"/>
      <c r="K41" s="72"/>
      <c r="L41" s="75"/>
    </row>
    <row r="42" spans="1:12" s="71" customFormat="1" ht="15" customHeight="1">
      <c r="A42" s="69"/>
      <c r="B42" s="69"/>
      <c r="C42" s="69"/>
      <c r="D42" s="74"/>
      <c r="E42" s="72"/>
      <c r="F42" s="75"/>
      <c r="G42" s="72"/>
      <c r="H42" s="75"/>
      <c r="I42" s="74"/>
      <c r="J42" s="75"/>
      <c r="K42" s="72"/>
      <c r="L42" s="75"/>
    </row>
    <row r="43" spans="1:12" s="71" customFormat="1" ht="15" customHeight="1">
      <c r="A43" s="69"/>
      <c r="B43" s="69"/>
      <c r="C43" s="69"/>
      <c r="D43" s="74"/>
      <c r="E43" s="72"/>
      <c r="F43" s="75"/>
      <c r="G43" s="72"/>
      <c r="H43" s="75"/>
      <c r="I43" s="74"/>
      <c r="J43" s="75"/>
      <c r="K43" s="72"/>
      <c r="L43" s="75"/>
    </row>
    <row r="44" spans="1:12" s="71" customFormat="1" ht="15" customHeight="1">
      <c r="A44" s="69"/>
      <c r="B44" s="69"/>
      <c r="C44" s="69"/>
      <c r="D44" s="74"/>
      <c r="E44" s="72"/>
      <c r="F44" s="75"/>
      <c r="G44" s="72"/>
      <c r="H44" s="75"/>
      <c r="I44" s="74"/>
      <c r="J44" s="75"/>
      <c r="K44" s="72"/>
      <c r="L44" s="75"/>
    </row>
    <row r="45" spans="1:12" s="71" customFormat="1" ht="15" customHeight="1">
      <c r="A45" s="69"/>
      <c r="B45" s="69"/>
      <c r="C45" s="69"/>
      <c r="D45" s="74"/>
      <c r="E45" s="72"/>
      <c r="F45" s="75"/>
      <c r="G45" s="72"/>
      <c r="H45" s="75"/>
      <c r="I45" s="74"/>
      <c r="J45" s="75"/>
      <c r="K45" s="72"/>
      <c r="L45" s="75"/>
    </row>
    <row r="46" spans="1:12" s="71" customFormat="1" ht="15" customHeight="1">
      <c r="A46" s="69"/>
      <c r="B46" s="69"/>
      <c r="C46" s="69"/>
      <c r="D46" s="74"/>
      <c r="E46" s="72"/>
      <c r="F46" s="75"/>
      <c r="G46" s="72"/>
      <c r="H46" s="75"/>
      <c r="I46" s="74"/>
      <c r="J46" s="75"/>
      <c r="K46" s="72"/>
      <c r="L46" s="75"/>
    </row>
    <row r="47" spans="1:12" s="71" customFormat="1" ht="15" customHeight="1">
      <c r="A47" s="69"/>
      <c r="B47" s="69"/>
      <c r="C47" s="69"/>
      <c r="D47" s="74"/>
      <c r="E47" s="72"/>
      <c r="F47" s="75"/>
      <c r="G47" s="72"/>
      <c r="H47" s="75"/>
      <c r="I47" s="74"/>
      <c r="J47" s="75"/>
      <c r="K47" s="72"/>
      <c r="L47" s="75"/>
    </row>
    <row r="48" spans="1:12" s="71" customFormat="1" ht="15" customHeight="1">
      <c r="A48" s="69"/>
      <c r="B48" s="69"/>
      <c r="C48" s="69"/>
      <c r="D48" s="74"/>
      <c r="E48" s="72"/>
      <c r="F48" s="75"/>
      <c r="G48" s="72"/>
      <c r="H48" s="75"/>
      <c r="I48" s="74"/>
      <c r="J48" s="75"/>
      <c r="K48" s="72"/>
      <c r="L48" s="75"/>
    </row>
    <row r="49" spans="1:12" s="71" customFormat="1" ht="15" customHeight="1">
      <c r="A49" s="69"/>
      <c r="B49" s="69"/>
      <c r="C49" s="69"/>
      <c r="D49" s="74"/>
      <c r="E49" s="72"/>
      <c r="F49" s="75"/>
      <c r="G49" s="72"/>
      <c r="H49" s="75"/>
      <c r="I49" s="74"/>
      <c r="J49" s="75"/>
      <c r="K49" s="72"/>
      <c r="L49" s="75"/>
    </row>
    <row r="50" spans="1:12" s="71" customFormat="1" ht="15" customHeight="1">
      <c r="A50" s="69"/>
      <c r="B50" s="69"/>
      <c r="C50" s="69"/>
      <c r="D50" s="74"/>
      <c r="E50" s="72"/>
      <c r="F50" s="75"/>
      <c r="G50" s="72"/>
      <c r="H50" s="75"/>
      <c r="I50" s="74"/>
      <c r="J50" s="75"/>
      <c r="K50" s="72"/>
      <c r="L50" s="75"/>
    </row>
    <row r="51" spans="1:12" s="71" customFormat="1" ht="15" customHeight="1">
      <c r="A51" s="69"/>
      <c r="B51" s="69"/>
      <c r="C51" s="69"/>
      <c r="D51" s="74"/>
      <c r="E51" s="72"/>
      <c r="F51" s="75"/>
      <c r="G51" s="72"/>
      <c r="H51" s="75"/>
      <c r="I51" s="74"/>
      <c r="J51" s="75"/>
      <c r="K51" s="72"/>
      <c r="L51" s="75"/>
    </row>
    <row r="52" spans="1:12" s="71" customFormat="1" ht="15" customHeight="1">
      <c r="A52" s="69"/>
      <c r="B52" s="69"/>
      <c r="C52" s="69"/>
      <c r="D52" s="74"/>
      <c r="E52" s="72"/>
      <c r="F52" s="75"/>
      <c r="G52" s="72"/>
      <c r="H52" s="75"/>
      <c r="I52" s="74"/>
      <c r="J52" s="75"/>
      <c r="K52" s="72"/>
      <c r="L52" s="75"/>
    </row>
    <row r="53" spans="1:12" s="71" customFormat="1" ht="15" customHeight="1">
      <c r="A53" s="69"/>
      <c r="B53" s="69"/>
      <c r="C53" s="69"/>
      <c r="D53" s="74"/>
      <c r="E53" s="72"/>
      <c r="F53" s="75"/>
      <c r="G53" s="72"/>
      <c r="H53" s="75"/>
      <c r="I53" s="74"/>
      <c r="J53" s="75"/>
      <c r="K53" s="72"/>
      <c r="L53" s="75"/>
    </row>
    <row r="54" spans="1:12" s="71" customFormat="1" ht="15" customHeight="1">
      <c r="A54" s="69"/>
      <c r="B54" s="69"/>
      <c r="C54" s="69"/>
      <c r="D54" s="74"/>
      <c r="E54" s="72"/>
      <c r="F54" s="75"/>
      <c r="G54" s="72"/>
      <c r="H54" s="75"/>
      <c r="I54" s="74"/>
      <c r="J54" s="75"/>
      <c r="K54" s="72"/>
      <c r="L54" s="75"/>
    </row>
    <row r="55" spans="1:12" s="71" customFormat="1" ht="15" customHeight="1">
      <c r="A55" s="69"/>
      <c r="B55" s="69"/>
      <c r="C55" s="69"/>
      <c r="D55" s="74"/>
      <c r="E55" s="72"/>
      <c r="F55" s="75"/>
      <c r="G55" s="72"/>
      <c r="H55" s="75"/>
      <c r="I55" s="74"/>
      <c r="J55" s="75"/>
      <c r="K55" s="72"/>
      <c r="L55" s="75"/>
    </row>
    <row r="56" spans="1:12" s="71" customFormat="1" ht="15" customHeight="1">
      <c r="A56" s="69"/>
      <c r="B56" s="69"/>
      <c r="C56" s="69"/>
      <c r="D56" s="74"/>
      <c r="E56" s="72"/>
      <c r="F56" s="75"/>
      <c r="G56" s="72"/>
      <c r="H56" s="75"/>
      <c r="I56" s="74"/>
      <c r="J56" s="75"/>
      <c r="K56" s="72"/>
      <c r="L56" s="75"/>
    </row>
    <row r="57" spans="1:12" s="71" customFormat="1" ht="15" customHeight="1">
      <c r="A57" s="69"/>
      <c r="B57" s="69"/>
      <c r="C57" s="69"/>
      <c r="D57" s="74"/>
      <c r="E57" s="72"/>
      <c r="F57" s="75"/>
      <c r="G57" s="72"/>
      <c r="H57" s="75"/>
      <c r="I57" s="74"/>
      <c r="J57" s="75"/>
      <c r="K57" s="72"/>
      <c r="L57" s="75"/>
    </row>
    <row r="58" spans="1:12" s="71" customFormat="1" ht="12" customHeight="1">
      <c r="A58" s="69"/>
      <c r="B58" s="69"/>
      <c r="C58" s="69"/>
      <c r="D58" s="74"/>
      <c r="E58" s="72"/>
      <c r="F58" s="75"/>
      <c r="G58" s="72"/>
      <c r="H58" s="75"/>
      <c r="I58" s="74"/>
      <c r="J58" s="75"/>
      <c r="K58" s="72"/>
      <c r="L58" s="75"/>
    </row>
    <row r="59" spans="1:12" s="69" customFormat="1" ht="33" customHeight="1">
      <c r="A59" s="306" t="str">
        <f>'2-4'!A55</f>
        <v>The accompanying condensed notes to the interim financial information on pages 14 to 54 are an integral part of this interim financial information.</v>
      </c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</row>
    <row r="60" spans="1:12" ht="16.5" customHeight="1">
      <c r="A60" s="40" t="str">
        <f>'2-4'!A1</f>
        <v>Energy Absolute Public Company Limited</v>
      </c>
      <c r="B60" s="40"/>
      <c r="C60" s="40"/>
      <c r="G60" s="16"/>
      <c r="I60" s="15"/>
      <c r="K60" s="16"/>
      <c r="L60" s="171" t="s">
        <v>54</v>
      </c>
    </row>
    <row r="61" spans="1:11" ht="16.5" customHeight="1">
      <c r="A61" s="40" t="s">
        <v>53</v>
      </c>
      <c r="B61" s="40"/>
      <c r="C61" s="40"/>
      <c r="G61" s="16"/>
      <c r="I61" s="15"/>
      <c r="K61" s="16"/>
    </row>
    <row r="62" spans="1:12" ht="16.5" customHeight="1">
      <c r="A62" s="43" t="str">
        <f>A3</f>
        <v>For the three-month period ended 30 September 2020</v>
      </c>
      <c r="B62" s="44"/>
      <c r="C62" s="44"/>
      <c r="D62" s="45"/>
      <c r="E62" s="46"/>
      <c r="F62" s="14"/>
      <c r="G62" s="47"/>
      <c r="H62" s="14"/>
      <c r="I62" s="48"/>
      <c r="J62" s="14"/>
      <c r="K62" s="47"/>
      <c r="L62" s="14"/>
    </row>
    <row r="63" spans="1:11" ht="15" customHeight="1">
      <c r="A63" s="49"/>
      <c r="B63" s="40"/>
      <c r="C63" s="40"/>
      <c r="G63" s="16"/>
      <c r="I63" s="15"/>
      <c r="K63" s="16"/>
    </row>
    <row r="64" spans="1:11" ht="15" customHeight="1">
      <c r="A64" s="49"/>
      <c r="B64" s="40"/>
      <c r="C64" s="40"/>
      <c r="G64" s="16"/>
      <c r="I64" s="15"/>
      <c r="K64" s="16"/>
    </row>
    <row r="65" spans="1:12" s="70" customFormat="1" ht="15" customHeight="1">
      <c r="A65" s="63"/>
      <c r="B65" s="63"/>
      <c r="C65" s="63"/>
      <c r="D65" s="64"/>
      <c r="E65" s="63"/>
      <c r="F65" s="131"/>
      <c r="G65" s="130"/>
      <c r="H65" s="133" t="s">
        <v>46</v>
      </c>
      <c r="I65" s="129"/>
      <c r="J65" s="131"/>
      <c r="K65" s="130"/>
      <c r="L65" s="133" t="s">
        <v>105</v>
      </c>
    </row>
    <row r="66" spans="2:12" s="71" customFormat="1" ht="15" customHeight="1">
      <c r="B66" s="69"/>
      <c r="C66" s="69"/>
      <c r="D66" s="268"/>
      <c r="E66" s="72"/>
      <c r="F66" s="135"/>
      <c r="G66" s="136"/>
      <c r="H66" s="137" t="s">
        <v>138</v>
      </c>
      <c r="I66" s="138"/>
      <c r="J66" s="135"/>
      <c r="K66" s="136"/>
      <c r="L66" s="137" t="s">
        <v>138</v>
      </c>
    </row>
    <row r="67" spans="1:12" s="71" customFormat="1" ht="15" customHeight="1">
      <c r="A67" s="69"/>
      <c r="B67" s="69"/>
      <c r="C67" s="69"/>
      <c r="D67" s="67"/>
      <c r="E67" s="72"/>
      <c r="F67" s="269">
        <v>2020</v>
      </c>
      <c r="G67" s="270"/>
      <c r="H67" s="269">
        <v>2019</v>
      </c>
      <c r="I67" s="74"/>
      <c r="J67" s="269">
        <v>2020</v>
      </c>
      <c r="K67" s="270"/>
      <c r="L67" s="269">
        <v>2019</v>
      </c>
    </row>
    <row r="68" spans="1:12" s="71" customFormat="1" ht="15" customHeight="1">
      <c r="A68" s="69"/>
      <c r="B68" s="69"/>
      <c r="C68" s="69"/>
      <c r="D68" s="67"/>
      <c r="E68" s="72"/>
      <c r="F68" s="263" t="s">
        <v>83</v>
      </c>
      <c r="G68" s="72"/>
      <c r="H68" s="263" t="s">
        <v>83</v>
      </c>
      <c r="I68" s="74"/>
      <c r="J68" s="263" t="s">
        <v>83</v>
      </c>
      <c r="K68" s="72"/>
      <c r="L68" s="263" t="s">
        <v>83</v>
      </c>
    </row>
    <row r="69" spans="1:12" s="70" customFormat="1" ht="7.5" customHeight="1">
      <c r="A69" s="257"/>
      <c r="B69" s="258"/>
      <c r="C69" s="258"/>
      <c r="D69" s="41"/>
      <c r="E69" s="42"/>
      <c r="F69" s="256"/>
      <c r="G69" s="12"/>
      <c r="H69" s="12"/>
      <c r="I69" s="12"/>
      <c r="J69" s="256"/>
      <c r="K69" s="12"/>
      <c r="L69" s="12"/>
    </row>
    <row r="70" spans="1:12" s="70" customFormat="1" ht="15" customHeight="1">
      <c r="A70" s="271" t="s">
        <v>153</v>
      </c>
      <c r="B70" s="63"/>
      <c r="C70" s="63"/>
      <c r="D70" s="41"/>
      <c r="E70" s="42"/>
      <c r="F70" s="256"/>
      <c r="G70" s="12"/>
      <c r="H70" s="12"/>
      <c r="I70" s="12"/>
      <c r="J70" s="256"/>
      <c r="K70" s="12"/>
      <c r="L70" s="12"/>
    </row>
    <row r="71" spans="2:12" s="70" customFormat="1" ht="7.5" customHeight="1">
      <c r="B71" s="63"/>
      <c r="C71" s="63"/>
      <c r="D71" s="41"/>
      <c r="E71" s="42"/>
      <c r="F71" s="256"/>
      <c r="G71" s="12"/>
      <c r="H71" s="12"/>
      <c r="I71" s="12"/>
      <c r="J71" s="256"/>
      <c r="K71" s="12"/>
      <c r="L71" s="12"/>
    </row>
    <row r="72" spans="1:12" s="70" customFormat="1" ht="15" customHeight="1">
      <c r="A72" s="70" t="s">
        <v>184</v>
      </c>
      <c r="B72" s="63"/>
      <c r="C72" s="63"/>
      <c r="D72" s="64"/>
      <c r="E72" s="63"/>
      <c r="F72" s="280"/>
      <c r="G72" s="65"/>
      <c r="H72" s="65"/>
      <c r="I72" s="65"/>
      <c r="J72" s="280"/>
      <c r="K72" s="65"/>
      <c r="L72" s="65"/>
    </row>
    <row r="73" spans="2:12" s="70" customFormat="1" ht="15" customHeight="1">
      <c r="B73" s="63" t="s">
        <v>100</v>
      </c>
      <c r="C73" s="63"/>
      <c r="D73" s="64"/>
      <c r="E73" s="63"/>
      <c r="F73" s="280"/>
      <c r="G73" s="65"/>
      <c r="H73" s="65"/>
      <c r="I73" s="65"/>
      <c r="J73" s="280"/>
      <c r="K73" s="65"/>
      <c r="L73" s="65"/>
    </row>
    <row r="74" spans="3:12" s="70" customFormat="1" ht="15" customHeight="1">
      <c r="C74" s="277" t="s">
        <v>232</v>
      </c>
      <c r="D74" s="64"/>
      <c r="E74" s="63"/>
      <c r="F74" s="280"/>
      <c r="G74" s="65"/>
      <c r="H74" s="65"/>
      <c r="I74" s="65"/>
      <c r="J74" s="280"/>
      <c r="K74" s="65"/>
      <c r="L74" s="65"/>
    </row>
    <row r="75" spans="2:12" s="70" customFormat="1" ht="15" customHeight="1">
      <c r="B75" s="63"/>
      <c r="C75" s="63" t="s">
        <v>205</v>
      </c>
      <c r="D75" s="281"/>
      <c r="E75" s="63"/>
      <c r="F75" s="280">
        <v>0</v>
      </c>
      <c r="G75" s="65"/>
      <c r="H75" s="65">
        <v>-2443</v>
      </c>
      <c r="I75" s="65"/>
      <c r="J75" s="280">
        <v>0</v>
      </c>
      <c r="K75" s="65"/>
      <c r="L75" s="65">
        <v>-2376</v>
      </c>
    </row>
    <row r="76" spans="3:12" s="70" customFormat="1" ht="15" customHeight="1">
      <c r="C76" s="63" t="s">
        <v>234</v>
      </c>
      <c r="D76" s="281"/>
      <c r="E76" s="63"/>
      <c r="F76" s="280"/>
      <c r="G76" s="65"/>
      <c r="H76" s="65"/>
      <c r="I76" s="65"/>
      <c r="J76" s="280"/>
      <c r="K76" s="65"/>
      <c r="L76" s="65"/>
    </row>
    <row r="77" spans="2:12" s="70" customFormat="1" ht="15" customHeight="1">
      <c r="B77" s="63"/>
      <c r="C77" s="63" t="s">
        <v>235</v>
      </c>
      <c r="D77" s="281"/>
      <c r="E77" s="63"/>
      <c r="F77" s="280">
        <v>11987</v>
      </c>
      <c r="G77" s="65"/>
      <c r="H77" s="65">
        <v>0</v>
      </c>
      <c r="I77" s="65"/>
      <c r="J77" s="280">
        <v>0</v>
      </c>
      <c r="K77" s="65"/>
      <c r="L77" s="65">
        <v>0</v>
      </c>
    </row>
    <row r="78" spans="3:12" s="70" customFormat="1" ht="15" customHeight="1">
      <c r="C78" s="277" t="s">
        <v>233</v>
      </c>
      <c r="D78" s="64"/>
      <c r="E78" s="63"/>
      <c r="F78" s="280"/>
      <c r="G78" s="65"/>
      <c r="H78" s="65"/>
      <c r="I78" s="65"/>
      <c r="J78" s="280"/>
      <c r="K78" s="65"/>
      <c r="L78" s="65"/>
    </row>
    <row r="79" spans="2:12" s="70" customFormat="1" ht="15" customHeight="1">
      <c r="B79" s="63"/>
      <c r="C79" s="63" t="s">
        <v>206</v>
      </c>
      <c r="D79" s="64"/>
      <c r="E79" s="63"/>
      <c r="F79" s="282">
        <v>-2397</v>
      </c>
      <c r="G79" s="65"/>
      <c r="H79" s="283">
        <v>0</v>
      </c>
      <c r="I79" s="65"/>
      <c r="J79" s="282">
        <v>0</v>
      </c>
      <c r="K79" s="65"/>
      <c r="L79" s="283">
        <v>0</v>
      </c>
    </row>
    <row r="80" spans="2:12" s="70" customFormat="1" ht="7.5" customHeight="1">
      <c r="B80" s="63"/>
      <c r="C80" s="63"/>
      <c r="D80" s="64"/>
      <c r="E80" s="63"/>
      <c r="F80" s="280"/>
      <c r="G80" s="65"/>
      <c r="H80" s="65"/>
      <c r="I80" s="65"/>
      <c r="J80" s="280"/>
      <c r="K80" s="65"/>
      <c r="L80" s="65"/>
    </row>
    <row r="81" spans="1:12" s="70" customFormat="1" ht="15" customHeight="1">
      <c r="A81" s="272" t="s">
        <v>185</v>
      </c>
      <c r="B81" s="271"/>
      <c r="C81" s="271"/>
      <c r="D81" s="64"/>
      <c r="E81" s="63"/>
      <c r="F81" s="280"/>
      <c r="G81" s="65"/>
      <c r="H81" s="65"/>
      <c r="I81" s="65"/>
      <c r="J81" s="280"/>
      <c r="K81" s="65"/>
      <c r="L81" s="65"/>
    </row>
    <row r="82" spans="1:12" s="70" customFormat="1" ht="15" customHeight="1">
      <c r="A82" s="272"/>
      <c r="B82" s="271" t="s">
        <v>236</v>
      </c>
      <c r="C82" s="271"/>
      <c r="D82" s="64"/>
      <c r="E82" s="63"/>
      <c r="F82" s="282">
        <f>SUM(F75:F79)</f>
        <v>9590</v>
      </c>
      <c r="G82" s="65"/>
      <c r="H82" s="283">
        <f>SUM(H75:H79)</f>
        <v>-2443</v>
      </c>
      <c r="I82" s="65"/>
      <c r="J82" s="282">
        <f>SUM(J75:J79)</f>
        <v>0</v>
      </c>
      <c r="K82" s="65"/>
      <c r="L82" s="283">
        <f>SUM(L75:L79)</f>
        <v>-2376</v>
      </c>
    </row>
    <row r="83" spans="1:12" s="70" customFormat="1" ht="6.75" customHeight="1">
      <c r="A83" s="272"/>
      <c r="B83" s="271"/>
      <c r="C83" s="271"/>
      <c r="D83" s="64"/>
      <c r="E83" s="63"/>
      <c r="F83" s="280"/>
      <c r="G83" s="65"/>
      <c r="H83" s="65"/>
      <c r="I83" s="65"/>
      <c r="J83" s="280"/>
      <c r="K83" s="65"/>
      <c r="L83" s="65"/>
    </row>
    <row r="84" spans="1:12" s="70" customFormat="1" ht="15" customHeight="1">
      <c r="A84" s="70" t="s">
        <v>99</v>
      </c>
      <c r="B84" s="63"/>
      <c r="C84" s="63"/>
      <c r="D84" s="64"/>
      <c r="E84" s="63"/>
      <c r="F84" s="280"/>
      <c r="G84" s="65"/>
      <c r="H84" s="65"/>
      <c r="I84" s="65"/>
      <c r="J84" s="280"/>
      <c r="K84" s="65"/>
      <c r="L84" s="65"/>
    </row>
    <row r="85" spans="2:12" s="70" customFormat="1" ht="15" customHeight="1">
      <c r="B85" s="63" t="s">
        <v>100</v>
      </c>
      <c r="C85" s="63"/>
      <c r="D85" s="64"/>
      <c r="E85" s="63"/>
      <c r="F85" s="280"/>
      <c r="G85" s="65"/>
      <c r="H85" s="65"/>
      <c r="I85" s="65"/>
      <c r="J85" s="280"/>
      <c r="K85" s="65"/>
      <c r="L85" s="65"/>
    </row>
    <row r="86" spans="3:12" s="70" customFormat="1" ht="15" customHeight="1">
      <c r="C86" s="277" t="s">
        <v>288</v>
      </c>
      <c r="D86" s="64"/>
      <c r="E86" s="63"/>
      <c r="F86" s="280"/>
      <c r="G86" s="65"/>
      <c r="H86" s="65"/>
      <c r="I86" s="65"/>
      <c r="J86" s="280"/>
      <c r="K86" s="65"/>
      <c r="L86" s="65"/>
    </row>
    <row r="87" spans="2:12" s="70" customFormat="1" ht="15" customHeight="1">
      <c r="B87" s="63"/>
      <c r="C87" s="63" t="s">
        <v>289</v>
      </c>
      <c r="D87" s="64"/>
      <c r="E87" s="63"/>
      <c r="F87" s="280"/>
      <c r="G87" s="65"/>
      <c r="H87" s="65"/>
      <c r="I87" s="65"/>
      <c r="J87" s="280"/>
      <c r="K87" s="65"/>
      <c r="L87" s="65"/>
    </row>
    <row r="88" spans="2:12" s="70" customFormat="1" ht="15" customHeight="1">
      <c r="B88" s="63"/>
      <c r="C88" s="63" t="s">
        <v>207</v>
      </c>
      <c r="D88" s="64"/>
      <c r="E88" s="63"/>
      <c r="F88" s="280">
        <v>6828</v>
      </c>
      <c r="G88" s="65"/>
      <c r="H88" s="65">
        <v>0</v>
      </c>
      <c r="I88" s="65"/>
      <c r="J88" s="280">
        <v>0</v>
      </c>
      <c r="K88" s="65"/>
      <c r="L88" s="65">
        <v>0</v>
      </c>
    </row>
    <row r="89" spans="3:12" s="70" customFormat="1" ht="15" customHeight="1">
      <c r="C89" s="63" t="s">
        <v>237</v>
      </c>
      <c r="D89" s="64"/>
      <c r="E89" s="63"/>
      <c r="F89" s="280">
        <v>100493</v>
      </c>
      <c r="G89" s="65"/>
      <c r="H89" s="65">
        <v>-17441</v>
      </c>
      <c r="I89" s="65"/>
      <c r="J89" s="280">
        <v>0</v>
      </c>
      <c r="K89" s="65"/>
      <c r="L89" s="65">
        <v>0</v>
      </c>
    </row>
    <row r="90" spans="3:12" s="70" customFormat="1" ht="15" customHeight="1">
      <c r="C90" s="63" t="s">
        <v>238</v>
      </c>
      <c r="D90" s="64"/>
      <c r="E90" s="63"/>
      <c r="F90" s="280"/>
      <c r="G90" s="65"/>
      <c r="H90" s="65"/>
      <c r="I90" s="65"/>
      <c r="J90" s="280"/>
      <c r="K90" s="65"/>
      <c r="L90" s="65"/>
    </row>
    <row r="91" spans="2:12" s="70" customFormat="1" ht="15" customHeight="1">
      <c r="B91" s="63"/>
      <c r="C91" s="63" t="s">
        <v>206</v>
      </c>
      <c r="D91" s="64"/>
      <c r="E91" s="63"/>
      <c r="F91" s="282">
        <v>0</v>
      </c>
      <c r="G91" s="65"/>
      <c r="H91" s="283">
        <v>0</v>
      </c>
      <c r="I91" s="65"/>
      <c r="J91" s="282">
        <v>0</v>
      </c>
      <c r="K91" s="65"/>
      <c r="L91" s="283">
        <v>0</v>
      </c>
    </row>
    <row r="92" spans="2:12" s="70" customFormat="1" ht="7.5" customHeight="1">
      <c r="B92" s="63"/>
      <c r="C92" s="63"/>
      <c r="D92" s="64"/>
      <c r="E92" s="63"/>
      <c r="F92" s="280"/>
      <c r="G92" s="65"/>
      <c r="H92" s="65"/>
      <c r="I92" s="65"/>
      <c r="J92" s="280"/>
      <c r="K92" s="65"/>
      <c r="L92" s="65"/>
    </row>
    <row r="93" spans="1:12" s="70" customFormat="1" ht="15" customHeight="1">
      <c r="A93" s="272" t="s">
        <v>186</v>
      </c>
      <c r="B93" s="272"/>
      <c r="C93" s="271"/>
      <c r="D93" s="64"/>
      <c r="E93" s="63"/>
      <c r="F93" s="280"/>
      <c r="G93" s="65"/>
      <c r="H93" s="65"/>
      <c r="I93" s="65"/>
      <c r="J93" s="280"/>
      <c r="K93" s="65"/>
      <c r="L93" s="65"/>
    </row>
    <row r="94" spans="1:12" s="70" customFormat="1" ht="15" customHeight="1">
      <c r="A94" s="272"/>
      <c r="B94" s="272" t="s">
        <v>100</v>
      </c>
      <c r="C94" s="271"/>
      <c r="D94" s="64"/>
      <c r="E94" s="63"/>
      <c r="F94" s="282">
        <f>SUM(F86:F91)</f>
        <v>107321</v>
      </c>
      <c r="G94" s="65"/>
      <c r="H94" s="283">
        <f>SUM(H86:H91)</f>
        <v>-17441</v>
      </c>
      <c r="I94" s="65"/>
      <c r="J94" s="282">
        <f>SUM(J86:J91)</f>
        <v>0</v>
      </c>
      <c r="K94" s="65"/>
      <c r="L94" s="283">
        <f>SUM(L86:L91)</f>
        <v>0</v>
      </c>
    </row>
    <row r="95" spans="2:12" s="70" customFormat="1" ht="7.5" customHeight="1">
      <c r="B95" s="63"/>
      <c r="C95" s="63"/>
      <c r="D95" s="64"/>
      <c r="E95" s="63"/>
      <c r="F95" s="280"/>
      <c r="G95" s="65"/>
      <c r="H95" s="65"/>
      <c r="I95" s="65"/>
      <c r="J95" s="280"/>
      <c r="K95" s="65"/>
      <c r="L95" s="65"/>
    </row>
    <row r="96" spans="1:12" s="70" customFormat="1" ht="15" customHeight="1">
      <c r="A96" s="273" t="s">
        <v>153</v>
      </c>
      <c r="B96" s="274"/>
      <c r="C96" s="275"/>
      <c r="D96" s="64"/>
      <c r="E96" s="63"/>
      <c r="F96" s="280"/>
      <c r="G96" s="65"/>
      <c r="H96" s="65"/>
      <c r="I96" s="65"/>
      <c r="J96" s="280"/>
      <c r="K96" s="65"/>
      <c r="L96" s="65"/>
    </row>
    <row r="97" spans="1:12" s="70" customFormat="1" ht="15" customHeight="1">
      <c r="A97" s="273"/>
      <c r="B97" s="273" t="s">
        <v>101</v>
      </c>
      <c r="C97" s="275"/>
      <c r="D97" s="64"/>
      <c r="E97" s="63"/>
      <c r="F97" s="282">
        <f>SUM(F82,F94)</f>
        <v>116911</v>
      </c>
      <c r="G97" s="65"/>
      <c r="H97" s="283">
        <f>SUM(H82,H94)</f>
        <v>-19884</v>
      </c>
      <c r="I97" s="65"/>
      <c r="J97" s="282">
        <f>SUM(J82,J94)</f>
        <v>0</v>
      </c>
      <c r="K97" s="65"/>
      <c r="L97" s="283">
        <f>SUM(L82,L94)</f>
        <v>-2376</v>
      </c>
    </row>
    <row r="98" spans="1:12" s="70" customFormat="1" ht="7.5" customHeight="1">
      <c r="A98" s="276"/>
      <c r="B98" s="275"/>
      <c r="C98" s="275"/>
      <c r="D98" s="64"/>
      <c r="E98" s="63"/>
      <c r="F98" s="280"/>
      <c r="G98" s="65"/>
      <c r="H98" s="65"/>
      <c r="I98" s="65"/>
      <c r="J98" s="280"/>
      <c r="K98" s="65"/>
      <c r="L98" s="65"/>
    </row>
    <row r="99" spans="1:12" s="70" customFormat="1" ht="15" customHeight="1" thickBot="1">
      <c r="A99" s="273" t="s">
        <v>91</v>
      </c>
      <c r="B99" s="274"/>
      <c r="C99" s="275"/>
      <c r="D99" s="64"/>
      <c r="E99" s="63"/>
      <c r="F99" s="284">
        <f>+F33+F97</f>
        <v>1202862</v>
      </c>
      <c r="G99" s="65"/>
      <c r="H99" s="285">
        <f>+H33+H97</f>
        <v>1627611</v>
      </c>
      <c r="I99" s="65"/>
      <c r="J99" s="284">
        <f>+J33+J97</f>
        <v>410705</v>
      </c>
      <c r="K99" s="65"/>
      <c r="L99" s="285">
        <f>+L33+L97</f>
        <v>1054154</v>
      </c>
    </row>
    <row r="100" spans="1:12" s="71" customFormat="1" ht="15" customHeight="1" thickTop="1">
      <c r="A100" s="69"/>
      <c r="B100" s="69"/>
      <c r="C100" s="69"/>
      <c r="D100" s="74"/>
      <c r="E100" s="72"/>
      <c r="F100" s="81"/>
      <c r="G100" s="72"/>
      <c r="H100" s="75"/>
      <c r="I100" s="74"/>
      <c r="J100" s="81"/>
      <c r="K100" s="72"/>
      <c r="L100" s="75"/>
    </row>
    <row r="101" spans="1:12" s="70" customFormat="1" ht="15.75" customHeight="1">
      <c r="A101" s="271" t="s">
        <v>152</v>
      </c>
      <c r="B101" s="63"/>
      <c r="C101" s="63"/>
      <c r="D101" s="74"/>
      <c r="E101" s="72"/>
      <c r="F101" s="81"/>
      <c r="G101" s="72"/>
      <c r="H101" s="75"/>
      <c r="I101" s="74"/>
      <c r="J101" s="81"/>
      <c r="K101" s="72"/>
      <c r="L101" s="75"/>
    </row>
    <row r="102" spans="2:12" s="70" customFormat="1" ht="15.75" customHeight="1">
      <c r="B102" s="277" t="s">
        <v>239</v>
      </c>
      <c r="C102" s="63"/>
      <c r="D102" s="64"/>
      <c r="E102" s="63"/>
      <c r="F102" s="280">
        <f>F105-F103</f>
        <v>1118998</v>
      </c>
      <c r="G102" s="286"/>
      <c r="H102" s="65">
        <v>1678734</v>
      </c>
      <c r="I102" s="286"/>
      <c r="J102" s="280">
        <f>J105-J103</f>
        <v>410705</v>
      </c>
      <c r="K102" s="286"/>
      <c r="L102" s="65">
        <v>1056530</v>
      </c>
    </row>
    <row r="103" spans="2:12" s="70" customFormat="1" ht="15.75" customHeight="1">
      <c r="B103" s="278" t="s">
        <v>20</v>
      </c>
      <c r="C103" s="63"/>
      <c r="D103" s="64"/>
      <c r="E103" s="63"/>
      <c r="F103" s="282">
        <v>-33047</v>
      </c>
      <c r="G103" s="286"/>
      <c r="H103" s="283">
        <v>-31239</v>
      </c>
      <c r="I103" s="286"/>
      <c r="J103" s="282">
        <v>0</v>
      </c>
      <c r="K103" s="286"/>
      <c r="L103" s="283">
        <v>0</v>
      </c>
    </row>
    <row r="104" spans="1:12" s="70" customFormat="1" ht="7.5" customHeight="1">
      <c r="A104" s="77"/>
      <c r="B104" s="63"/>
      <c r="C104" s="63"/>
      <c r="D104" s="64"/>
      <c r="E104" s="63"/>
      <c r="F104" s="287"/>
      <c r="G104" s="286"/>
      <c r="H104" s="286"/>
      <c r="I104" s="286"/>
      <c r="J104" s="287"/>
      <c r="K104" s="286"/>
      <c r="L104" s="286"/>
    </row>
    <row r="105" spans="1:12" s="70" customFormat="1" ht="15.75" customHeight="1" thickBot="1">
      <c r="A105" s="77"/>
      <c r="B105" s="63"/>
      <c r="C105" s="279"/>
      <c r="D105" s="279"/>
      <c r="E105" s="279"/>
      <c r="F105" s="288">
        <f>F33</f>
        <v>1085951</v>
      </c>
      <c r="G105" s="279"/>
      <c r="H105" s="289">
        <f>SUM(H102:H104)</f>
        <v>1647495</v>
      </c>
      <c r="I105" s="279"/>
      <c r="J105" s="288">
        <f>J33</f>
        <v>410705</v>
      </c>
      <c r="K105" s="279"/>
      <c r="L105" s="289">
        <f>SUM(L102:L104)</f>
        <v>1056530</v>
      </c>
    </row>
    <row r="106" spans="1:12" s="70" customFormat="1" ht="15.75" customHeight="1" thickTop="1">
      <c r="A106" s="77"/>
      <c r="B106" s="63"/>
      <c r="C106" s="279"/>
      <c r="D106" s="279"/>
      <c r="E106" s="279"/>
      <c r="F106" s="290"/>
      <c r="G106" s="279"/>
      <c r="H106" s="279"/>
      <c r="I106" s="279"/>
      <c r="J106" s="290"/>
      <c r="K106" s="279"/>
      <c r="L106" s="279"/>
    </row>
    <row r="107" spans="1:12" s="70" customFormat="1" ht="15.75" customHeight="1">
      <c r="A107" s="78" t="s">
        <v>166</v>
      </c>
      <c r="B107" s="63"/>
      <c r="C107" s="63"/>
      <c r="D107" s="64"/>
      <c r="E107" s="63"/>
      <c r="F107" s="287"/>
      <c r="G107" s="286"/>
      <c r="H107" s="286"/>
      <c r="I107" s="286"/>
      <c r="J107" s="287"/>
      <c r="K107" s="286"/>
      <c r="L107" s="286"/>
    </row>
    <row r="108" spans="2:12" s="70" customFormat="1" ht="15.75" customHeight="1">
      <c r="B108" s="277" t="s">
        <v>239</v>
      </c>
      <c r="C108" s="63"/>
      <c r="D108" s="64"/>
      <c r="E108" s="63"/>
      <c r="F108" s="280">
        <f>F111-F109</f>
        <v>1206783</v>
      </c>
      <c r="G108" s="286"/>
      <c r="H108" s="65">
        <v>1661497</v>
      </c>
      <c r="I108" s="286"/>
      <c r="J108" s="280">
        <f>J111-J109</f>
        <v>410705</v>
      </c>
      <c r="K108" s="286"/>
      <c r="L108" s="65">
        <v>1054154</v>
      </c>
    </row>
    <row r="109" spans="2:12" s="70" customFormat="1" ht="15.75" customHeight="1">
      <c r="B109" s="278" t="s">
        <v>20</v>
      </c>
      <c r="C109" s="63"/>
      <c r="D109" s="64"/>
      <c r="E109" s="63"/>
      <c r="F109" s="282">
        <v>-3921</v>
      </c>
      <c r="G109" s="286"/>
      <c r="H109" s="283">
        <v>-33886</v>
      </c>
      <c r="I109" s="286"/>
      <c r="J109" s="282">
        <v>0</v>
      </c>
      <c r="K109" s="286"/>
      <c r="L109" s="283">
        <v>0</v>
      </c>
    </row>
    <row r="110" spans="1:12" s="70" customFormat="1" ht="7.5" customHeight="1">
      <c r="A110" s="77"/>
      <c r="B110" s="63"/>
      <c r="C110" s="63"/>
      <c r="D110" s="64"/>
      <c r="E110" s="63"/>
      <c r="F110" s="287"/>
      <c r="G110" s="286"/>
      <c r="H110" s="286"/>
      <c r="I110" s="286"/>
      <c r="J110" s="287"/>
      <c r="K110" s="286"/>
      <c r="L110" s="286"/>
    </row>
    <row r="111" spans="1:12" s="70" customFormat="1" ht="15.75" customHeight="1" thickBot="1">
      <c r="A111" s="77"/>
      <c r="B111" s="63"/>
      <c r="C111" s="63"/>
      <c r="D111" s="64"/>
      <c r="E111" s="63"/>
      <c r="F111" s="284">
        <f>F99</f>
        <v>1202862</v>
      </c>
      <c r="G111" s="286"/>
      <c r="H111" s="285">
        <f>SUM(H108:H110)</f>
        <v>1627611</v>
      </c>
      <c r="I111" s="286"/>
      <c r="J111" s="284">
        <f>J99</f>
        <v>410705</v>
      </c>
      <c r="K111" s="286"/>
      <c r="L111" s="285">
        <f>SUM(L108:L110)</f>
        <v>1054154</v>
      </c>
    </row>
    <row r="112" spans="1:12" s="70" customFormat="1" ht="15.75" customHeight="1" thickTop="1">
      <c r="A112" s="77"/>
      <c r="B112" s="63"/>
      <c r="C112" s="63"/>
      <c r="D112" s="64"/>
      <c r="E112" s="63"/>
      <c r="F112" s="280"/>
      <c r="G112" s="286"/>
      <c r="H112" s="65"/>
      <c r="I112" s="286"/>
      <c r="J112" s="280"/>
      <c r="K112" s="286"/>
      <c r="L112" s="65"/>
    </row>
    <row r="113" spans="1:12" s="70" customFormat="1" ht="15.75" customHeight="1">
      <c r="A113" s="78" t="s">
        <v>167</v>
      </c>
      <c r="B113" s="77"/>
      <c r="C113" s="77"/>
      <c r="D113" s="79"/>
      <c r="E113" s="80"/>
      <c r="F113" s="83"/>
      <c r="G113" s="80"/>
      <c r="H113" s="80"/>
      <c r="I113" s="80"/>
      <c r="J113" s="83"/>
      <c r="K113" s="80"/>
      <c r="L113" s="80"/>
    </row>
    <row r="114" spans="1:12" s="70" customFormat="1" ht="7.5" customHeight="1">
      <c r="A114" s="78"/>
      <c r="B114" s="77"/>
      <c r="C114" s="77"/>
      <c r="D114" s="79"/>
      <c r="E114" s="80"/>
      <c r="F114" s="83"/>
      <c r="G114" s="80"/>
      <c r="H114" s="80"/>
      <c r="I114" s="80"/>
      <c r="J114" s="83"/>
      <c r="K114" s="80"/>
      <c r="L114" s="80"/>
    </row>
    <row r="115" spans="1:12" s="70" customFormat="1" ht="15.75" customHeight="1">
      <c r="A115" s="78"/>
      <c r="B115" s="77" t="s">
        <v>196</v>
      </c>
      <c r="C115" s="77"/>
      <c r="D115" s="79"/>
      <c r="E115" s="77"/>
      <c r="F115" s="291">
        <f>F102/3730000</f>
        <v>0.2999994638069705</v>
      </c>
      <c r="G115" s="292"/>
      <c r="H115" s="293">
        <f>H102/3730000</f>
        <v>0.4500627345844504</v>
      </c>
      <c r="I115" s="294"/>
      <c r="J115" s="295">
        <f>J102/3730000</f>
        <v>0.11010857908847185</v>
      </c>
      <c r="K115" s="296"/>
      <c r="L115" s="292">
        <f>L102/3730000</f>
        <v>0.2832520107238606</v>
      </c>
    </row>
    <row r="116" spans="1:5" s="70" customFormat="1" ht="15.75" customHeight="1">
      <c r="A116" s="78"/>
      <c r="B116" s="77"/>
      <c r="C116" s="77"/>
      <c r="D116" s="79"/>
      <c r="E116" s="77"/>
    </row>
    <row r="117" spans="1:12" ht="28.5" customHeight="1">
      <c r="A117" s="37"/>
      <c r="B117" s="51"/>
      <c r="C117" s="51"/>
      <c r="D117" s="52"/>
      <c r="E117" s="51"/>
      <c r="F117" s="53"/>
      <c r="G117" s="53"/>
      <c r="H117" s="53"/>
      <c r="I117" s="19"/>
      <c r="J117" s="53"/>
      <c r="K117" s="20"/>
      <c r="L117" s="53"/>
    </row>
    <row r="118" spans="1:12" s="26" customFormat="1" ht="33" customHeight="1">
      <c r="A118" s="306" t="str">
        <f>'2-4'!A55</f>
        <v>The accompanying condensed notes to the interim financial information on pages 14 to 54 are an integral part of this interim financial information.</v>
      </c>
      <c r="B118" s="306"/>
      <c r="C118" s="306"/>
      <c r="D118" s="306"/>
      <c r="E118" s="306"/>
      <c r="F118" s="306"/>
      <c r="G118" s="306"/>
      <c r="H118" s="306"/>
      <c r="I118" s="306"/>
      <c r="J118" s="306"/>
      <c r="K118" s="306"/>
      <c r="L118" s="306"/>
    </row>
  </sheetData>
  <sheetProtection/>
  <mergeCells count="2">
    <mergeCell ref="A59:L59"/>
    <mergeCell ref="A118:L118"/>
  </mergeCells>
  <printOptions/>
  <pageMargins left="0.8" right="0.5" top="0.5" bottom="0.6" header="0.49" footer="0.4"/>
  <pageSetup firstPageNumber="5" useFirstPageNumber="1" fitToHeight="0" fitToWidth="1" horizontalDpi="1200" verticalDpi="1200" orientation="portrait" paperSize="9" scale="91" r:id="rId1"/>
  <headerFooter>
    <oddFooter>&amp;R&amp;"Arial,Regular"&amp;9&amp;P</oddFooter>
  </headerFooter>
  <rowBreaks count="1" manualBreakCount="1">
    <brk id="59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L115"/>
  <sheetViews>
    <sheetView zoomScale="80" zoomScaleNormal="80" zoomScaleSheetLayoutView="100" zoomScalePageLayoutView="90" workbookViewId="0" topLeftCell="A80">
      <selection activeCell="F27" sqref="F27"/>
    </sheetView>
  </sheetViews>
  <sheetFormatPr defaultColWidth="6.7109375" defaultRowHeight="16.5" customHeight="1"/>
  <cols>
    <col min="1" max="2" width="1.421875" style="42" customWidth="1"/>
    <col min="3" max="3" width="40.421875" style="42" customWidth="1"/>
    <col min="4" max="4" width="5.57421875" style="41" customWidth="1"/>
    <col min="5" max="5" width="0.5625" style="42" customWidth="1"/>
    <col min="6" max="6" width="11.7109375" style="12" customWidth="1"/>
    <col min="7" max="7" width="0.71875" style="42" customWidth="1"/>
    <col min="8" max="8" width="11.7109375" style="12" customWidth="1"/>
    <col min="9" max="9" width="0.71875" style="41" customWidth="1"/>
    <col min="10" max="10" width="11.7109375" style="12" customWidth="1"/>
    <col min="11" max="11" width="0.71875" style="42" customWidth="1"/>
    <col min="12" max="12" width="11.7109375" style="12" customWidth="1"/>
    <col min="13" max="16384" width="6.7109375" style="13" customWidth="1"/>
  </cols>
  <sheetData>
    <row r="1" spans="1:12" ht="16.5" customHeight="1">
      <c r="A1" s="40" t="str">
        <f>'5-6 (3m)'!A1</f>
        <v>Energy Absolute Public Company Limited</v>
      </c>
      <c r="B1" s="40"/>
      <c r="C1" s="40"/>
      <c r="G1" s="16"/>
      <c r="I1" s="15"/>
      <c r="K1" s="16"/>
      <c r="L1" s="171" t="s">
        <v>54</v>
      </c>
    </row>
    <row r="2" spans="1:12" ht="16.5" customHeight="1">
      <c r="A2" s="40" t="s">
        <v>53</v>
      </c>
      <c r="B2" s="40"/>
      <c r="C2" s="40"/>
      <c r="G2" s="16"/>
      <c r="I2" s="15"/>
      <c r="K2" s="16"/>
      <c r="L2" s="171"/>
    </row>
    <row r="3" spans="1:12" ht="16.5" customHeight="1">
      <c r="A3" s="43" t="s">
        <v>228</v>
      </c>
      <c r="B3" s="44"/>
      <c r="C3" s="44"/>
      <c r="D3" s="45"/>
      <c r="E3" s="46"/>
      <c r="F3" s="14"/>
      <c r="G3" s="47"/>
      <c r="H3" s="14"/>
      <c r="I3" s="48"/>
      <c r="J3" s="14"/>
      <c r="K3" s="47"/>
      <c r="L3" s="14"/>
    </row>
    <row r="4" spans="1:12" s="70" customFormat="1" ht="15" customHeight="1">
      <c r="A4" s="301"/>
      <c r="B4" s="271"/>
      <c r="C4" s="271"/>
      <c r="D4" s="64"/>
      <c r="E4" s="63"/>
      <c r="F4" s="65"/>
      <c r="G4" s="66"/>
      <c r="H4" s="65"/>
      <c r="I4" s="76"/>
      <c r="J4" s="65"/>
      <c r="K4" s="66"/>
      <c r="L4" s="65"/>
    </row>
    <row r="5" spans="1:12" s="70" customFormat="1" ht="15" customHeight="1">
      <c r="A5" s="301"/>
      <c r="B5" s="271"/>
      <c r="C5" s="271"/>
      <c r="D5" s="64"/>
      <c r="E5" s="63"/>
      <c r="F5" s="65"/>
      <c r="G5" s="66"/>
      <c r="H5" s="65"/>
      <c r="I5" s="76"/>
      <c r="J5" s="65"/>
      <c r="K5" s="66"/>
      <c r="L5" s="65"/>
    </row>
    <row r="6" spans="1:12" s="70" customFormat="1" ht="15" customHeight="1">
      <c r="A6" s="63"/>
      <c r="B6" s="63"/>
      <c r="C6" s="63"/>
      <c r="D6" s="64"/>
      <c r="E6" s="63"/>
      <c r="F6" s="131"/>
      <c r="G6" s="130"/>
      <c r="H6" s="133" t="s">
        <v>46</v>
      </c>
      <c r="I6" s="129"/>
      <c r="J6" s="131"/>
      <c r="K6" s="130"/>
      <c r="L6" s="133" t="s">
        <v>105</v>
      </c>
    </row>
    <row r="7" spans="2:12" s="71" customFormat="1" ht="15" customHeight="1">
      <c r="B7" s="69"/>
      <c r="C7" s="69"/>
      <c r="D7" s="268"/>
      <c r="E7" s="72"/>
      <c r="F7" s="135"/>
      <c r="G7" s="136"/>
      <c r="H7" s="137" t="s">
        <v>138</v>
      </c>
      <c r="I7" s="138"/>
      <c r="J7" s="135"/>
      <c r="K7" s="136"/>
      <c r="L7" s="137" t="s">
        <v>138</v>
      </c>
    </row>
    <row r="8" spans="1:12" s="71" customFormat="1" ht="15" customHeight="1">
      <c r="A8" s="69"/>
      <c r="B8" s="69"/>
      <c r="C8" s="69"/>
      <c r="D8" s="67"/>
      <c r="E8" s="72"/>
      <c r="F8" s="269">
        <v>2020</v>
      </c>
      <c r="G8" s="270"/>
      <c r="H8" s="298">
        <v>2019</v>
      </c>
      <c r="I8" s="74"/>
      <c r="J8" s="269">
        <v>2020</v>
      </c>
      <c r="K8" s="270"/>
      <c r="L8" s="298">
        <v>2019</v>
      </c>
    </row>
    <row r="9" spans="1:12" s="71" customFormat="1" ht="15" customHeight="1">
      <c r="A9" s="69"/>
      <c r="B9" s="69"/>
      <c r="C9" s="69"/>
      <c r="D9" s="262" t="s">
        <v>2</v>
      </c>
      <c r="E9" s="72"/>
      <c r="F9" s="263" t="s">
        <v>83</v>
      </c>
      <c r="G9" s="72"/>
      <c r="H9" s="263" t="s">
        <v>83</v>
      </c>
      <c r="I9" s="74"/>
      <c r="J9" s="263" t="s">
        <v>83</v>
      </c>
      <c r="K9" s="72"/>
      <c r="L9" s="263" t="s">
        <v>83</v>
      </c>
    </row>
    <row r="10" spans="1:12" s="71" customFormat="1" ht="15" customHeight="1">
      <c r="A10" s="69"/>
      <c r="B10" s="69"/>
      <c r="C10" s="69"/>
      <c r="D10" s="74"/>
      <c r="E10" s="72"/>
      <c r="F10" s="81"/>
      <c r="G10" s="72"/>
      <c r="H10" s="75"/>
      <c r="I10" s="74"/>
      <c r="J10" s="81"/>
      <c r="K10" s="72"/>
      <c r="L10" s="75"/>
    </row>
    <row r="11" spans="1:12" s="70" customFormat="1" ht="15" customHeight="1">
      <c r="A11" s="63" t="s">
        <v>131</v>
      </c>
      <c r="B11" s="63"/>
      <c r="C11" s="63"/>
      <c r="D11" s="64"/>
      <c r="E11" s="63"/>
      <c r="F11" s="280">
        <v>7749478</v>
      </c>
      <c r="G11" s="297"/>
      <c r="H11" s="65">
        <v>5894433</v>
      </c>
      <c r="I11" s="297"/>
      <c r="J11" s="302">
        <v>4088756</v>
      </c>
      <c r="L11" s="70">
        <v>2691992</v>
      </c>
    </row>
    <row r="12" spans="1:12" s="70" customFormat="1" ht="15" customHeight="1">
      <c r="A12" s="63" t="s">
        <v>61</v>
      </c>
      <c r="B12" s="63"/>
      <c r="C12" s="63"/>
      <c r="D12" s="64"/>
      <c r="E12" s="63"/>
      <c r="F12" s="280">
        <v>4884173</v>
      </c>
      <c r="G12" s="297"/>
      <c r="H12" s="65">
        <v>4909324</v>
      </c>
      <c r="J12" s="303">
        <v>0</v>
      </c>
      <c r="L12" s="304">
        <v>0</v>
      </c>
    </row>
    <row r="13" spans="1:12" s="70" customFormat="1" ht="15" customHeight="1">
      <c r="A13" s="63" t="s">
        <v>62</v>
      </c>
      <c r="B13" s="63"/>
      <c r="C13" s="63"/>
      <c r="D13" s="281">
        <v>11.2</v>
      </c>
      <c r="E13" s="63"/>
      <c r="F13" s="280">
        <v>0</v>
      </c>
      <c r="G13" s="297"/>
      <c r="H13" s="65">
        <v>0</v>
      </c>
      <c r="I13" s="297"/>
      <c r="J13" s="280">
        <v>3502597</v>
      </c>
      <c r="K13" s="297"/>
      <c r="L13" s="65">
        <v>3487759</v>
      </c>
    </row>
    <row r="14" spans="1:12" s="70" customFormat="1" ht="15" customHeight="1">
      <c r="A14" s="63" t="s">
        <v>21</v>
      </c>
      <c r="B14" s="63"/>
      <c r="C14" s="63"/>
      <c r="D14" s="64"/>
      <c r="E14" s="63"/>
      <c r="F14" s="282">
        <v>104359</v>
      </c>
      <c r="G14" s="297"/>
      <c r="H14" s="283">
        <v>42773</v>
      </c>
      <c r="I14" s="297"/>
      <c r="J14" s="282">
        <v>394655</v>
      </c>
      <c r="K14" s="297"/>
      <c r="L14" s="283">
        <v>255233</v>
      </c>
    </row>
    <row r="15" spans="1:12" s="70" customFormat="1" ht="7.5" customHeight="1">
      <c r="A15" s="63"/>
      <c r="B15" s="63"/>
      <c r="C15" s="63"/>
      <c r="D15" s="64"/>
      <c r="E15" s="63"/>
      <c r="F15" s="280"/>
      <c r="G15" s="297"/>
      <c r="H15" s="65"/>
      <c r="I15" s="297"/>
      <c r="J15" s="280"/>
      <c r="K15" s="297"/>
      <c r="L15" s="65"/>
    </row>
    <row r="16" spans="1:12" s="70" customFormat="1" ht="15" customHeight="1">
      <c r="A16" s="271" t="s">
        <v>56</v>
      </c>
      <c r="B16" s="63"/>
      <c r="C16" s="63"/>
      <c r="D16" s="64"/>
      <c r="E16" s="63"/>
      <c r="F16" s="282">
        <f>SUM(F11:F14)</f>
        <v>12738010</v>
      </c>
      <c r="G16" s="297"/>
      <c r="H16" s="283">
        <f>SUM(H11:H15)</f>
        <v>10846530</v>
      </c>
      <c r="I16" s="297"/>
      <c r="J16" s="282">
        <f>SUM(J11:J14)</f>
        <v>7986008</v>
      </c>
      <c r="K16" s="297"/>
      <c r="L16" s="283">
        <f>SUM(L11:L15)</f>
        <v>6434984</v>
      </c>
    </row>
    <row r="17" spans="1:12" s="70" customFormat="1" ht="7.5" customHeight="1">
      <c r="A17" s="63"/>
      <c r="B17" s="63"/>
      <c r="C17" s="63"/>
      <c r="D17" s="64"/>
      <c r="E17" s="63"/>
      <c r="F17" s="280"/>
      <c r="G17" s="297"/>
      <c r="H17" s="65"/>
      <c r="I17" s="297"/>
      <c r="J17" s="280"/>
      <c r="K17" s="297"/>
      <c r="L17" s="65"/>
    </row>
    <row r="18" spans="1:12" s="70" customFormat="1" ht="15" customHeight="1">
      <c r="A18" s="63" t="s">
        <v>164</v>
      </c>
      <c r="B18" s="63"/>
      <c r="C18" s="63"/>
      <c r="D18" s="281"/>
      <c r="E18" s="63"/>
      <c r="F18" s="280">
        <v>-6956337</v>
      </c>
      <c r="G18" s="66"/>
      <c r="H18" s="65">
        <v>-4959967</v>
      </c>
      <c r="I18" s="66"/>
      <c r="J18" s="280">
        <v>-3794583</v>
      </c>
      <c r="K18" s="76"/>
      <c r="L18" s="65">
        <v>-2712035</v>
      </c>
    </row>
    <row r="19" spans="1:12" s="70" customFormat="1" ht="15" customHeight="1">
      <c r="A19" s="63" t="s">
        <v>79</v>
      </c>
      <c r="B19" s="63"/>
      <c r="C19" s="63"/>
      <c r="D19" s="64"/>
      <c r="E19" s="297"/>
      <c r="F19" s="280">
        <v>-61704</v>
      </c>
      <c r="G19" s="297"/>
      <c r="H19" s="65">
        <v>-65544</v>
      </c>
      <c r="I19" s="297"/>
      <c r="J19" s="280">
        <v>-45761</v>
      </c>
      <c r="K19" s="297"/>
      <c r="L19" s="65">
        <v>-50120</v>
      </c>
    </row>
    <row r="20" spans="1:12" s="70" customFormat="1" ht="15" customHeight="1">
      <c r="A20" s="63" t="s">
        <v>22</v>
      </c>
      <c r="B20" s="63"/>
      <c r="C20" s="63"/>
      <c r="D20" s="64"/>
      <c r="E20" s="297"/>
      <c r="F20" s="280">
        <v>-886689</v>
      </c>
      <c r="G20" s="297"/>
      <c r="H20" s="65">
        <v>-648943</v>
      </c>
      <c r="I20" s="297"/>
      <c r="J20" s="280">
        <v>-477446</v>
      </c>
      <c r="K20" s="297"/>
      <c r="L20" s="65">
        <v>-428167</v>
      </c>
    </row>
    <row r="21" spans="1:12" s="70" customFormat="1" ht="15" customHeight="1">
      <c r="A21" s="63" t="s">
        <v>287</v>
      </c>
      <c r="B21" s="63"/>
      <c r="C21" s="63"/>
      <c r="D21" s="64"/>
      <c r="E21" s="297"/>
      <c r="F21" s="280">
        <v>62140</v>
      </c>
      <c r="G21" s="297"/>
      <c r="H21" s="65">
        <v>0</v>
      </c>
      <c r="I21" s="297"/>
      <c r="J21" s="280">
        <v>0</v>
      </c>
      <c r="K21" s="297"/>
      <c r="L21" s="65">
        <v>0</v>
      </c>
    </row>
    <row r="22" spans="1:12" s="70" customFormat="1" ht="15" customHeight="1">
      <c r="A22" s="63" t="s">
        <v>98</v>
      </c>
      <c r="B22" s="63"/>
      <c r="C22" s="63"/>
      <c r="D22" s="64"/>
      <c r="E22" s="297"/>
      <c r="F22" s="280">
        <v>19372</v>
      </c>
      <c r="G22" s="297"/>
      <c r="H22" s="65">
        <v>91558</v>
      </c>
      <c r="I22" s="297"/>
      <c r="J22" s="280">
        <v>27851</v>
      </c>
      <c r="K22" s="297"/>
      <c r="L22" s="65">
        <v>-4100</v>
      </c>
    </row>
    <row r="23" spans="1:12" s="70" customFormat="1" ht="15" customHeight="1">
      <c r="A23" s="63" t="s">
        <v>55</v>
      </c>
      <c r="B23" s="63"/>
      <c r="C23" s="63"/>
      <c r="D23" s="64"/>
      <c r="E23" s="297"/>
      <c r="F23" s="282">
        <v>-1261806</v>
      </c>
      <c r="G23" s="297"/>
      <c r="H23" s="283">
        <v>-986105</v>
      </c>
      <c r="I23" s="297"/>
      <c r="J23" s="282">
        <v>-632758</v>
      </c>
      <c r="K23" s="297"/>
      <c r="L23" s="283">
        <v>-453579</v>
      </c>
    </row>
    <row r="24" spans="1:12" s="70" customFormat="1" ht="7.5" customHeight="1">
      <c r="A24" s="63"/>
      <c r="B24" s="63"/>
      <c r="C24" s="63"/>
      <c r="D24" s="64"/>
      <c r="E24" s="63"/>
      <c r="F24" s="280"/>
      <c r="G24" s="297"/>
      <c r="H24" s="65"/>
      <c r="I24" s="297"/>
      <c r="J24" s="280"/>
      <c r="K24" s="297"/>
      <c r="L24" s="65"/>
    </row>
    <row r="25" spans="1:12" s="70" customFormat="1" ht="15" customHeight="1">
      <c r="A25" s="271" t="s">
        <v>165</v>
      </c>
      <c r="B25" s="63"/>
      <c r="C25" s="63"/>
      <c r="D25" s="64"/>
      <c r="E25" s="297"/>
      <c r="F25" s="282">
        <f>SUM(F18:F24)</f>
        <v>-9085024</v>
      </c>
      <c r="G25" s="297"/>
      <c r="H25" s="283">
        <f>SUM(H18:H24)</f>
        <v>-6569001</v>
      </c>
      <c r="I25" s="65"/>
      <c r="J25" s="282">
        <f>SUM(J18:J24)</f>
        <v>-4922697</v>
      </c>
      <c r="K25" s="65"/>
      <c r="L25" s="283">
        <f>SUM(L18:L24)</f>
        <v>-3648001</v>
      </c>
    </row>
    <row r="26" spans="1:12" s="70" customFormat="1" ht="7.5" customHeight="1">
      <c r="A26" s="271"/>
      <c r="B26" s="63"/>
      <c r="C26" s="63"/>
      <c r="D26" s="64"/>
      <c r="E26" s="297"/>
      <c r="F26" s="280"/>
      <c r="G26" s="297"/>
      <c r="H26" s="65"/>
      <c r="I26" s="65"/>
      <c r="J26" s="280"/>
      <c r="K26" s="65"/>
      <c r="L26" s="65"/>
    </row>
    <row r="27" spans="1:12" s="70" customFormat="1" ht="15" customHeight="1">
      <c r="A27" s="63" t="s">
        <v>290</v>
      </c>
      <c r="B27" s="63"/>
      <c r="C27" s="63"/>
      <c r="D27" s="64"/>
      <c r="E27" s="63"/>
      <c r="F27" s="280"/>
      <c r="G27" s="297"/>
      <c r="H27" s="65"/>
      <c r="I27" s="297"/>
      <c r="J27" s="280"/>
      <c r="K27" s="297"/>
      <c r="L27" s="65"/>
    </row>
    <row r="28" spans="1:12" s="70" customFormat="1" ht="15" customHeight="1">
      <c r="A28" s="63"/>
      <c r="B28" s="63" t="s">
        <v>270</v>
      </c>
      <c r="C28" s="63"/>
      <c r="D28" s="281">
        <v>11.1</v>
      </c>
      <c r="E28" s="63"/>
      <c r="F28" s="282">
        <v>-18852</v>
      </c>
      <c r="G28" s="297"/>
      <c r="H28" s="283">
        <v>-12610</v>
      </c>
      <c r="I28" s="297"/>
      <c r="J28" s="282">
        <v>0</v>
      </c>
      <c r="K28" s="297"/>
      <c r="L28" s="283">
        <v>0</v>
      </c>
    </row>
    <row r="29" spans="1:12" s="70" customFormat="1" ht="7.5" customHeight="1">
      <c r="A29" s="63"/>
      <c r="B29" s="63"/>
      <c r="C29" s="63"/>
      <c r="D29" s="64"/>
      <c r="E29" s="63"/>
      <c r="F29" s="280"/>
      <c r="G29" s="66"/>
      <c r="H29" s="65"/>
      <c r="I29" s="65"/>
      <c r="J29" s="280"/>
      <c r="K29" s="65"/>
      <c r="L29" s="65"/>
    </row>
    <row r="30" spans="1:12" s="70" customFormat="1" ht="15" customHeight="1">
      <c r="A30" s="271" t="s">
        <v>135</v>
      </c>
      <c r="B30" s="63"/>
      <c r="C30" s="63"/>
      <c r="D30" s="64"/>
      <c r="E30" s="63"/>
      <c r="F30" s="280">
        <f>SUM(F16,F25,F28)</f>
        <v>3634134</v>
      </c>
      <c r="G30" s="65"/>
      <c r="H30" s="65">
        <f>SUM(H16,H25,H28)</f>
        <v>4264919</v>
      </c>
      <c r="I30" s="65"/>
      <c r="J30" s="280">
        <f>SUM(J16,J25,J28)</f>
        <v>3063311</v>
      </c>
      <c r="K30" s="65"/>
      <c r="L30" s="65">
        <f>SUM(L16,L25,L28)</f>
        <v>2786983</v>
      </c>
    </row>
    <row r="31" spans="1:12" s="70" customFormat="1" ht="15" customHeight="1">
      <c r="A31" s="63" t="s">
        <v>136</v>
      </c>
      <c r="B31" s="63"/>
      <c r="C31" s="63"/>
      <c r="D31" s="64">
        <v>19</v>
      </c>
      <c r="E31" s="63"/>
      <c r="F31" s="282">
        <v>-12047</v>
      </c>
      <c r="G31" s="297"/>
      <c r="H31" s="283">
        <v>10882</v>
      </c>
      <c r="I31" s="297"/>
      <c r="J31" s="282">
        <v>0</v>
      </c>
      <c r="K31" s="297"/>
      <c r="L31" s="283">
        <v>-864</v>
      </c>
    </row>
    <row r="32" spans="1:12" s="70" customFormat="1" ht="7.5" customHeight="1">
      <c r="A32" s="63"/>
      <c r="B32" s="63"/>
      <c r="C32" s="63"/>
      <c r="D32" s="64"/>
      <c r="E32" s="63"/>
      <c r="F32" s="280"/>
      <c r="G32" s="297"/>
      <c r="H32" s="65"/>
      <c r="I32" s="297"/>
      <c r="J32" s="280"/>
      <c r="K32" s="297"/>
      <c r="L32" s="65"/>
    </row>
    <row r="33" spans="1:12" s="70" customFormat="1" ht="15" customHeight="1">
      <c r="A33" s="271" t="s">
        <v>23</v>
      </c>
      <c r="B33" s="63"/>
      <c r="C33" s="63"/>
      <c r="D33" s="64"/>
      <c r="E33" s="63"/>
      <c r="F33" s="282">
        <f>SUM(F30:F31)</f>
        <v>3622087</v>
      </c>
      <c r="G33" s="65"/>
      <c r="H33" s="283">
        <f>SUM(H30:H31)</f>
        <v>4275801</v>
      </c>
      <c r="I33" s="65"/>
      <c r="J33" s="282">
        <f>SUM(J30:J31)</f>
        <v>3063311</v>
      </c>
      <c r="K33" s="65"/>
      <c r="L33" s="283">
        <f>SUM(L30:L31)</f>
        <v>2786119</v>
      </c>
    </row>
    <row r="34" spans="1:12" s="70" customFormat="1" ht="15.75" customHeight="1">
      <c r="A34" s="42"/>
      <c r="B34" s="42"/>
      <c r="C34" s="42"/>
      <c r="D34" s="41"/>
      <c r="E34" s="42"/>
      <c r="F34" s="41"/>
      <c r="G34" s="12"/>
      <c r="H34" s="12"/>
      <c r="I34" s="12"/>
      <c r="J34" s="41"/>
      <c r="K34" s="12"/>
      <c r="L34" s="12"/>
    </row>
    <row r="35" spans="1:12" s="70" customFormat="1" ht="7.5" customHeight="1">
      <c r="A35" s="13"/>
      <c r="B35" s="42"/>
      <c r="C35" s="42"/>
      <c r="D35" s="41"/>
      <c r="E35" s="42"/>
      <c r="F35" s="12"/>
      <c r="G35" s="12"/>
      <c r="H35" s="12"/>
      <c r="I35" s="12"/>
      <c r="J35" s="12"/>
      <c r="K35" s="12"/>
      <c r="L35" s="12"/>
    </row>
    <row r="36" spans="1:12" s="70" customFormat="1" ht="18" customHeight="1">
      <c r="A36" s="13"/>
      <c r="B36" s="42"/>
      <c r="C36" s="42"/>
      <c r="D36" s="41"/>
      <c r="E36" s="42"/>
      <c r="F36" s="12"/>
      <c r="G36" s="12"/>
      <c r="H36" s="12"/>
      <c r="I36" s="12"/>
      <c r="J36" s="12"/>
      <c r="K36" s="12"/>
      <c r="L36" s="12"/>
    </row>
    <row r="37" spans="1:12" s="70" customFormat="1" ht="18" customHeight="1">
      <c r="A37" s="13"/>
      <c r="B37" s="42"/>
      <c r="C37" s="42"/>
      <c r="D37" s="41"/>
      <c r="E37" s="42"/>
      <c r="F37" s="12"/>
      <c r="G37" s="12"/>
      <c r="H37" s="12"/>
      <c r="I37" s="12"/>
      <c r="J37" s="12"/>
      <c r="K37" s="12"/>
      <c r="L37" s="12"/>
    </row>
    <row r="38" spans="1:12" s="70" customFormat="1" ht="18" customHeight="1">
      <c r="A38" s="13"/>
      <c r="B38" s="42"/>
      <c r="C38" s="42"/>
      <c r="D38" s="41"/>
      <c r="E38" s="42"/>
      <c r="F38" s="12"/>
      <c r="G38" s="12"/>
      <c r="H38" s="12"/>
      <c r="I38" s="12"/>
      <c r="J38" s="12"/>
      <c r="K38" s="12"/>
      <c r="L38" s="12"/>
    </row>
    <row r="39" spans="1:12" s="70" customFormat="1" ht="18" customHeight="1">
      <c r="A39" s="13"/>
      <c r="B39" s="42"/>
      <c r="C39" s="42"/>
      <c r="D39" s="41"/>
      <c r="E39" s="42"/>
      <c r="F39" s="12"/>
      <c r="G39" s="12"/>
      <c r="H39" s="12"/>
      <c r="I39" s="12"/>
      <c r="J39" s="12"/>
      <c r="K39" s="12"/>
      <c r="L39" s="12"/>
    </row>
    <row r="40" spans="1:12" s="70" customFormat="1" ht="18" customHeight="1">
      <c r="A40" s="13"/>
      <c r="B40" s="42"/>
      <c r="C40" s="42"/>
      <c r="D40" s="41"/>
      <c r="E40" s="42"/>
      <c r="F40" s="12"/>
      <c r="G40" s="12"/>
      <c r="H40" s="12"/>
      <c r="I40" s="12"/>
      <c r="J40" s="12"/>
      <c r="K40" s="12"/>
      <c r="L40" s="12"/>
    </row>
    <row r="41" spans="1:12" s="70" customFormat="1" ht="18" customHeight="1">
      <c r="A41" s="13"/>
      <c r="B41" s="42"/>
      <c r="C41" s="42"/>
      <c r="D41" s="41"/>
      <c r="E41" s="42"/>
      <c r="F41" s="12"/>
      <c r="G41" s="12"/>
      <c r="H41" s="12"/>
      <c r="I41" s="12"/>
      <c r="J41" s="12"/>
      <c r="K41" s="12"/>
      <c r="L41" s="12"/>
    </row>
    <row r="42" spans="1:12" s="70" customFormat="1" ht="18" customHeight="1">
      <c r="A42" s="13"/>
      <c r="B42" s="42"/>
      <c r="C42" s="42"/>
      <c r="D42" s="41"/>
      <c r="E42" s="42"/>
      <c r="F42" s="12"/>
      <c r="G42" s="12"/>
      <c r="H42" s="12"/>
      <c r="I42" s="12"/>
      <c r="J42" s="12"/>
      <c r="K42" s="12"/>
      <c r="L42" s="12"/>
    </row>
    <row r="43" spans="1:12" s="70" customFormat="1" ht="18" customHeight="1">
      <c r="A43" s="13"/>
      <c r="B43" s="42"/>
      <c r="C43" s="42"/>
      <c r="D43" s="41"/>
      <c r="E43" s="42"/>
      <c r="F43" s="12"/>
      <c r="G43" s="12"/>
      <c r="H43" s="12"/>
      <c r="I43" s="12"/>
      <c r="J43" s="12"/>
      <c r="K43" s="12"/>
      <c r="L43" s="12"/>
    </row>
    <row r="44" spans="1:12" s="70" customFormat="1" ht="18" customHeight="1">
      <c r="A44" s="13"/>
      <c r="B44" s="42"/>
      <c r="C44" s="42"/>
      <c r="D44" s="41"/>
      <c r="E44" s="42"/>
      <c r="F44" s="12"/>
      <c r="G44" s="12"/>
      <c r="H44" s="12"/>
      <c r="I44" s="12"/>
      <c r="J44" s="12"/>
      <c r="K44" s="12"/>
      <c r="L44" s="12"/>
    </row>
    <row r="45" spans="1:12" s="70" customFormat="1" ht="18" customHeight="1">
      <c r="A45" s="13"/>
      <c r="B45" s="42"/>
      <c r="C45" s="42"/>
      <c r="D45" s="41"/>
      <c r="E45" s="42"/>
      <c r="F45" s="12"/>
      <c r="G45" s="12"/>
      <c r="H45" s="12"/>
      <c r="I45" s="12"/>
      <c r="J45" s="12"/>
      <c r="K45" s="12"/>
      <c r="L45" s="12"/>
    </row>
    <row r="46" spans="1:12" s="70" customFormat="1" ht="18" customHeight="1">
      <c r="A46" s="13"/>
      <c r="B46" s="42"/>
      <c r="C46" s="42"/>
      <c r="D46" s="41"/>
      <c r="E46" s="42"/>
      <c r="F46" s="12"/>
      <c r="G46" s="12"/>
      <c r="H46" s="12"/>
      <c r="I46" s="12"/>
      <c r="J46" s="12"/>
      <c r="K46" s="12"/>
      <c r="L46" s="12"/>
    </row>
    <row r="47" spans="1:12" s="70" customFormat="1" ht="18" customHeight="1">
      <c r="A47" s="13"/>
      <c r="B47" s="42"/>
      <c r="C47" s="42"/>
      <c r="D47" s="41"/>
      <c r="E47" s="42"/>
      <c r="F47" s="12"/>
      <c r="G47" s="12"/>
      <c r="H47" s="12"/>
      <c r="I47" s="12"/>
      <c r="J47" s="12"/>
      <c r="K47" s="12"/>
      <c r="L47" s="12"/>
    </row>
    <row r="48" spans="1:12" s="70" customFormat="1" ht="18" customHeight="1">
      <c r="A48" s="13"/>
      <c r="B48" s="42"/>
      <c r="C48" s="42"/>
      <c r="D48" s="41"/>
      <c r="E48" s="42"/>
      <c r="F48" s="12"/>
      <c r="G48" s="12"/>
      <c r="H48" s="12"/>
      <c r="I48" s="12"/>
      <c r="J48" s="12"/>
      <c r="K48" s="12"/>
      <c r="L48" s="12"/>
    </row>
    <row r="49" spans="2:12" s="70" customFormat="1" ht="18" customHeight="1">
      <c r="B49" s="63"/>
      <c r="C49" s="63"/>
      <c r="D49" s="64"/>
      <c r="E49" s="63"/>
      <c r="F49" s="65"/>
      <c r="G49" s="65"/>
      <c r="H49" s="65"/>
      <c r="I49" s="65"/>
      <c r="J49" s="65"/>
      <c r="K49" s="65"/>
      <c r="L49" s="65"/>
    </row>
    <row r="50" spans="2:12" s="70" customFormat="1" ht="18" customHeight="1">
      <c r="B50" s="63"/>
      <c r="C50" s="63"/>
      <c r="D50" s="64"/>
      <c r="E50" s="63"/>
      <c r="F50" s="65"/>
      <c r="G50" s="65"/>
      <c r="H50" s="65"/>
      <c r="I50" s="65"/>
      <c r="J50" s="65"/>
      <c r="K50" s="65"/>
      <c r="L50" s="65"/>
    </row>
    <row r="51" spans="1:12" s="26" customFormat="1" ht="15" customHeight="1">
      <c r="A51" s="69"/>
      <c r="B51" s="69"/>
      <c r="C51" s="69"/>
      <c r="D51" s="74"/>
      <c r="E51" s="72"/>
      <c r="F51" s="75"/>
      <c r="G51" s="72"/>
      <c r="H51" s="75"/>
      <c r="I51" s="74"/>
      <c r="J51" s="75"/>
      <c r="K51" s="72"/>
      <c r="L51" s="75"/>
    </row>
    <row r="52" spans="1:12" s="26" customFormat="1" ht="15" customHeight="1">
      <c r="A52" s="69"/>
      <c r="B52" s="69"/>
      <c r="C52" s="69"/>
      <c r="D52" s="74"/>
      <c r="E52" s="72"/>
      <c r="F52" s="75"/>
      <c r="G52" s="72"/>
      <c r="H52" s="75"/>
      <c r="I52" s="74"/>
      <c r="J52" s="75"/>
      <c r="K52" s="72"/>
      <c r="L52" s="75"/>
    </row>
    <row r="53" spans="1:12" s="26" customFormat="1" ht="15" customHeight="1">
      <c r="A53" s="69"/>
      <c r="B53" s="69"/>
      <c r="C53" s="69"/>
      <c r="D53" s="74"/>
      <c r="E53" s="72"/>
      <c r="F53" s="75"/>
      <c r="G53" s="72"/>
      <c r="H53" s="75"/>
      <c r="I53" s="74"/>
      <c r="J53" s="75"/>
      <c r="K53" s="72"/>
      <c r="L53" s="75"/>
    </row>
    <row r="54" spans="1:12" s="26" customFormat="1" ht="15" customHeight="1">
      <c r="A54" s="69"/>
      <c r="B54" s="69"/>
      <c r="C54" s="69"/>
      <c r="D54" s="74"/>
      <c r="E54" s="72"/>
      <c r="F54" s="75"/>
      <c r="G54" s="72"/>
      <c r="H54" s="75"/>
      <c r="I54" s="74"/>
      <c r="J54" s="75"/>
      <c r="K54" s="72"/>
      <c r="L54" s="75"/>
    </row>
    <row r="55" spans="1:11" ht="17.25" customHeight="1">
      <c r="A55" s="50"/>
      <c r="B55" s="40"/>
      <c r="G55" s="12"/>
      <c r="I55" s="12"/>
      <c r="K55" s="12"/>
    </row>
    <row r="56" spans="1:12" s="23" customFormat="1" ht="33" customHeight="1">
      <c r="A56" s="306" t="str">
        <f>'2-4'!A55</f>
        <v>The accompanying condensed notes to the interim financial information on pages 14 to 54 are an integral part of this interim financial information.</v>
      </c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</row>
    <row r="57" spans="1:12" ht="16.5" customHeight="1">
      <c r="A57" s="40" t="str">
        <f>'5-6 (3m)'!A1</f>
        <v>Energy Absolute Public Company Limited</v>
      </c>
      <c r="B57" s="40"/>
      <c r="C57" s="40"/>
      <c r="G57" s="16"/>
      <c r="I57" s="15"/>
      <c r="K57" s="16"/>
      <c r="L57" s="171" t="s">
        <v>54</v>
      </c>
    </row>
    <row r="58" spans="1:12" ht="16.5" customHeight="1">
      <c r="A58" s="40" t="s">
        <v>53</v>
      </c>
      <c r="B58" s="40"/>
      <c r="C58" s="40"/>
      <c r="G58" s="16"/>
      <c r="I58" s="15"/>
      <c r="K58" s="16"/>
      <c r="L58" s="171"/>
    </row>
    <row r="59" spans="1:12" ht="16.5" customHeight="1">
      <c r="A59" s="43" t="str">
        <f>+A3</f>
        <v>For the nine-month period ended 30 September 2020</v>
      </c>
      <c r="B59" s="44"/>
      <c r="C59" s="44"/>
      <c r="D59" s="45"/>
      <c r="E59" s="46"/>
      <c r="F59" s="14"/>
      <c r="G59" s="47"/>
      <c r="H59" s="14"/>
      <c r="I59" s="48"/>
      <c r="J59" s="14"/>
      <c r="K59" s="47"/>
      <c r="L59" s="14"/>
    </row>
    <row r="60" spans="1:11" ht="15" customHeight="1">
      <c r="A60" s="49"/>
      <c r="B60" s="40"/>
      <c r="C60" s="40"/>
      <c r="G60" s="16"/>
      <c r="I60" s="15"/>
      <c r="K60" s="16"/>
    </row>
    <row r="61" spans="1:12" ht="15" customHeight="1">
      <c r="A61" s="49"/>
      <c r="B61" s="40"/>
      <c r="C61" s="40"/>
      <c r="D61" s="64"/>
      <c r="E61" s="63"/>
      <c r="F61" s="65"/>
      <c r="G61" s="66"/>
      <c r="H61" s="65"/>
      <c r="I61" s="76"/>
      <c r="J61" s="65"/>
      <c r="K61" s="66"/>
      <c r="L61" s="65"/>
    </row>
    <row r="62" spans="1:12" s="70" customFormat="1" ht="15" customHeight="1">
      <c r="A62" s="63"/>
      <c r="B62" s="63"/>
      <c r="C62" s="63"/>
      <c r="D62" s="64"/>
      <c r="E62" s="63"/>
      <c r="F62" s="131"/>
      <c r="G62" s="130"/>
      <c r="H62" s="133" t="s">
        <v>46</v>
      </c>
      <c r="I62" s="129"/>
      <c r="J62" s="131"/>
      <c r="K62" s="130"/>
      <c r="L62" s="133" t="s">
        <v>105</v>
      </c>
    </row>
    <row r="63" spans="2:12" s="71" customFormat="1" ht="15" customHeight="1">
      <c r="B63" s="69"/>
      <c r="C63" s="69"/>
      <c r="D63" s="268"/>
      <c r="E63" s="72"/>
      <c r="F63" s="135"/>
      <c r="G63" s="136"/>
      <c r="H63" s="137" t="s">
        <v>138</v>
      </c>
      <c r="I63" s="138"/>
      <c r="J63" s="135"/>
      <c r="K63" s="136"/>
      <c r="L63" s="137" t="s">
        <v>138</v>
      </c>
    </row>
    <row r="64" spans="1:12" s="71" customFormat="1" ht="15" customHeight="1">
      <c r="A64" s="69"/>
      <c r="B64" s="69"/>
      <c r="C64" s="69"/>
      <c r="D64" s="67"/>
      <c r="E64" s="72"/>
      <c r="F64" s="269">
        <v>2020</v>
      </c>
      <c r="G64" s="270"/>
      <c r="H64" s="298">
        <v>2019</v>
      </c>
      <c r="I64" s="74"/>
      <c r="J64" s="269">
        <v>2020</v>
      </c>
      <c r="K64" s="270"/>
      <c r="L64" s="298">
        <v>2019</v>
      </c>
    </row>
    <row r="65" spans="1:12" s="71" customFormat="1" ht="15" customHeight="1">
      <c r="A65" s="69"/>
      <c r="B65" s="69"/>
      <c r="C65" s="69"/>
      <c r="D65" s="268"/>
      <c r="E65" s="72"/>
      <c r="F65" s="263" t="s">
        <v>83</v>
      </c>
      <c r="G65" s="72"/>
      <c r="H65" s="263" t="s">
        <v>83</v>
      </c>
      <c r="I65" s="74"/>
      <c r="J65" s="263" t="s">
        <v>83</v>
      </c>
      <c r="K65" s="72"/>
      <c r="L65" s="263" t="s">
        <v>83</v>
      </c>
    </row>
    <row r="66" spans="1:12" s="71" customFormat="1" ht="16.5" customHeight="1">
      <c r="A66" s="69"/>
      <c r="B66" s="69"/>
      <c r="C66" s="69"/>
      <c r="D66" s="67"/>
      <c r="E66" s="72"/>
      <c r="F66" s="81"/>
      <c r="G66" s="72"/>
      <c r="H66" s="75"/>
      <c r="I66" s="74"/>
      <c r="J66" s="81"/>
      <c r="K66" s="72"/>
      <c r="L66" s="75"/>
    </row>
    <row r="67" spans="1:12" s="70" customFormat="1" ht="15" customHeight="1">
      <c r="A67" s="271" t="s">
        <v>153</v>
      </c>
      <c r="B67" s="63"/>
      <c r="C67" s="63"/>
      <c r="D67" s="64"/>
      <c r="E67" s="63"/>
      <c r="F67" s="280"/>
      <c r="G67" s="65"/>
      <c r="H67" s="65"/>
      <c r="I67" s="65"/>
      <c r="J67" s="280"/>
      <c r="K67" s="65"/>
      <c r="L67" s="65"/>
    </row>
    <row r="68" spans="2:12" s="70" customFormat="1" ht="7.5" customHeight="1">
      <c r="B68" s="63"/>
      <c r="C68" s="63"/>
      <c r="D68" s="64"/>
      <c r="E68" s="63"/>
      <c r="F68" s="280"/>
      <c r="G68" s="65"/>
      <c r="H68" s="65"/>
      <c r="I68" s="65"/>
      <c r="J68" s="280"/>
      <c r="K68" s="65"/>
      <c r="L68" s="65"/>
    </row>
    <row r="69" spans="1:12" s="70" customFormat="1" ht="15" customHeight="1">
      <c r="A69" s="70" t="s">
        <v>184</v>
      </c>
      <c r="B69" s="63"/>
      <c r="C69" s="63"/>
      <c r="D69" s="64"/>
      <c r="E69" s="63"/>
      <c r="F69" s="280"/>
      <c r="G69" s="65"/>
      <c r="H69" s="65"/>
      <c r="I69" s="65"/>
      <c r="J69" s="280"/>
      <c r="K69" s="65"/>
      <c r="L69" s="65"/>
    </row>
    <row r="70" spans="2:12" s="70" customFormat="1" ht="15" customHeight="1">
      <c r="B70" s="63" t="s">
        <v>100</v>
      </c>
      <c r="C70" s="63"/>
      <c r="D70" s="64"/>
      <c r="E70" s="63"/>
      <c r="F70" s="280"/>
      <c r="G70" s="65"/>
      <c r="H70" s="65"/>
      <c r="I70" s="65"/>
      <c r="J70" s="280"/>
      <c r="K70" s="65"/>
      <c r="L70" s="65"/>
    </row>
    <row r="71" spans="3:12" s="70" customFormat="1" ht="15" customHeight="1">
      <c r="C71" s="277" t="s">
        <v>232</v>
      </c>
      <c r="D71" s="64"/>
      <c r="E71" s="63"/>
      <c r="F71" s="280"/>
      <c r="G71" s="65"/>
      <c r="H71" s="65"/>
      <c r="I71" s="65"/>
      <c r="J71" s="280"/>
      <c r="K71" s="65"/>
      <c r="L71" s="65"/>
    </row>
    <row r="72" spans="2:12" s="70" customFormat="1" ht="15" customHeight="1">
      <c r="B72" s="63"/>
      <c r="C72" s="63" t="s">
        <v>205</v>
      </c>
      <c r="D72" s="64"/>
      <c r="E72" s="63"/>
      <c r="F72" s="280">
        <v>0</v>
      </c>
      <c r="G72" s="65"/>
      <c r="H72" s="65">
        <v>-2443</v>
      </c>
      <c r="I72" s="65"/>
      <c r="J72" s="280">
        <v>0</v>
      </c>
      <c r="K72" s="65"/>
      <c r="L72" s="65">
        <v>-2376</v>
      </c>
    </row>
    <row r="73" spans="3:12" s="70" customFormat="1" ht="15" customHeight="1">
      <c r="C73" s="63" t="s">
        <v>234</v>
      </c>
      <c r="D73" s="64"/>
      <c r="E73" s="63"/>
      <c r="F73" s="280"/>
      <c r="G73" s="65"/>
      <c r="H73" s="65"/>
      <c r="I73" s="65"/>
      <c r="J73" s="280"/>
      <c r="K73" s="65"/>
      <c r="L73" s="65"/>
    </row>
    <row r="74" spans="2:12" s="70" customFormat="1" ht="15" customHeight="1">
      <c r="B74" s="63"/>
      <c r="C74" s="63" t="s">
        <v>235</v>
      </c>
      <c r="D74" s="64"/>
      <c r="E74" s="63"/>
      <c r="F74" s="280">
        <v>733045</v>
      </c>
      <c r="G74" s="65"/>
      <c r="H74" s="65">
        <v>0</v>
      </c>
      <c r="I74" s="65"/>
      <c r="J74" s="280">
        <v>718117</v>
      </c>
      <c r="K74" s="65"/>
      <c r="L74" s="65">
        <v>0</v>
      </c>
    </row>
    <row r="75" spans="3:12" s="70" customFormat="1" ht="15" customHeight="1">
      <c r="C75" s="277" t="s">
        <v>233</v>
      </c>
      <c r="D75" s="64"/>
      <c r="E75" s="63"/>
      <c r="F75" s="280"/>
      <c r="G75" s="65"/>
      <c r="H75" s="65"/>
      <c r="I75" s="65"/>
      <c r="J75" s="280"/>
      <c r="K75" s="65"/>
      <c r="L75" s="65"/>
    </row>
    <row r="76" spans="2:12" s="70" customFormat="1" ht="15" customHeight="1">
      <c r="B76" s="63"/>
      <c r="C76" s="63" t="s">
        <v>206</v>
      </c>
      <c r="D76" s="64"/>
      <c r="E76" s="63"/>
      <c r="F76" s="282">
        <v>-146609</v>
      </c>
      <c r="G76" s="65"/>
      <c r="H76" s="283">
        <v>0</v>
      </c>
      <c r="I76" s="65"/>
      <c r="J76" s="282">
        <v>-143623</v>
      </c>
      <c r="K76" s="65"/>
      <c r="L76" s="283">
        <v>0</v>
      </c>
    </row>
    <row r="77" spans="2:12" s="70" customFormat="1" ht="7.5" customHeight="1">
      <c r="B77" s="63"/>
      <c r="C77" s="63"/>
      <c r="D77" s="64"/>
      <c r="E77" s="63"/>
      <c r="F77" s="280"/>
      <c r="G77" s="65"/>
      <c r="H77" s="65"/>
      <c r="I77" s="65"/>
      <c r="J77" s="280"/>
      <c r="K77" s="65"/>
      <c r="L77" s="65"/>
    </row>
    <row r="78" spans="1:12" s="70" customFormat="1" ht="15" customHeight="1">
      <c r="A78" s="272" t="s">
        <v>185</v>
      </c>
      <c r="B78" s="271"/>
      <c r="C78" s="271"/>
      <c r="D78" s="64"/>
      <c r="E78" s="63"/>
      <c r="F78" s="280"/>
      <c r="G78" s="65"/>
      <c r="H78" s="65"/>
      <c r="I78" s="65"/>
      <c r="J78" s="280"/>
      <c r="K78" s="65"/>
      <c r="L78" s="65"/>
    </row>
    <row r="79" spans="1:12" s="70" customFormat="1" ht="15" customHeight="1">
      <c r="A79" s="272"/>
      <c r="B79" s="271" t="s">
        <v>236</v>
      </c>
      <c r="C79" s="271"/>
      <c r="D79" s="64"/>
      <c r="E79" s="63"/>
      <c r="F79" s="282">
        <f>SUM(F72:F76)</f>
        <v>586436</v>
      </c>
      <c r="G79" s="65"/>
      <c r="H79" s="283">
        <f>SUM(H72:H76)</f>
        <v>-2443</v>
      </c>
      <c r="I79" s="65"/>
      <c r="J79" s="282">
        <f>SUM(J72:J76)</f>
        <v>574494</v>
      </c>
      <c r="K79" s="65"/>
      <c r="L79" s="283">
        <f>SUM(L72:L76)</f>
        <v>-2376</v>
      </c>
    </row>
    <row r="80" spans="1:12" s="70" customFormat="1" ht="6.75" customHeight="1">
      <c r="A80" s="272"/>
      <c r="B80" s="271"/>
      <c r="C80" s="271"/>
      <c r="D80" s="64"/>
      <c r="E80" s="63"/>
      <c r="F80" s="280"/>
      <c r="G80" s="65"/>
      <c r="H80" s="65"/>
      <c r="I80" s="65"/>
      <c r="J80" s="280"/>
      <c r="K80" s="65"/>
      <c r="L80" s="65"/>
    </row>
    <row r="81" spans="1:12" s="70" customFormat="1" ht="15" customHeight="1">
      <c r="A81" s="70" t="s">
        <v>99</v>
      </c>
      <c r="B81" s="63"/>
      <c r="C81" s="63"/>
      <c r="D81" s="64"/>
      <c r="E81" s="63"/>
      <c r="F81" s="280"/>
      <c r="G81" s="65"/>
      <c r="H81" s="65"/>
      <c r="I81" s="65"/>
      <c r="J81" s="280"/>
      <c r="K81" s="65"/>
      <c r="L81" s="65"/>
    </row>
    <row r="82" spans="2:12" s="70" customFormat="1" ht="15" customHeight="1">
      <c r="B82" s="63" t="s">
        <v>100</v>
      </c>
      <c r="C82" s="63"/>
      <c r="D82" s="64"/>
      <c r="E82" s="63"/>
      <c r="F82" s="280"/>
      <c r="G82" s="65"/>
      <c r="H82" s="65"/>
      <c r="I82" s="65"/>
      <c r="J82" s="280"/>
      <c r="K82" s="65"/>
      <c r="L82" s="65"/>
    </row>
    <row r="83" spans="3:12" s="70" customFormat="1" ht="15" customHeight="1">
      <c r="C83" s="277" t="s">
        <v>288</v>
      </c>
      <c r="D83" s="64"/>
      <c r="E83" s="63"/>
      <c r="F83" s="280"/>
      <c r="G83" s="65"/>
      <c r="H83" s="65"/>
      <c r="I83" s="65"/>
      <c r="J83" s="280"/>
      <c r="K83" s="65"/>
      <c r="L83" s="65"/>
    </row>
    <row r="84" spans="2:12" s="70" customFormat="1" ht="15" customHeight="1">
      <c r="B84" s="63"/>
      <c r="C84" s="63" t="s">
        <v>289</v>
      </c>
      <c r="D84" s="64"/>
      <c r="E84" s="63"/>
      <c r="F84" s="280"/>
      <c r="G84" s="65"/>
      <c r="H84" s="65"/>
      <c r="I84" s="65"/>
      <c r="J84" s="280"/>
      <c r="K84" s="65"/>
      <c r="L84" s="65"/>
    </row>
    <row r="85" spans="2:12" s="70" customFormat="1" ht="15" customHeight="1">
      <c r="B85" s="63"/>
      <c r="C85" s="63" t="s">
        <v>207</v>
      </c>
      <c r="D85" s="64"/>
      <c r="E85" s="63"/>
      <c r="F85" s="280">
        <v>-2320</v>
      </c>
      <c r="G85" s="65"/>
      <c r="H85" s="65">
        <v>0</v>
      </c>
      <c r="I85" s="65"/>
      <c r="J85" s="280">
        <v>0</v>
      </c>
      <c r="K85" s="65"/>
      <c r="L85" s="65">
        <v>0</v>
      </c>
    </row>
    <row r="86" spans="3:12" s="70" customFormat="1" ht="15" customHeight="1">
      <c r="C86" s="63" t="s">
        <v>237</v>
      </c>
      <c r="D86" s="64"/>
      <c r="E86" s="63"/>
      <c r="F86" s="280">
        <v>231935</v>
      </c>
      <c r="G86" s="65"/>
      <c r="H86" s="65">
        <v>-192070</v>
      </c>
      <c r="I86" s="65"/>
      <c r="J86" s="280">
        <v>0</v>
      </c>
      <c r="K86" s="65"/>
      <c r="L86" s="65">
        <v>0</v>
      </c>
    </row>
    <row r="87" spans="3:12" s="70" customFormat="1" ht="15" customHeight="1">
      <c r="C87" s="63" t="s">
        <v>238</v>
      </c>
      <c r="D87" s="64"/>
      <c r="E87" s="63"/>
      <c r="F87" s="280"/>
      <c r="G87" s="65"/>
      <c r="H87" s="65"/>
      <c r="I87" s="65"/>
      <c r="J87" s="280"/>
      <c r="K87" s="65"/>
      <c r="L87" s="65"/>
    </row>
    <row r="88" spans="2:12" s="70" customFormat="1" ht="15" customHeight="1">
      <c r="B88" s="63"/>
      <c r="C88" s="63" t="s">
        <v>206</v>
      </c>
      <c r="D88" s="64"/>
      <c r="E88" s="63"/>
      <c r="F88" s="282">
        <v>0</v>
      </c>
      <c r="G88" s="65"/>
      <c r="H88" s="283">
        <v>0</v>
      </c>
      <c r="I88" s="65"/>
      <c r="J88" s="282">
        <v>0</v>
      </c>
      <c r="K88" s="65"/>
      <c r="L88" s="283">
        <v>0</v>
      </c>
    </row>
    <row r="89" spans="2:12" s="70" customFormat="1" ht="7.5" customHeight="1">
      <c r="B89" s="63"/>
      <c r="C89" s="63"/>
      <c r="D89" s="64"/>
      <c r="E89" s="63"/>
      <c r="F89" s="280"/>
      <c r="G89" s="65"/>
      <c r="H89" s="65"/>
      <c r="I89" s="65"/>
      <c r="J89" s="280"/>
      <c r="K89" s="65"/>
      <c r="L89" s="65"/>
    </row>
    <row r="90" spans="1:12" s="70" customFormat="1" ht="15" customHeight="1">
      <c r="A90" s="299" t="s">
        <v>186</v>
      </c>
      <c r="B90" s="300"/>
      <c r="C90" s="271"/>
      <c r="D90" s="64"/>
      <c r="E90" s="63"/>
      <c r="F90" s="280"/>
      <c r="G90" s="65"/>
      <c r="H90" s="65"/>
      <c r="I90" s="65"/>
      <c r="J90" s="280"/>
      <c r="K90" s="65"/>
      <c r="L90" s="65"/>
    </row>
    <row r="91" spans="1:12" s="70" customFormat="1" ht="15" customHeight="1">
      <c r="A91" s="299"/>
      <c r="B91" s="272" t="s">
        <v>100</v>
      </c>
      <c r="C91" s="271"/>
      <c r="D91" s="64"/>
      <c r="E91" s="63"/>
      <c r="F91" s="282">
        <f>SUM(F85:F88)</f>
        <v>229615</v>
      </c>
      <c r="G91" s="65"/>
      <c r="H91" s="283">
        <f>SUM(H85:H88)</f>
        <v>-192070</v>
      </c>
      <c r="I91" s="65"/>
      <c r="J91" s="282">
        <f>SUM(J85:J88)</f>
        <v>0</v>
      </c>
      <c r="K91" s="65"/>
      <c r="L91" s="283">
        <f>SUM(L85:L88)</f>
        <v>0</v>
      </c>
    </row>
    <row r="92" spans="2:12" s="70" customFormat="1" ht="7.5" customHeight="1">
      <c r="B92" s="63"/>
      <c r="C92" s="63"/>
      <c r="D92" s="64"/>
      <c r="E92" s="63"/>
      <c r="F92" s="280"/>
      <c r="G92" s="65"/>
      <c r="H92" s="65"/>
      <c r="I92" s="65"/>
      <c r="J92" s="280"/>
      <c r="K92" s="65"/>
      <c r="L92" s="65"/>
    </row>
    <row r="93" spans="1:12" s="70" customFormat="1" ht="15" customHeight="1">
      <c r="A93" s="273" t="s">
        <v>153</v>
      </c>
      <c r="B93" s="274"/>
      <c r="C93" s="275"/>
      <c r="D93" s="64"/>
      <c r="E93" s="63"/>
      <c r="F93" s="280"/>
      <c r="G93" s="65"/>
      <c r="H93" s="65"/>
      <c r="I93" s="65"/>
      <c r="J93" s="280"/>
      <c r="K93" s="65"/>
      <c r="L93" s="65"/>
    </row>
    <row r="94" spans="1:12" s="70" customFormat="1" ht="15" customHeight="1">
      <c r="A94" s="273"/>
      <c r="B94" s="273" t="s">
        <v>101</v>
      </c>
      <c r="C94" s="275"/>
      <c r="D94" s="64"/>
      <c r="E94" s="63"/>
      <c r="F94" s="282">
        <f>SUM(F79,F91)</f>
        <v>816051</v>
      </c>
      <c r="G94" s="65"/>
      <c r="H94" s="283">
        <f>H79+H91</f>
        <v>-194513</v>
      </c>
      <c r="I94" s="65"/>
      <c r="J94" s="282">
        <f>SUM(J79,J91)</f>
        <v>574494</v>
      </c>
      <c r="K94" s="65"/>
      <c r="L94" s="283">
        <f>L79+L91</f>
        <v>-2376</v>
      </c>
    </row>
    <row r="95" spans="1:12" s="70" customFormat="1" ht="7.5" customHeight="1">
      <c r="A95" s="276"/>
      <c r="B95" s="275"/>
      <c r="C95" s="275"/>
      <c r="D95" s="64"/>
      <c r="E95" s="63"/>
      <c r="F95" s="280"/>
      <c r="G95" s="65"/>
      <c r="H95" s="65"/>
      <c r="I95" s="65"/>
      <c r="J95" s="280"/>
      <c r="K95" s="65"/>
      <c r="L95" s="65"/>
    </row>
    <row r="96" spans="1:12" s="70" customFormat="1" ht="15" customHeight="1" thickBot="1">
      <c r="A96" s="273" t="s">
        <v>91</v>
      </c>
      <c r="B96" s="274"/>
      <c r="C96" s="275"/>
      <c r="D96" s="64"/>
      <c r="E96" s="63"/>
      <c r="F96" s="284">
        <f>+F33+F94</f>
        <v>4438138</v>
      </c>
      <c r="G96" s="65"/>
      <c r="H96" s="285">
        <f>H33+H94</f>
        <v>4081288</v>
      </c>
      <c r="I96" s="65"/>
      <c r="J96" s="284">
        <f>+J33+J94</f>
        <v>3637805</v>
      </c>
      <c r="K96" s="65"/>
      <c r="L96" s="285">
        <f>L33+L94</f>
        <v>2783743</v>
      </c>
    </row>
    <row r="97" spans="1:12" s="71" customFormat="1" ht="15" customHeight="1" thickTop="1">
      <c r="A97" s="69"/>
      <c r="B97" s="69"/>
      <c r="C97" s="69"/>
      <c r="D97" s="74"/>
      <c r="E97" s="72"/>
      <c r="F97" s="280"/>
      <c r="G97" s="72"/>
      <c r="H97" s="75"/>
      <c r="I97" s="74"/>
      <c r="J97" s="280"/>
      <c r="K97" s="72"/>
      <c r="L97" s="75"/>
    </row>
    <row r="98" spans="1:12" s="70" customFormat="1" ht="15" customHeight="1">
      <c r="A98" s="271" t="s">
        <v>152</v>
      </c>
      <c r="B98" s="63"/>
      <c r="C98" s="63"/>
      <c r="D98" s="64"/>
      <c r="E98" s="63"/>
      <c r="F98" s="280"/>
      <c r="G98" s="66"/>
      <c r="H98" s="65"/>
      <c r="I98" s="76"/>
      <c r="J98" s="280"/>
      <c r="K98" s="66"/>
      <c r="L98" s="65"/>
    </row>
    <row r="99" spans="2:12" s="70" customFormat="1" ht="15" customHeight="1">
      <c r="B99" s="277" t="s">
        <v>239</v>
      </c>
      <c r="C99" s="63"/>
      <c r="D99" s="64"/>
      <c r="E99" s="63"/>
      <c r="F99" s="280">
        <f>F102-F100</f>
        <v>3720479</v>
      </c>
      <c r="G99" s="286"/>
      <c r="H99" s="65">
        <v>4331890</v>
      </c>
      <c r="I99" s="286"/>
      <c r="J99" s="280">
        <f>J102-J100</f>
        <v>3063311</v>
      </c>
      <c r="K99" s="286"/>
      <c r="L99" s="65">
        <v>2786119</v>
      </c>
    </row>
    <row r="100" spans="2:12" s="70" customFormat="1" ht="15" customHeight="1">
      <c r="B100" s="278" t="s">
        <v>20</v>
      </c>
      <c r="C100" s="63"/>
      <c r="D100" s="64"/>
      <c r="E100" s="63"/>
      <c r="F100" s="282">
        <v>-98392</v>
      </c>
      <c r="G100" s="286"/>
      <c r="H100" s="283">
        <v>-56089</v>
      </c>
      <c r="I100" s="286"/>
      <c r="J100" s="282">
        <v>0</v>
      </c>
      <c r="K100" s="286"/>
      <c r="L100" s="283">
        <v>0</v>
      </c>
    </row>
    <row r="101" spans="1:12" s="70" customFormat="1" ht="7.5" customHeight="1">
      <c r="A101" s="77"/>
      <c r="B101" s="63"/>
      <c r="C101" s="63"/>
      <c r="D101" s="64"/>
      <c r="E101" s="63"/>
      <c r="F101" s="287"/>
      <c r="G101" s="286"/>
      <c r="H101" s="286"/>
      <c r="I101" s="286"/>
      <c r="J101" s="287"/>
      <c r="K101" s="286"/>
      <c r="L101" s="286"/>
    </row>
    <row r="102" spans="1:12" s="70" customFormat="1" ht="15" customHeight="1" thickBot="1">
      <c r="A102" s="77"/>
      <c r="B102" s="63"/>
      <c r="C102" s="279"/>
      <c r="D102" s="279"/>
      <c r="E102" s="279"/>
      <c r="F102" s="288">
        <f>F33</f>
        <v>3622087</v>
      </c>
      <c r="G102" s="279"/>
      <c r="H102" s="289">
        <f>SUM(H99:H101)</f>
        <v>4275801</v>
      </c>
      <c r="I102" s="279"/>
      <c r="J102" s="288">
        <f>J33</f>
        <v>3063311</v>
      </c>
      <c r="K102" s="279"/>
      <c r="L102" s="289">
        <f>SUM(L99:L101)</f>
        <v>2786119</v>
      </c>
    </row>
    <row r="103" spans="1:12" s="70" customFormat="1" ht="15.75" customHeight="1" thickTop="1">
      <c r="A103" s="77"/>
      <c r="B103" s="63"/>
      <c r="C103" s="279"/>
      <c r="D103" s="279"/>
      <c r="E103" s="279"/>
      <c r="F103" s="290"/>
      <c r="G103" s="279"/>
      <c r="H103" s="279"/>
      <c r="I103" s="279"/>
      <c r="J103" s="290"/>
      <c r="K103" s="279"/>
      <c r="L103" s="279"/>
    </row>
    <row r="104" spans="1:12" s="70" customFormat="1" ht="15" customHeight="1">
      <c r="A104" s="78" t="s">
        <v>166</v>
      </c>
      <c r="B104" s="63"/>
      <c r="C104" s="63"/>
      <c r="D104" s="64"/>
      <c r="E104" s="63"/>
      <c r="F104" s="287"/>
      <c r="G104" s="286"/>
      <c r="H104" s="286"/>
      <c r="I104" s="286"/>
      <c r="J104" s="287"/>
      <c r="K104" s="286"/>
      <c r="L104" s="286"/>
    </row>
    <row r="105" spans="2:12" s="70" customFormat="1" ht="15" customHeight="1">
      <c r="B105" s="277" t="s">
        <v>239</v>
      </c>
      <c r="D105" s="64"/>
      <c r="E105" s="63"/>
      <c r="F105" s="280">
        <f>F108-F106</f>
        <v>4473474</v>
      </c>
      <c r="G105" s="286"/>
      <c r="H105" s="65">
        <v>4186627</v>
      </c>
      <c r="I105" s="286"/>
      <c r="J105" s="280">
        <f>J108-J106</f>
        <v>3637805</v>
      </c>
      <c r="K105" s="286"/>
      <c r="L105" s="65">
        <v>2783743</v>
      </c>
    </row>
    <row r="106" spans="2:12" s="70" customFormat="1" ht="15" customHeight="1">
      <c r="B106" s="278" t="s">
        <v>20</v>
      </c>
      <c r="D106" s="64"/>
      <c r="E106" s="63"/>
      <c r="F106" s="282">
        <v>-35336</v>
      </c>
      <c r="G106" s="286"/>
      <c r="H106" s="283">
        <v>-105339</v>
      </c>
      <c r="I106" s="286"/>
      <c r="J106" s="282">
        <v>0</v>
      </c>
      <c r="K106" s="286"/>
      <c r="L106" s="283">
        <v>0</v>
      </c>
    </row>
    <row r="107" spans="1:12" s="70" customFormat="1" ht="7.5" customHeight="1">
      <c r="A107" s="77"/>
      <c r="B107" s="63"/>
      <c r="C107" s="63"/>
      <c r="D107" s="64"/>
      <c r="E107" s="63"/>
      <c r="F107" s="287"/>
      <c r="G107" s="286"/>
      <c r="H107" s="286"/>
      <c r="I107" s="286"/>
      <c r="J107" s="287"/>
      <c r="K107" s="286"/>
      <c r="L107" s="286"/>
    </row>
    <row r="108" spans="1:12" s="70" customFormat="1" ht="15" customHeight="1" thickBot="1">
      <c r="A108" s="77"/>
      <c r="B108" s="63"/>
      <c r="C108" s="63"/>
      <c r="D108" s="64"/>
      <c r="E108" s="63"/>
      <c r="F108" s="284">
        <f>F96</f>
        <v>4438138</v>
      </c>
      <c r="G108" s="286"/>
      <c r="H108" s="285">
        <f>SUM(H105:H107)</f>
        <v>4081288</v>
      </c>
      <c r="I108" s="286"/>
      <c r="J108" s="284">
        <f>J96</f>
        <v>3637805</v>
      </c>
      <c r="K108" s="286"/>
      <c r="L108" s="285">
        <f>SUM(L105:L107)</f>
        <v>2783743</v>
      </c>
    </row>
    <row r="109" spans="1:12" s="70" customFormat="1" ht="15.75" customHeight="1" thickTop="1">
      <c r="A109" s="77"/>
      <c r="B109" s="63"/>
      <c r="C109" s="63"/>
      <c r="D109" s="64"/>
      <c r="E109" s="63"/>
      <c r="F109" s="280"/>
      <c r="G109" s="286"/>
      <c r="H109" s="65"/>
      <c r="I109" s="286"/>
      <c r="J109" s="280"/>
      <c r="K109" s="286"/>
      <c r="L109" s="65"/>
    </row>
    <row r="110" spans="1:12" s="70" customFormat="1" ht="15" customHeight="1">
      <c r="A110" s="78" t="s">
        <v>167</v>
      </c>
      <c r="B110" s="77"/>
      <c r="C110" s="77"/>
      <c r="D110" s="79"/>
      <c r="E110" s="80"/>
      <c r="F110" s="83"/>
      <c r="G110" s="80"/>
      <c r="H110" s="80"/>
      <c r="I110" s="80"/>
      <c r="J110" s="83"/>
      <c r="K110" s="80"/>
      <c r="L110" s="80"/>
    </row>
    <row r="111" spans="1:12" s="70" customFormat="1" ht="7.5" customHeight="1">
      <c r="A111" s="78"/>
      <c r="B111" s="77"/>
      <c r="C111" s="77"/>
      <c r="D111" s="79"/>
      <c r="E111" s="80"/>
      <c r="F111" s="83"/>
      <c r="G111" s="80"/>
      <c r="H111" s="80"/>
      <c r="I111" s="80"/>
      <c r="J111" s="83"/>
      <c r="K111" s="80"/>
      <c r="L111" s="80"/>
    </row>
    <row r="112" spans="1:12" s="70" customFormat="1" ht="15" customHeight="1">
      <c r="A112" s="78"/>
      <c r="B112" s="77" t="s">
        <v>196</v>
      </c>
      <c r="C112" s="77"/>
      <c r="D112" s="79"/>
      <c r="E112" s="77"/>
      <c r="F112" s="295">
        <f>F99/3730000</f>
        <v>0.9974474530831099</v>
      </c>
      <c r="G112" s="292"/>
      <c r="H112" s="292">
        <v>1.1613646112600535</v>
      </c>
      <c r="I112" s="294"/>
      <c r="J112" s="295">
        <f>J99/3730000</f>
        <v>0.8212630026809652</v>
      </c>
      <c r="K112" s="296"/>
      <c r="L112" s="292">
        <v>0.7469487935656837</v>
      </c>
    </row>
    <row r="113" spans="1:12" s="70" customFormat="1" ht="16.5" customHeight="1">
      <c r="A113" s="78"/>
      <c r="B113" s="77"/>
      <c r="C113" s="77"/>
      <c r="D113" s="79"/>
      <c r="E113" s="77"/>
      <c r="F113" s="292"/>
      <c r="G113" s="292"/>
      <c r="H113" s="292"/>
      <c r="I113" s="294"/>
      <c r="J113" s="292"/>
      <c r="K113" s="296"/>
      <c r="L113" s="292"/>
    </row>
    <row r="114" spans="1:12" ht="17.25" customHeight="1">
      <c r="A114" s="37"/>
      <c r="B114" s="51"/>
      <c r="C114" s="51"/>
      <c r="D114" s="52"/>
      <c r="E114" s="51"/>
      <c r="F114" s="53"/>
      <c r="G114" s="53"/>
      <c r="H114" s="53"/>
      <c r="I114" s="19"/>
      <c r="J114" s="53"/>
      <c r="K114" s="20"/>
      <c r="L114" s="53"/>
    </row>
    <row r="115" spans="1:12" s="26" customFormat="1" ht="33" customHeight="1">
      <c r="A115" s="306" t="str">
        <f>'2-4'!A55</f>
        <v>The accompanying condensed notes to the interim financial information on pages 14 to 54 are an integral part of this interim financial information.</v>
      </c>
      <c r="B115" s="306"/>
      <c r="C115" s="306"/>
      <c r="D115" s="306"/>
      <c r="E115" s="306"/>
      <c r="F115" s="306"/>
      <c r="G115" s="306"/>
      <c r="H115" s="306"/>
      <c r="I115" s="306"/>
      <c r="J115" s="306"/>
      <c r="K115" s="306"/>
      <c r="L115" s="306"/>
    </row>
  </sheetData>
  <sheetProtection/>
  <mergeCells count="2">
    <mergeCell ref="A115:L115"/>
    <mergeCell ref="A56:L56"/>
  </mergeCells>
  <printOptions/>
  <pageMargins left="0.8" right="0.5" top="0.5" bottom="0.6" header="0.49" footer="0.4"/>
  <pageSetup firstPageNumber="7" useFirstPageNumber="1" fitToHeight="0" fitToWidth="1" horizontalDpi="1200" verticalDpi="1200" orientation="portrait" paperSize="9" scale="91" r:id="rId1"/>
  <headerFooter>
    <oddFooter>&amp;R&amp;"Arial,Regular"&amp;9&amp;P</oddFooter>
  </headerFooter>
  <rowBreaks count="1" manualBreakCount="1">
    <brk id="56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AD49"/>
  <sheetViews>
    <sheetView zoomScale="90" zoomScaleNormal="90" zoomScaleSheetLayoutView="100" zoomScalePageLayoutView="0" workbookViewId="0" topLeftCell="A10">
      <selection activeCell="H16" sqref="H16"/>
    </sheetView>
  </sheetViews>
  <sheetFormatPr defaultColWidth="9.28125" defaultRowHeight="16.5" customHeight="1"/>
  <cols>
    <col min="1" max="1" width="1.28515625" style="185" customWidth="1"/>
    <col min="2" max="2" width="1.421875" style="185" customWidth="1"/>
    <col min="3" max="3" width="26.00390625" style="185" customWidth="1"/>
    <col min="4" max="4" width="5.421875" style="186" customWidth="1"/>
    <col min="5" max="5" width="0.5625" style="187" customWidth="1"/>
    <col min="6" max="6" width="9.57421875" style="188" customWidth="1"/>
    <col min="7" max="7" width="0.5625" style="187" customWidth="1"/>
    <col min="8" max="8" width="10.421875" style="188" customWidth="1"/>
    <col min="9" max="9" width="0.5625" style="187" customWidth="1"/>
    <col min="10" max="10" width="10.57421875" style="188" customWidth="1"/>
    <col min="11" max="11" width="0.5625" style="187" customWidth="1"/>
    <col min="12" max="12" width="11.57421875" style="188" bestFit="1" customWidth="1"/>
    <col min="13" max="13" width="0.5625" style="187" customWidth="1"/>
    <col min="14" max="14" width="11.57421875" style="187" customWidth="1"/>
    <col min="15" max="15" width="0.5625" style="187" customWidth="1"/>
    <col min="16" max="16" width="14.7109375" style="187" customWidth="1"/>
    <col min="17" max="17" width="0.5625" style="187" customWidth="1"/>
    <col min="18" max="18" width="14.7109375" style="187" customWidth="1"/>
    <col min="19" max="19" width="0.5625" style="187" customWidth="1"/>
    <col min="20" max="20" width="10.57421875" style="187" customWidth="1"/>
    <col min="21" max="21" width="0.5625" style="187" customWidth="1"/>
    <col min="22" max="22" width="12.57421875" style="187" customWidth="1"/>
    <col min="23" max="23" width="0.5625" style="187" customWidth="1"/>
    <col min="24" max="24" width="10.00390625" style="187" customWidth="1"/>
    <col min="25" max="25" width="0.5625" style="187" customWidth="1"/>
    <col min="26" max="26" width="9.57421875" style="187" customWidth="1"/>
    <col min="27" max="27" width="0.5625" style="187" customWidth="1"/>
    <col min="28" max="28" width="11.7109375" style="187" customWidth="1"/>
    <col min="29" max="29" width="0.5625" style="187" customWidth="1"/>
    <col min="30" max="30" width="10.7109375" style="188" customWidth="1"/>
    <col min="31" max="16384" width="9.28125" style="185" customWidth="1"/>
  </cols>
  <sheetData>
    <row r="1" spans="1:30" s="179" customFormat="1" ht="16.5" customHeight="1">
      <c r="A1" s="173" t="s">
        <v>58</v>
      </c>
      <c r="B1" s="174"/>
      <c r="C1" s="174"/>
      <c r="D1" s="175"/>
      <c r="E1" s="176"/>
      <c r="F1" s="177"/>
      <c r="G1" s="176"/>
      <c r="H1" s="177"/>
      <c r="I1" s="176"/>
      <c r="J1" s="177"/>
      <c r="K1" s="176"/>
      <c r="L1" s="177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8" t="s">
        <v>54</v>
      </c>
    </row>
    <row r="2" spans="1:30" s="179" customFormat="1" ht="16.5" customHeight="1">
      <c r="A2" s="173" t="s">
        <v>115</v>
      </c>
      <c r="B2" s="174"/>
      <c r="C2" s="174"/>
      <c r="D2" s="175"/>
      <c r="E2" s="176"/>
      <c r="F2" s="177"/>
      <c r="G2" s="176"/>
      <c r="H2" s="177"/>
      <c r="I2" s="176"/>
      <c r="J2" s="177"/>
      <c r="K2" s="176"/>
      <c r="L2" s="177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7"/>
    </row>
    <row r="3" spans="1:30" s="179" customFormat="1" ht="16.5" customHeight="1">
      <c r="A3" s="180" t="str">
        <f>'7-8 (9m)'!A3</f>
        <v>For the nine-month period ended 30 September 2020</v>
      </c>
      <c r="B3" s="181"/>
      <c r="C3" s="181"/>
      <c r="D3" s="182"/>
      <c r="E3" s="183"/>
      <c r="F3" s="184"/>
      <c r="G3" s="183"/>
      <c r="H3" s="184"/>
      <c r="I3" s="183"/>
      <c r="J3" s="184"/>
      <c r="K3" s="183"/>
      <c r="L3" s="184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4"/>
    </row>
    <row r="4" ht="15" customHeight="1"/>
    <row r="5" ht="15" customHeight="1"/>
    <row r="6" spans="2:30" ht="15" customHeight="1">
      <c r="B6" s="189"/>
      <c r="C6" s="189"/>
      <c r="D6" s="190"/>
      <c r="E6" s="190"/>
      <c r="F6" s="191"/>
      <c r="G6" s="192"/>
      <c r="H6" s="191"/>
      <c r="I6" s="192"/>
      <c r="J6" s="191"/>
      <c r="K6" s="192"/>
      <c r="L6" s="191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1"/>
      <c r="AC6" s="192"/>
      <c r="AD6" s="191" t="s">
        <v>139</v>
      </c>
    </row>
    <row r="7" spans="2:30" ht="15" customHeight="1">
      <c r="B7" s="189"/>
      <c r="C7" s="189"/>
      <c r="D7" s="190"/>
      <c r="E7" s="190"/>
      <c r="F7" s="307" t="s">
        <v>24</v>
      </c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193"/>
      <c r="AB7" s="193"/>
      <c r="AC7" s="189"/>
      <c r="AD7" s="194"/>
    </row>
    <row r="8" spans="2:30" ht="15" customHeight="1">
      <c r="B8" s="189"/>
      <c r="C8" s="189"/>
      <c r="D8" s="190"/>
      <c r="E8" s="190"/>
      <c r="F8" s="195"/>
      <c r="G8" s="195"/>
      <c r="H8" s="195"/>
      <c r="I8" s="195"/>
      <c r="M8" s="195"/>
      <c r="N8" s="308" t="s">
        <v>117</v>
      </c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196"/>
      <c r="Z8" s="196"/>
      <c r="AA8" s="189"/>
      <c r="AB8" s="194"/>
      <c r="AC8" s="189"/>
      <c r="AD8" s="194"/>
    </row>
    <row r="9" spans="4:30" s="197" customFormat="1" ht="15" customHeight="1">
      <c r="D9" s="198"/>
      <c r="E9" s="198"/>
      <c r="F9" s="82"/>
      <c r="G9" s="82"/>
      <c r="H9" s="199"/>
      <c r="I9" s="82"/>
      <c r="M9" s="82"/>
      <c r="N9" s="82"/>
      <c r="O9" s="82"/>
      <c r="P9" s="308" t="s">
        <v>153</v>
      </c>
      <c r="Q9" s="308"/>
      <c r="R9" s="308"/>
      <c r="S9" s="308"/>
      <c r="T9" s="308"/>
      <c r="U9" s="308"/>
      <c r="V9" s="308"/>
      <c r="W9" s="82"/>
      <c r="X9" s="82"/>
      <c r="Y9" s="82"/>
      <c r="AA9" s="82"/>
      <c r="AB9" s="82"/>
      <c r="AC9" s="82"/>
      <c r="AD9" s="82"/>
    </row>
    <row r="10" spans="4:30" ht="15" customHeight="1">
      <c r="D10" s="190"/>
      <c r="E10" s="190"/>
      <c r="F10" s="185"/>
      <c r="G10" s="185"/>
      <c r="H10" s="185"/>
      <c r="I10" s="185"/>
      <c r="J10" s="185"/>
      <c r="K10" s="2"/>
      <c r="L10" s="2"/>
      <c r="M10" s="2"/>
      <c r="N10" s="189"/>
      <c r="O10" s="2"/>
      <c r="P10" s="2"/>
      <c r="Q10" s="2"/>
      <c r="R10" s="2"/>
      <c r="S10" s="2"/>
      <c r="T10" s="2"/>
      <c r="U10" s="2"/>
      <c r="V10" s="2" t="s">
        <v>126</v>
      </c>
      <c r="W10" s="2"/>
      <c r="X10" s="2"/>
      <c r="Y10" s="2"/>
      <c r="Z10" s="185"/>
      <c r="AA10" s="185"/>
      <c r="AB10" s="185"/>
      <c r="AC10" s="185"/>
      <c r="AD10" s="185"/>
    </row>
    <row r="11" spans="4:30" ht="15" customHeight="1">
      <c r="D11" s="190"/>
      <c r="E11" s="190"/>
      <c r="F11" s="185"/>
      <c r="G11" s="185"/>
      <c r="H11" s="185"/>
      <c r="I11" s="185"/>
      <c r="J11" s="185"/>
      <c r="K11" s="2"/>
      <c r="L11" s="2"/>
      <c r="M11" s="2"/>
      <c r="N11" s="2" t="s">
        <v>251</v>
      </c>
      <c r="O11" s="2"/>
      <c r="P11" s="185"/>
      <c r="Q11" s="2"/>
      <c r="R11" s="189"/>
      <c r="S11" s="2"/>
      <c r="T11" s="185"/>
      <c r="U11" s="2"/>
      <c r="V11" s="189" t="s">
        <v>124</v>
      </c>
      <c r="W11" s="2"/>
      <c r="X11" s="2"/>
      <c r="Y11" s="2"/>
      <c r="Z11" s="185"/>
      <c r="AA11" s="185"/>
      <c r="AB11" s="185"/>
      <c r="AC11" s="185"/>
      <c r="AD11" s="185"/>
    </row>
    <row r="12" spans="4:30" ht="15" customHeight="1">
      <c r="D12" s="190"/>
      <c r="E12" s="190"/>
      <c r="F12" s="185"/>
      <c r="G12" s="2"/>
      <c r="H12" s="200"/>
      <c r="I12" s="2"/>
      <c r="J12" s="200"/>
      <c r="K12" s="2"/>
      <c r="L12" s="2"/>
      <c r="M12" s="2"/>
      <c r="N12" s="2" t="s">
        <v>121</v>
      </c>
      <c r="O12" s="2"/>
      <c r="P12" s="185"/>
      <c r="Q12" s="2"/>
      <c r="R12" s="189"/>
      <c r="S12" s="2"/>
      <c r="T12" s="185"/>
      <c r="U12" s="2"/>
      <c r="V12" s="189" t="s">
        <v>130</v>
      </c>
      <c r="W12" s="2"/>
      <c r="X12" s="2"/>
      <c r="Y12" s="2"/>
      <c r="Z12" s="2"/>
      <c r="AA12" s="2"/>
      <c r="AB12" s="2"/>
      <c r="AC12" s="2"/>
      <c r="AD12" s="2"/>
    </row>
    <row r="13" spans="4:30" ht="15" customHeight="1">
      <c r="D13" s="190"/>
      <c r="E13" s="190"/>
      <c r="F13" s="2" t="s">
        <v>38</v>
      </c>
      <c r="G13" s="2"/>
      <c r="H13" s="200"/>
      <c r="I13" s="2"/>
      <c r="J13" s="187"/>
      <c r="L13" s="187"/>
      <c r="M13" s="2"/>
      <c r="N13" s="2" t="s">
        <v>122</v>
      </c>
      <c r="O13" s="2"/>
      <c r="P13" s="2" t="s">
        <v>181</v>
      </c>
      <c r="Q13" s="2"/>
      <c r="R13" s="2" t="s">
        <v>252</v>
      </c>
      <c r="S13" s="2"/>
      <c r="T13" s="2" t="s">
        <v>128</v>
      </c>
      <c r="U13" s="2"/>
      <c r="V13" s="2" t="s">
        <v>209</v>
      </c>
      <c r="W13" s="2"/>
      <c r="X13" s="2" t="s">
        <v>102</v>
      </c>
      <c r="Y13" s="2"/>
      <c r="Z13" s="185"/>
      <c r="AA13" s="185"/>
      <c r="AB13" s="185"/>
      <c r="AC13" s="2"/>
      <c r="AD13" s="187"/>
    </row>
    <row r="14" spans="4:30" ht="15" customHeight="1">
      <c r="D14" s="190"/>
      <c r="E14" s="190"/>
      <c r="F14" s="200" t="s">
        <v>37</v>
      </c>
      <c r="G14" s="2"/>
      <c r="H14" s="200" t="s">
        <v>40</v>
      </c>
      <c r="I14" s="2"/>
      <c r="J14" s="309" t="s">
        <v>47</v>
      </c>
      <c r="K14" s="309"/>
      <c r="L14" s="309"/>
      <c r="M14" s="2"/>
      <c r="N14" s="2" t="s">
        <v>143</v>
      </c>
      <c r="O14" s="2"/>
      <c r="P14" s="189" t="s">
        <v>182</v>
      </c>
      <c r="Q14" s="2"/>
      <c r="R14" s="189" t="s">
        <v>253</v>
      </c>
      <c r="S14" s="2"/>
      <c r="T14" s="189" t="s">
        <v>129</v>
      </c>
      <c r="U14" s="2"/>
      <c r="V14" s="2" t="s">
        <v>208</v>
      </c>
      <c r="W14" s="2"/>
      <c r="X14" s="2" t="s">
        <v>103</v>
      </c>
      <c r="Y14" s="2"/>
      <c r="Z14" s="2" t="s">
        <v>41</v>
      </c>
      <c r="AA14" s="2"/>
      <c r="AB14" s="2" t="s">
        <v>27</v>
      </c>
      <c r="AC14" s="2"/>
      <c r="AD14" s="2" t="s">
        <v>26</v>
      </c>
    </row>
    <row r="15" spans="4:30" ht="15" customHeight="1">
      <c r="D15" s="190"/>
      <c r="E15" s="190"/>
      <c r="F15" s="189" t="s">
        <v>25</v>
      </c>
      <c r="G15" s="2"/>
      <c r="H15" s="200" t="s">
        <v>39</v>
      </c>
      <c r="I15" s="2"/>
      <c r="J15" s="200" t="s">
        <v>76</v>
      </c>
      <c r="K15" s="2"/>
      <c r="L15" s="2" t="s">
        <v>19</v>
      </c>
      <c r="M15" s="2"/>
      <c r="N15" s="2" t="s">
        <v>123</v>
      </c>
      <c r="O15" s="2"/>
      <c r="P15" s="2" t="s">
        <v>183</v>
      </c>
      <c r="Q15" s="2"/>
      <c r="R15" s="2" t="s">
        <v>254</v>
      </c>
      <c r="S15" s="2"/>
      <c r="T15" s="2" t="s">
        <v>133</v>
      </c>
      <c r="U15" s="2"/>
      <c r="V15" s="2" t="s">
        <v>125</v>
      </c>
      <c r="W15" s="2"/>
      <c r="X15" s="2" t="s">
        <v>104</v>
      </c>
      <c r="Y15" s="2"/>
      <c r="Z15" s="2" t="s">
        <v>42</v>
      </c>
      <c r="AA15" s="2"/>
      <c r="AB15" s="2" t="s">
        <v>28</v>
      </c>
      <c r="AC15" s="2"/>
      <c r="AD15" s="2" t="s">
        <v>84</v>
      </c>
    </row>
    <row r="16" spans="4:30" ht="15" customHeight="1">
      <c r="D16" s="201" t="s">
        <v>2</v>
      </c>
      <c r="E16" s="202"/>
      <c r="F16" s="203" t="s">
        <v>83</v>
      </c>
      <c r="G16" s="3"/>
      <c r="H16" s="203" t="s">
        <v>83</v>
      </c>
      <c r="I16" s="2"/>
      <c r="J16" s="203" t="s">
        <v>83</v>
      </c>
      <c r="K16" s="3"/>
      <c r="L16" s="203" t="s">
        <v>83</v>
      </c>
      <c r="M16" s="2"/>
      <c r="N16" s="203" t="s">
        <v>83</v>
      </c>
      <c r="O16" s="2"/>
      <c r="P16" s="203" t="s">
        <v>83</v>
      </c>
      <c r="Q16" s="2"/>
      <c r="R16" s="203" t="s">
        <v>83</v>
      </c>
      <c r="S16" s="2"/>
      <c r="T16" s="203" t="s">
        <v>83</v>
      </c>
      <c r="U16" s="2"/>
      <c r="V16" s="203" t="s">
        <v>83</v>
      </c>
      <c r="W16" s="2"/>
      <c r="X16" s="203" t="s">
        <v>83</v>
      </c>
      <c r="Y16" s="2"/>
      <c r="Z16" s="203" t="s">
        <v>83</v>
      </c>
      <c r="AA16" s="2"/>
      <c r="AB16" s="203" t="s">
        <v>83</v>
      </c>
      <c r="AC16" s="2"/>
      <c r="AD16" s="203" t="s">
        <v>83</v>
      </c>
    </row>
    <row r="17" spans="4:30" ht="15" customHeight="1">
      <c r="D17" s="190"/>
      <c r="E17" s="190"/>
      <c r="F17" s="4"/>
      <c r="G17" s="5"/>
      <c r="H17" s="4"/>
      <c r="I17" s="1"/>
      <c r="J17" s="4"/>
      <c r="K17" s="5"/>
      <c r="L17" s="4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4"/>
      <c r="AC17" s="1"/>
      <c r="AD17" s="4"/>
    </row>
    <row r="18" spans="1:30" ht="15" customHeight="1">
      <c r="A18" s="204" t="s">
        <v>146</v>
      </c>
      <c r="B18" s="204"/>
      <c r="E18" s="186"/>
      <c r="F18" s="6">
        <v>373000</v>
      </c>
      <c r="G18" s="6"/>
      <c r="H18" s="6">
        <v>3680616</v>
      </c>
      <c r="I18" s="6"/>
      <c r="J18" s="6">
        <v>37300</v>
      </c>
      <c r="K18" s="6"/>
      <c r="L18" s="6">
        <v>14826640</v>
      </c>
      <c r="M18" s="205"/>
      <c r="N18" s="6">
        <v>-701847</v>
      </c>
      <c r="O18" s="205"/>
      <c r="P18" s="6">
        <v>-15699</v>
      </c>
      <c r="Q18" s="205"/>
      <c r="R18" s="6">
        <v>0</v>
      </c>
      <c r="S18" s="205"/>
      <c r="T18" s="6">
        <v>-63358</v>
      </c>
      <c r="U18" s="205"/>
      <c r="V18" s="6">
        <v>2011</v>
      </c>
      <c r="W18" s="205"/>
      <c r="X18" s="205">
        <f>SUM(N18:W18)</f>
        <v>-778893</v>
      </c>
      <c r="Y18" s="205"/>
      <c r="Z18" s="205">
        <f>SUM(F18:L18,X18)</f>
        <v>18138663</v>
      </c>
      <c r="AA18" s="205"/>
      <c r="AB18" s="6">
        <v>1378962</v>
      </c>
      <c r="AC18" s="6"/>
      <c r="AD18" s="6">
        <f>SUM(Z18:AB18)</f>
        <v>19517625</v>
      </c>
    </row>
    <row r="19" spans="1:30" ht="7.5" customHeight="1">
      <c r="A19" s="204"/>
      <c r="B19" s="204"/>
      <c r="E19" s="186"/>
      <c r="F19" s="6"/>
      <c r="G19" s="6"/>
      <c r="H19" s="6"/>
      <c r="I19" s="6"/>
      <c r="J19" s="6"/>
      <c r="K19" s="6"/>
      <c r="L19" s="6"/>
      <c r="M19" s="205"/>
      <c r="N19" s="6"/>
      <c r="O19" s="205"/>
      <c r="P19" s="6"/>
      <c r="Q19" s="205"/>
      <c r="R19" s="6"/>
      <c r="S19" s="205"/>
      <c r="T19" s="6"/>
      <c r="U19" s="205"/>
      <c r="V19" s="6"/>
      <c r="W19" s="205"/>
      <c r="X19" s="205"/>
      <c r="Y19" s="205"/>
      <c r="Z19" s="205"/>
      <c r="AA19" s="205"/>
      <c r="AB19" s="6"/>
      <c r="AC19" s="6"/>
      <c r="AD19" s="6"/>
    </row>
    <row r="20" spans="1:30" ht="15" customHeight="1">
      <c r="A20" s="204" t="s">
        <v>116</v>
      </c>
      <c r="B20" s="204"/>
      <c r="E20" s="186"/>
      <c r="F20" s="6"/>
      <c r="G20" s="6"/>
      <c r="H20" s="6"/>
      <c r="I20" s="6"/>
      <c r="J20" s="6"/>
      <c r="K20" s="6"/>
      <c r="L20" s="6"/>
      <c r="M20" s="205"/>
      <c r="N20" s="6"/>
      <c r="O20" s="205"/>
      <c r="P20" s="205"/>
      <c r="Q20" s="205"/>
      <c r="R20" s="205"/>
      <c r="S20" s="205"/>
      <c r="T20" s="205"/>
      <c r="U20" s="205"/>
      <c r="V20" s="6"/>
      <c r="W20" s="205"/>
      <c r="X20" s="205"/>
      <c r="Y20" s="205"/>
      <c r="Z20" s="205"/>
      <c r="AA20" s="205"/>
      <c r="AB20" s="6"/>
      <c r="AC20" s="6"/>
      <c r="AD20" s="6"/>
    </row>
    <row r="21" spans="1:29" ht="15" customHeight="1">
      <c r="A21" s="206" t="s">
        <v>271</v>
      </c>
      <c r="E21" s="186"/>
      <c r="G21" s="188"/>
      <c r="I21" s="188"/>
      <c r="K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8"/>
    </row>
    <row r="22" spans="2:30" ht="15" customHeight="1">
      <c r="B22" s="206" t="s">
        <v>272</v>
      </c>
      <c r="E22" s="186"/>
      <c r="F22" s="6">
        <v>0</v>
      </c>
      <c r="G22" s="6"/>
      <c r="H22" s="6">
        <v>0</v>
      </c>
      <c r="I22" s="6"/>
      <c r="J22" s="6">
        <v>0</v>
      </c>
      <c r="K22" s="6"/>
      <c r="L22" s="6">
        <v>0</v>
      </c>
      <c r="M22" s="205"/>
      <c r="N22" s="6">
        <v>8315</v>
      </c>
      <c r="O22" s="205"/>
      <c r="P22" s="205">
        <v>0</v>
      </c>
      <c r="Q22" s="205"/>
      <c r="R22" s="205">
        <v>0</v>
      </c>
      <c r="S22" s="205"/>
      <c r="T22" s="205">
        <v>0</v>
      </c>
      <c r="U22" s="205"/>
      <c r="V22" s="6">
        <v>0</v>
      </c>
      <c r="W22" s="205"/>
      <c r="X22" s="205">
        <f>SUM(N22:W22)</f>
        <v>8315</v>
      </c>
      <c r="Y22" s="205"/>
      <c r="Z22" s="205">
        <f>SUM(F22:L22,X22)</f>
        <v>8315</v>
      </c>
      <c r="AA22" s="205"/>
      <c r="AB22" s="6">
        <v>437054</v>
      </c>
      <c r="AC22" s="6"/>
      <c r="AD22" s="6">
        <f>SUM(Z22:AB22)</f>
        <v>445369</v>
      </c>
    </row>
    <row r="23" spans="1:30" ht="15" customHeight="1">
      <c r="A23" s="206" t="s">
        <v>156</v>
      </c>
      <c r="B23" s="204"/>
      <c r="D23" s="186">
        <v>20</v>
      </c>
      <c r="E23" s="186"/>
      <c r="F23" s="6">
        <v>0</v>
      </c>
      <c r="G23" s="6"/>
      <c r="H23" s="6">
        <v>0</v>
      </c>
      <c r="I23" s="6"/>
      <c r="J23" s="6">
        <v>0</v>
      </c>
      <c r="K23" s="6"/>
      <c r="L23" s="6">
        <v>-932500</v>
      </c>
      <c r="M23" s="205"/>
      <c r="N23" s="6">
        <v>0</v>
      </c>
      <c r="O23" s="205"/>
      <c r="P23" s="205">
        <v>0</v>
      </c>
      <c r="Q23" s="205"/>
      <c r="R23" s="205">
        <v>0</v>
      </c>
      <c r="S23" s="205"/>
      <c r="T23" s="205">
        <v>0</v>
      </c>
      <c r="U23" s="205"/>
      <c r="V23" s="6">
        <v>0</v>
      </c>
      <c r="W23" s="205"/>
      <c r="X23" s="205">
        <f>SUM(N23:W23)</f>
        <v>0</v>
      </c>
      <c r="Y23" s="205"/>
      <c r="Z23" s="205">
        <f>SUM(F23:L23,X23)</f>
        <v>-932500</v>
      </c>
      <c r="AA23" s="205"/>
      <c r="AB23" s="6">
        <v>0</v>
      </c>
      <c r="AC23" s="6"/>
      <c r="AD23" s="6">
        <f>SUM(Z23:AB23)</f>
        <v>-932500</v>
      </c>
    </row>
    <row r="24" spans="1:30" ht="15" customHeight="1">
      <c r="A24" s="206" t="s">
        <v>197</v>
      </c>
      <c r="B24" s="204"/>
      <c r="E24" s="186"/>
      <c r="F24" s="6"/>
      <c r="G24" s="6"/>
      <c r="H24" s="6"/>
      <c r="I24" s="6"/>
      <c r="J24" s="6"/>
      <c r="K24" s="6"/>
      <c r="L24" s="6"/>
      <c r="M24" s="205"/>
      <c r="N24" s="6"/>
      <c r="O24" s="205"/>
      <c r="P24" s="205"/>
      <c r="Q24" s="205"/>
      <c r="R24" s="205"/>
      <c r="S24" s="205"/>
      <c r="T24" s="205"/>
      <c r="U24" s="205"/>
      <c r="V24" s="6"/>
      <c r="W24" s="205"/>
      <c r="X24" s="205"/>
      <c r="Y24" s="205"/>
      <c r="Z24" s="205"/>
      <c r="AA24" s="205"/>
      <c r="AB24" s="6"/>
      <c r="AC24" s="6"/>
      <c r="AD24" s="6"/>
    </row>
    <row r="25" spans="2:30" ht="15" customHeight="1">
      <c r="B25" s="185" t="s">
        <v>198</v>
      </c>
      <c r="C25" s="207"/>
      <c r="E25" s="186"/>
      <c r="F25" s="208">
        <v>0</v>
      </c>
      <c r="G25" s="188"/>
      <c r="H25" s="208">
        <v>0</v>
      </c>
      <c r="I25" s="188"/>
      <c r="J25" s="208">
        <v>0</v>
      </c>
      <c r="K25" s="6"/>
      <c r="L25" s="209">
        <f>'7-8 (9m)'!H99</f>
        <v>4331890</v>
      </c>
      <c r="M25" s="205"/>
      <c r="N25" s="208">
        <v>0</v>
      </c>
      <c r="O25" s="205"/>
      <c r="P25" s="210">
        <v>-2443</v>
      </c>
      <c r="Q25" s="205"/>
      <c r="R25" s="210">
        <v>0</v>
      </c>
      <c r="S25" s="205"/>
      <c r="T25" s="210">
        <v>-142820</v>
      </c>
      <c r="U25" s="205"/>
      <c r="V25" s="211">
        <v>0</v>
      </c>
      <c r="W25" s="205"/>
      <c r="X25" s="210">
        <f>SUM(N25:W25)</f>
        <v>-145263</v>
      </c>
      <c r="Y25" s="205"/>
      <c r="Z25" s="210">
        <f>SUM(X25,L25,J25,H25,F25)</f>
        <v>4186627</v>
      </c>
      <c r="AA25" s="205"/>
      <c r="AB25" s="209">
        <v>-105339</v>
      </c>
      <c r="AC25" s="6"/>
      <c r="AD25" s="209">
        <f>SUM(Z25:AB25)</f>
        <v>4081288</v>
      </c>
    </row>
    <row r="26" spans="1:30" ht="15" customHeight="1">
      <c r="A26" s="212"/>
      <c r="E26" s="186"/>
      <c r="G26" s="188"/>
      <c r="I26" s="188"/>
      <c r="K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7"/>
      <c r="AC26" s="7"/>
      <c r="AD26" s="7"/>
    </row>
    <row r="27" spans="1:30" ht="15" customHeight="1" thickBot="1">
      <c r="A27" s="204" t="s">
        <v>168</v>
      </c>
      <c r="E27" s="186"/>
      <c r="F27" s="213">
        <f>SUM(F18:F25)</f>
        <v>373000</v>
      </c>
      <c r="G27" s="188"/>
      <c r="H27" s="213">
        <f>SUM(H18:H25)</f>
        <v>3680616</v>
      </c>
      <c r="I27" s="188"/>
      <c r="J27" s="213">
        <f>SUM(J18:J25)</f>
        <v>37300</v>
      </c>
      <c r="K27" s="188"/>
      <c r="L27" s="213">
        <f>SUM(L18:L25)</f>
        <v>18226030</v>
      </c>
      <c r="M27" s="188"/>
      <c r="N27" s="213">
        <f>SUM(N18:N25)</f>
        <v>-693532</v>
      </c>
      <c r="O27" s="188"/>
      <c r="P27" s="213">
        <f>SUM(P18:P25)</f>
        <v>-18142</v>
      </c>
      <c r="Q27" s="188"/>
      <c r="R27" s="213">
        <f>SUM(R18:R25)</f>
        <v>0</v>
      </c>
      <c r="S27" s="188"/>
      <c r="T27" s="213">
        <f>SUM(T18:T25)</f>
        <v>-206178</v>
      </c>
      <c r="U27" s="188"/>
      <c r="V27" s="213">
        <f>SUM(V18:V25)</f>
        <v>2011</v>
      </c>
      <c r="W27" s="188"/>
      <c r="X27" s="213">
        <f>SUM(X18:X25)</f>
        <v>-915841</v>
      </c>
      <c r="Y27" s="188"/>
      <c r="Z27" s="213">
        <f>SUM(Z18:Z25)</f>
        <v>21401105</v>
      </c>
      <c r="AA27" s="188"/>
      <c r="AB27" s="213">
        <f>SUM(AB18:AB25)</f>
        <v>1710677</v>
      </c>
      <c r="AC27" s="8"/>
      <c r="AD27" s="213">
        <f>SUM(AD18:AD25)</f>
        <v>23111782</v>
      </c>
    </row>
    <row r="28" spans="1:29" ht="15" customHeight="1" thickTop="1">
      <c r="A28" s="204"/>
      <c r="E28" s="186"/>
      <c r="G28" s="188"/>
      <c r="I28" s="188"/>
      <c r="K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8"/>
    </row>
    <row r="29" spans="1:29" ht="15" customHeight="1">
      <c r="A29" s="204"/>
      <c r="E29" s="186"/>
      <c r="G29" s="188"/>
      <c r="I29" s="188"/>
      <c r="K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8"/>
    </row>
    <row r="30" spans="1:30" ht="15" customHeight="1">
      <c r="A30" s="204" t="s">
        <v>229</v>
      </c>
      <c r="B30" s="204"/>
      <c r="E30" s="186"/>
      <c r="F30" s="54"/>
      <c r="G30" s="6"/>
      <c r="H30" s="54"/>
      <c r="I30" s="6"/>
      <c r="J30" s="54"/>
      <c r="K30" s="6"/>
      <c r="L30" s="54"/>
      <c r="M30" s="205"/>
      <c r="N30" s="54"/>
      <c r="O30" s="205"/>
      <c r="P30" s="54"/>
      <c r="Q30" s="205"/>
      <c r="R30" s="54"/>
      <c r="S30" s="205"/>
      <c r="T30" s="54"/>
      <c r="U30" s="205"/>
      <c r="V30" s="54"/>
      <c r="W30" s="205"/>
      <c r="X30" s="58"/>
      <c r="Y30" s="205"/>
      <c r="Z30" s="58"/>
      <c r="AA30" s="205"/>
      <c r="AB30" s="54"/>
      <c r="AC30" s="6"/>
      <c r="AD30" s="54"/>
    </row>
    <row r="31" spans="1:30" ht="7.5" customHeight="1">
      <c r="A31" s="204"/>
      <c r="B31" s="204"/>
      <c r="E31" s="186"/>
      <c r="F31" s="54"/>
      <c r="G31" s="6"/>
      <c r="H31" s="54"/>
      <c r="I31" s="6"/>
      <c r="J31" s="54"/>
      <c r="K31" s="6"/>
      <c r="L31" s="54"/>
      <c r="M31" s="205"/>
      <c r="N31" s="54"/>
      <c r="O31" s="205"/>
      <c r="P31" s="54"/>
      <c r="Q31" s="205"/>
      <c r="R31" s="54"/>
      <c r="S31" s="205"/>
      <c r="T31" s="54"/>
      <c r="U31" s="205"/>
      <c r="V31" s="54"/>
      <c r="W31" s="205"/>
      <c r="X31" s="58"/>
      <c r="Y31" s="205"/>
      <c r="Z31" s="58"/>
      <c r="AA31" s="205"/>
      <c r="AB31" s="54"/>
      <c r="AC31" s="6"/>
      <c r="AD31" s="54"/>
    </row>
    <row r="32" spans="1:30" ht="15" customHeight="1">
      <c r="A32" s="204" t="s">
        <v>255</v>
      </c>
      <c r="B32" s="204"/>
      <c r="E32" s="186"/>
      <c r="F32" s="54">
        <v>373000</v>
      </c>
      <c r="G32" s="6"/>
      <c r="H32" s="54">
        <v>3680616</v>
      </c>
      <c r="I32" s="6"/>
      <c r="J32" s="54">
        <v>37300</v>
      </c>
      <c r="K32" s="6"/>
      <c r="L32" s="54">
        <v>20148089</v>
      </c>
      <c r="M32" s="205"/>
      <c r="N32" s="54">
        <v>-693532</v>
      </c>
      <c r="O32" s="205"/>
      <c r="P32" s="54">
        <v>-17078</v>
      </c>
      <c r="Q32" s="205"/>
      <c r="R32" s="54">
        <f>R27</f>
        <v>0</v>
      </c>
      <c r="S32" s="205"/>
      <c r="T32" s="54">
        <v>-164322</v>
      </c>
      <c r="U32" s="205"/>
      <c r="V32" s="54">
        <v>433</v>
      </c>
      <c r="W32" s="205"/>
      <c r="X32" s="58">
        <f>SUM(N32:W32)</f>
        <v>-874499</v>
      </c>
      <c r="Y32" s="205"/>
      <c r="Z32" s="58">
        <f>SUM(F32:L32,X32)</f>
        <v>23364506</v>
      </c>
      <c r="AA32" s="205"/>
      <c r="AB32" s="54">
        <v>1501953</v>
      </c>
      <c r="AC32" s="6"/>
      <c r="AD32" s="54">
        <f>SUM(Z32:AB32)</f>
        <v>24866459</v>
      </c>
    </row>
    <row r="33" spans="1:30" ht="15" customHeight="1">
      <c r="A33" s="204" t="s">
        <v>256</v>
      </c>
      <c r="B33" s="204"/>
      <c r="E33" s="186"/>
      <c r="F33" s="54"/>
      <c r="G33" s="6"/>
      <c r="H33" s="54"/>
      <c r="I33" s="6"/>
      <c r="J33" s="54"/>
      <c r="K33" s="6"/>
      <c r="L33" s="54"/>
      <c r="M33" s="205"/>
      <c r="N33" s="54"/>
      <c r="O33" s="205"/>
      <c r="P33" s="54"/>
      <c r="Q33" s="205"/>
      <c r="R33" s="54"/>
      <c r="S33" s="205"/>
      <c r="T33" s="54"/>
      <c r="U33" s="205"/>
      <c r="V33" s="54"/>
      <c r="W33" s="205"/>
      <c r="X33" s="58"/>
      <c r="Y33" s="205"/>
      <c r="Z33" s="58"/>
      <c r="AA33" s="205"/>
      <c r="AB33" s="54"/>
      <c r="AC33" s="6"/>
      <c r="AD33" s="54"/>
    </row>
    <row r="34" spans="1:30" ht="15" customHeight="1">
      <c r="A34" s="196" t="s">
        <v>257</v>
      </c>
      <c r="B34" s="204"/>
      <c r="D34" s="186">
        <v>4.2</v>
      </c>
      <c r="E34" s="186"/>
      <c r="F34" s="55">
        <v>0</v>
      </c>
      <c r="G34" s="188"/>
      <c r="H34" s="55">
        <v>0</v>
      </c>
      <c r="I34" s="188"/>
      <c r="J34" s="55">
        <v>0</v>
      </c>
      <c r="K34" s="6"/>
      <c r="L34" s="61">
        <v>-84565</v>
      </c>
      <c r="M34" s="205"/>
      <c r="N34" s="55">
        <v>0</v>
      </c>
      <c r="O34" s="205"/>
      <c r="P34" s="57">
        <v>0</v>
      </c>
      <c r="Q34" s="205"/>
      <c r="R34" s="57">
        <v>5453.83</v>
      </c>
      <c r="S34" s="205"/>
      <c r="T34" s="57">
        <v>0</v>
      </c>
      <c r="U34" s="205"/>
      <c r="V34" s="59">
        <v>0</v>
      </c>
      <c r="W34" s="205"/>
      <c r="X34" s="57">
        <f>SUM(N34:W34)</f>
        <v>5453.83</v>
      </c>
      <c r="Y34" s="205"/>
      <c r="Z34" s="57">
        <f>SUM(F34:L34,X34)</f>
        <v>-79111.17</v>
      </c>
      <c r="AA34" s="205"/>
      <c r="AB34" s="61">
        <v>1846.17</v>
      </c>
      <c r="AC34" s="6"/>
      <c r="AD34" s="61">
        <f>SUM(Z34:AB34)</f>
        <v>-77265</v>
      </c>
    </row>
    <row r="35" spans="1:30" ht="15" customHeight="1">
      <c r="A35" s="204"/>
      <c r="B35" s="204"/>
      <c r="E35" s="186"/>
      <c r="F35" s="54"/>
      <c r="G35" s="6"/>
      <c r="H35" s="54"/>
      <c r="I35" s="6"/>
      <c r="J35" s="54"/>
      <c r="K35" s="6"/>
      <c r="L35" s="54"/>
      <c r="M35" s="205"/>
      <c r="N35" s="54"/>
      <c r="O35" s="205"/>
      <c r="P35" s="54"/>
      <c r="Q35" s="205"/>
      <c r="R35" s="54"/>
      <c r="S35" s="205"/>
      <c r="T35" s="54"/>
      <c r="U35" s="205"/>
      <c r="V35" s="54"/>
      <c r="W35" s="205"/>
      <c r="X35" s="58"/>
      <c r="Y35" s="205"/>
      <c r="Z35" s="58"/>
      <c r="AA35" s="205"/>
      <c r="AB35" s="54"/>
      <c r="AC35" s="6"/>
      <c r="AD35" s="54"/>
    </row>
    <row r="36" spans="1:30" ht="15" customHeight="1">
      <c r="A36" s="204" t="s">
        <v>258</v>
      </c>
      <c r="B36" s="204"/>
      <c r="E36" s="186"/>
      <c r="F36" s="54">
        <f>SUM(F31:F34)</f>
        <v>373000</v>
      </c>
      <c r="G36" s="6"/>
      <c r="H36" s="54">
        <f>SUM(H31:H34)</f>
        <v>3680616</v>
      </c>
      <c r="I36" s="6"/>
      <c r="J36" s="54">
        <f>SUM(J31:J34)</f>
        <v>37300</v>
      </c>
      <c r="K36" s="6"/>
      <c r="L36" s="54">
        <f>SUM(L31:L34)</f>
        <v>20063524</v>
      </c>
      <c r="M36" s="205"/>
      <c r="N36" s="54">
        <f>SUM(N31:N34)</f>
        <v>-693532</v>
      </c>
      <c r="O36" s="205"/>
      <c r="P36" s="54">
        <f>SUM(P31:P34)</f>
        <v>-17078</v>
      </c>
      <c r="Q36" s="205"/>
      <c r="R36" s="54">
        <f>SUM(R31:R34)</f>
        <v>5453.83</v>
      </c>
      <c r="S36" s="205"/>
      <c r="T36" s="54">
        <f>SUM(T31:T34)</f>
        <v>-164322</v>
      </c>
      <c r="U36" s="205"/>
      <c r="V36" s="54">
        <f>SUM(V31:V34)</f>
        <v>433</v>
      </c>
      <c r="W36" s="205"/>
      <c r="X36" s="58">
        <f>SUM(X31:X34)</f>
        <v>-869045.17</v>
      </c>
      <c r="Y36" s="205"/>
      <c r="Z36" s="58">
        <f>SUM(F36:L36,X36)</f>
        <v>23285394.83</v>
      </c>
      <c r="AA36" s="205"/>
      <c r="AB36" s="54">
        <f>SUM(AB31:AB34)</f>
        <v>1503799.17</v>
      </c>
      <c r="AC36" s="6"/>
      <c r="AD36" s="54">
        <f>SUM(Z36:AB36)</f>
        <v>24789194</v>
      </c>
    </row>
    <row r="37" spans="1:30" ht="7.5" customHeight="1">
      <c r="A37" s="204"/>
      <c r="B37" s="204"/>
      <c r="E37" s="186"/>
      <c r="F37" s="54"/>
      <c r="G37" s="6"/>
      <c r="H37" s="54"/>
      <c r="I37" s="6"/>
      <c r="J37" s="54"/>
      <c r="K37" s="6"/>
      <c r="L37" s="54"/>
      <c r="M37" s="205"/>
      <c r="N37" s="54"/>
      <c r="O37" s="205"/>
      <c r="P37" s="54"/>
      <c r="Q37" s="205"/>
      <c r="R37" s="54"/>
      <c r="S37" s="205"/>
      <c r="T37" s="54"/>
      <c r="U37" s="205"/>
      <c r="V37" s="54"/>
      <c r="W37" s="205"/>
      <c r="X37" s="58"/>
      <c r="Y37" s="205"/>
      <c r="Z37" s="58"/>
      <c r="AA37" s="205"/>
      <c r="AB37" s="54"/>
      <c r="AC37" s="6"/>
      <c r="AD37" s="54"/>
    </row>
    <row r="38" spans="1:30" ht="15" customHeight="1">
      <c r="A38" s="204" t="s">
        <v>116</v>
      </c>
      <c r="B38" s="204"/>
      <c r="E38" s="186"/>
      <c r="F38" s="54"/>
      <c r="G38" s="6"/>
      <c r="H38" s="54"/>
      <c r="I38" s="6"/>
      <c r="J38" s="54"/>
      <c r="K38" s="6"/>
      <c r="L38" s="54"/>
      <c r="M38" s="205"/>
      <c r="N38" s="54"/>
      <c r="O38" s="205"/>
      <c r="P38" s="58"/>
      <c r="Q38" s="205"/>
      <c r="R38" s="58"/>
      <c r="S38" s="205"/>
      <c r="T38" s="58"/>
      <c r="U38" s="205"/>
      <c r="V38" s="54"/>
      <c r="W38" s="205"/>
      <c r="X38" s="58"/>
      <c r="Y38" s="205"/>
      <c r="Z38" s="58"/>
      <c r="AA38" s="205"/>
      <c r="AB38" s="54"/>
      <c r="AC38" s="6"/>
      <c r="AD38" s="54"/>
    </row>
    <row r="39" spans="1:30" ht="15" customHeight="1">
      <c r="A39" s="206" t="s">
        <v>259</v>
      </c>
      <c r="B39" s="204"/>
      <c r="D39" s="186">
        <v>11</v>
      </c>
      <c r="E39" s="186"/>
      <c r="F39" s="54">
        <v>0</v>
      </c>
      <c r="G39" s="6"/>
      <c r="H39" s="54">
        <v>0</v>
      </c>
      <c r="I39" s="6"/>
      <c r="J39" s="54">
        <v>0</v>
      </c>
      <c r="K39" s="6"/>
      <c r="L39" s="54">
        <v>0</v>
      </c>
      <c r="M39" s="205"/>
      <c r="N39" s="54">
        <v>0</v>
      </c>
      <c r="O39" s="205"/>
      <c r="P39" s="58">
        <v>0</v>
      </c>
      <c r="Q39" s="205"/>
      <c r="R39" s="58">
        <v>0</v>
      </c>
      <c r="S39" s="205"/>
      <c r="T39" s="58">
        <v>0</v>
      </c>
      <c r="U39" s="205"/>
      <c r="V39" s="54">
        <v>0</v>
      </c>
      <c r="W39" s="205"/>
      <c r="X39" s="58">
        <f>SUM(N39:W39)</f>
        <v>0</v>
      </c>
      <c r="Y39" s="205"/>
      <c r="Z39" s="58">
        <f>SUM(F39:L39,X39)</f>
        <v>0</v>
      </c>
      <c r="AA39" s="205"/>
      <c r="AB39" s="54">
        <v>-25534</v>
      </c>
      <c r="AC39" s="6"/>
      <c r="AD39" s="54">
        <f>SUM(Z39:AB39)</f>
        <v>-25534</v>
      </c>
    </row>
    <row r="40" spans="1:30" ht="15" customHeight="1">
      <c r="A40" s="185" t="s">
        <v>144</v>
      </c>
      <c r="B40" s="207"/>
      <c r="C40" s="207"/>
      <c r="E40" s="186"/>
      <c r="F40" s="54"/>
      <c r="G40" s="6"/>
      <c r="H40" s="54"/>
      <c r="I40" s="6"/>
      <c r="J40" s="54"/>
      <c r="K40" s="6"/>
      <c r="L40" s="54"/>
      <c r="M40" s="6"/>
      <c r="N40" s="54"/>
      <c r="O40" s="6"/>
      <c r="P40" s="54"/>
      <c r="Q40" s="6"/>
      <c r="R40" s="54"/>
      <c r="S40" s="6"/>
      <c r="T40" s="54"/>
      <c r="U40" s="6"/>
      <c r="V40" s="54"/>
      <c r="W40" s="6"/>
      <c r="X40" s="54"/>
      <c r="Y40" s="6"/>
      <c r="Z40" s="54"/>
      <c r="AA40" s="6"/>
      <c r="AB40" s="54"/>
      <c r="AC40" s="6"/>
      <c r="AD40" s="54"/>
    </row>
    <row r="41" spans="2:30" ht="15" customHeight="1">
      <c r="B41" s="185" t="s">
        <v>140</v>
      </c>
      <c r="C41" s="207"/>
      <c r="E41" s="186"/>
      <c r="F41" s="54">
        <v>0</v>
      </c>
      <c r="G41" s="6"/>
      <c r="H41" s="54">
        <v>0</v>
      </c>
      <c r="I41" s="6"/>
      <c r="J41" s="54">
        <v>0</v>
      </c>
      <c r="K41" s="6"/>
      <c r="L41" s="54">
        <v>0</v>
      </c>
      <c r="M41" s="205"/>
      <c r="N41" s="54">
        <v>0</v>
      </c>
      <c r="O41" s="205"/>
      <c r="P41" s="58">
        <v>0</v>
      </c>
      <c r="Q41" s="205"/>
      <c r="R41" s="58">
        <v>0</v>
      </c>
      <c r="S41" s="205"/>
      <c r="T41" s="58">
        <v>0</v>
      </c>
      <c r="U41" s="205"/>
      <c r="V41" s="54">
        <v>0</v>
      </c>
      <c r="W41" s="205"/>
      <c r="X41" s="58">
        <f>SUM(N41:W41)</f>
        <v>0</v>
      </c>
      <c r="Y41" s="205"/>
      <c r="Z41" s="58">
        <f>SUM(X41,L41,J41,H41,F41)</f>
        <v>0</v>
      </c>
      <c r="AA41" s="205"/>
      <c r="AB41" s="54">
        <v>384625</v>
      </c>
      <c r="AC41" s="6"/>
      <c r="AD41" s="54">
        <f>SUM(Z41:AB41)</f>
        <v>384625</v>
      </c>
    </row>
    <row r="42" spans="1:30" ht="15" customHeight="1">
      <c r="A42" s="185" t="s">
        <v>156</v>
      </c>
      <c r="C42" s="207"/>
      <c r="D42" s="186">
        <v>20</v>
      </c>
      <c r="E42" s="186"/>
      <c r="F42" s="54">
        <v>0</v>
      </c>
      <c r="G42" s="6"/>
      <c r="H42" s="54">
        <v>0</v>
      </c>
      <c r="I42" s="6"/>
      <c r="J42" s="54">
        <v>0</v>
      </c>
      <c r="K42" s="6"/>
      <c r="L42" s="54">
        <v>-1119000</v>
      </c>
      <c r="M42" s="205"/>
      <c r="N42" s="54">
        <v>0</v>
      </c>
      <c r="O42" s="205"/>
      <c r="P42" s="58">
        <v>0</v>
      </c>
      <c r="Q42" s="205"/>
      <c r="R42" s="58">
        <v>0</v>
      </c>
      <c r="S42" s="205"/>
      <c r="T42" s="58">
        <v>0</v>
      </c>
      <c r="U42" s="205"/>
      <c r="V42" s="54">
        <v>0</v>
      </c>
      <c r="W42" s="205"/>
      <c r="X42" s="58">
        <f>SUM(N42:W42)</f>
        <v>0</v>
      </c>
      <c r="Y42" s="205"/>
      <c r="Z42" s="58">
        <f>SUM(X42,L42,J42,H42,F42)</f>
        <v>-1119000</v>
      </c>
      <c r="AA42" s="205"/>
      <c r="AB42" s="54">
        <v>0</v>
      </c>
      <c r="AC42" s="6"/>
      <c r="AD42" s="54">
        <f>SUM(Z42:AB42)</f>
        <v>-1119000</v>
      </c>
    </row>
    <row r="43" spans="1:30" ht="15" customHeight="1">
      <c r="A43" s="185" t="s">
        <v>260</v>
      </c>
      <c r="C43" s="207"/>
      <c r="E43" s="186"/>
      <c r="F43" s="54"/>
      <c r="G43" s="6"/>
      <c r="H43" s="54"/>
      <c r="I43" s="6"/>
      <c r="J43" s="54"/>
      <c r="K43" s="6"/>
      <c r="L43" s="54"/>
      <c r="M43" s="205"/>
      <c r="N43" s="54"/>
      <c r="O43" s="205"/>
      <c r="P43" s="58"/>
      <c r="Q43" s="205"/>
      <c r="R43" s="58"/>
      <c r="S43" s="205"/>
      <c r="T43" s="58"/>
      <c r="U43" s="205"/>
      <c r="V43" s="54"/>
      <c r="W43" s="205"/>
      <c r="X43" s="58"/>
      <c r="Y43" s="205"/>
      <c r="Z43" s="58"/>
      <c r="AA43" s="205"/>
      <c r="AB43" s="54"/>
      <c r="AC43" s="6"/>
      <c r="AD43" s="54"/>
    </row>
    <row r="44" spans="2:30" ht="15" customHeight="1">
      <c r="B44" s="185" t="s">
        <v>198</v>
      </c>
      <c r="C44" s="207"/>
      <c r="E44" s="186"/>
      <c r="F44" s="55">
        <v>0</v>
      </c>
      <c r="G44" s="188"/>
      <c r="H44" s="55">
        <v>0</v>
      </c>
      <c r="I44" s="188"/>
      <c r="J44" s="55">
        <v>0</v>
      </c>
      <c r="K44" s="6"/>
      <c r="L44" s="61">
        <f>'7-8 (9m)'!F99</f>
        <v>3720479</v>
      </c>
      <c r="M44" s="205"/>
      <c r="N44" s="55">
        <v>0</v>
      </c>
      <c r="O44" s="205"/>
      <c r="P44" s="57">
        <v>0</v>
      </c>
      <c r="Q44" s="205"/>
      <c r="R44" s="57">
        <v>585646</v>
      </c>
      <c r="S44" s="205"/>
      <c r="T44" s="57">
        <v>169669</v>
      </c>
      <c r="U44" s="205"/>
      <c r="V44" s="59">
        <v>-2320</v>
      </c>
      <c r="W44" s="205"/>
      <c r="X44" s="57">
        <f>SUM(N44:W44)</f>
        <v>752995</v>
      </c>
      <c r="Y44" s="205"/>
      <c r="Z44" s="57">
        <f>SUM(X44,L44,J44,H44,F44)</f>
        <v>4473474</v>
      </c>
      <c r="AA44" s="205"/>
      <c r="AB44" s="61">
        <v>-35336</v>
      </c>
      <c r="AC44" s="6"/>
      <c r="AD44" s="61">
        <f>SUM(Z44:AB44)</f>
        <v>4438138</v>
      </c>
    </row>
    <row r="45" spans="1:30" ht="15" customHeight="1">
      <c r="A45" s="212"/>
      <c r="E45" s="186"/>
      <c r="F45" s="62"/>
      <c r="G45" s="188"/>
      <c r="H45" s="62"/>
      <c r="I45" s="188"/>
      <c r="J45" s="62"/>
      <c r="K45" s="188"/>
      <c r="L45" s="62"/>
      <c r="M45" s="188"/>
      <c r="N45" s="62"/>
      <c r="O45" s="188"/>
      <c r="P45" s="62"/>
      <c r="Q45" s="188"/>
      <c r="R45" s="62"/>
      <c r="S45" s="188"/>
      <c r="T45" s="62"/>
      <c r="U45" s="188"/>
      <c r="V45" s="62"/>
      <c r="W45" s="188"/>
      <c r="X45" s="62"/>
      <c r="Y45" s="188"/>
      <c r="Z45" s="62"/>
      <c r="AA45" s="188"/>
      <c r="AB45" s="60"/>
      <c r="AC45" s="7"/>
      <c r="AD45" s="60"/>
    </row>
    <row r="46" spans="1:30" ht="15" customHeight="1" thickBot="1">
      <c r="A46" s="204" t="s">
        <v>230</v>
      </c>
      <c r="E46" s="186"/>
      <c r="F46" s="56">
        <f>SUM(F36:F44)</f>
        <v>373000</v>
      </c>
      <c r="G46" s="188"/>
      <c r="H46" s="56">
        <f>SUM(H36:H44)</f>
        <v>3680616</v>
      </c>
      <c r="I46" s="188"/>
      <c r="J46" s="56">
        <f>SUM(J36:J44)</f>
        <v>37300</v>
      </c>
      <c r="K46" s="188"/>
      <c r="L46" s="56">
        <f>SUM(L36:L44)</f>
        <v>22665003</v>
      </c>
      <c r="M46" s="188"/>
      <c r="N46" s="56">
        <f>SUM(N36:N44)</f>
        <v>-693532</v>
      </c>
      <c r="O46" s="188"/>
      <c r="P46" s="56">
        <f>SUM(P36:P44)</f>
        <v>-17078</v>
      </c>
      <c r="Q46" s="188"/>
      <c r="R46" s="56">
        <f>SUM(R36:R44)</f>
        <v>591099.83</v>
      </c>
      <c r="S46" s="188"/>
      <c r="T46" s="56">
        <f>SUM(T36:T44)</f>
        <v>5347</v>
      </c>
      <c r="U46" s="188"/>
      <c r="V46" s="56">
        <f>SUM(V36:V44)</f>
        <v>-1887</v>
      </c>
      <c r="W46" s="188"/>
      <c r="X46" s="56">
        <f>SUM(X36:X44)</f>
        <v>-116050.17000000004</v>
      </c>
      <c r="Y46" s="188"/>
      <c r="Z46" s="56">
        <f>SUM(Z36:Z44)</f>
        <v>26639868.83</v>
      </c>
      <c r="AA46" s="188"/>
      <c r="AB46" s="56">
        <f>SUM(AB36:AB44)</f>
        <v>1827554.17</v>
      </c>
      <c r="AC46" s="8"/>
      <c r="AD46" s="56">
        <f>SUM(AD36:AD44)</f>
        <v>28467423</v>
      </c>
    </row>
    <row r="47" spans="1:29" ht="15" customHeight="1" thickTop="1">
      <c r="A47" s="204"/>
      <c r="E47" s="186"/>
      <c r="G47" s="188"/>
      <c r="I47" s="188"/>
      <c r="K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8"/>
    </row>
    <row r="48" spans="1:29" ht="7.5" customHeight="1">
      <c r="A48" s="204"/>
      <c r="E48" s="186"/>
      <c r="G48" s="188"/>
      <c r="I48" s="188"/>
      <c r="K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8"/>
    </row>
    <row r="49" spans="1:30" ht="21.75" customHeight="1">
      <c r="A49" s="310" t="str">
        <f>'2-4'!A55</f>
        <v>The accompanying condensed notes to the interim financial information on pages 14 to 54 are an integral part of this interim financial information.</v>
      </c>
      <c r="B49" s="310"/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0"/>
      <c r="Z49" s="310"/>
      <c r="AA49" s="310"/>
      <c r="AB49" s="310"/>
      <c r="AC49" s="310"/>
      <c r="AD49" s="310"/>
    </row>
  </sheetData>
  <sheetProtection/>
  <mergeCells count="5">
    <mergeCell ref="F7:Z7"/>
    <mergeCell ref="N8:X8"/>
    <mergeCell ref="P9:V9"/>
    <mergeCell ref="J14:L14"/>
    <mergeCell ref="A49:AD49"/>
  </mergeCells>
  <printOptions/>
  <pageMargins left="0.3" right="0.3" top="0.5" bottom="0.6" header="0.49" footer="0.4"/>
  <pageSetup firstPageNumber="9" useFirstPageNumber="1" fitToHeight="0" fitToWidth="1" horizontalDpi="1200" verticalDpi="1200" orientation="landscape" paperSize="9" scale="75" r:id="rId1"/>
  <headerFooter>
    <oddFooter>&amp;R&amp;"Arial,Regular"&amp;10&amp;P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T38"/>
  <sheetViews>
    <sheetView zoomScaleSheetLayoutView="100" zoomScalePageLayoutView="0" workbookViewId="0" topLeftCell="A19">
      <selection activeCell="H15" sqref="H15"/>
    </sheetView>
  </sheetViews>
  <sheetFormatPr defaultColWidth="9.28125" defaultRowHeight="16.5" customHeight="1"/>
  <cols>
    <col min="1" max="2" width="1.28515625" style="216" customWidth="1"/>
    <col min="3" max="3" width="34.00390625" style="216" customWidth="1"/>
    <col min="4" max="4" width="5.421875" style="216" customWidth="1"/>
    <col min="5" max="5" width="0.5625" style="214" customWidth="1"/>
    <col min="6" max="6" width="11.28125" style="214" customWidth="1"/>
    <col min="7" max="7" width="0.5625" style="254" customWidth="1"/>
    <col min="8" max="8" width="11.28125" style="216" customWidth="1"/>
    <col min="9" max="9" width="0.5625" style="216" customWidth="1"/>
    <col min="10" max="10" width="12.28125" style="255" customWidth="1"/>
    <col min="11" max="11" width="0.5625" style="255" customWidth="1"/>
    <col min="12" max="12" width="13.57421875" style="215" customWidth="1"/>
    <col min="13" max="13" width="0.5625" style="216" customWidth="1"/>
    <col min="14" max="14" width="16.57421875" style="255" customWidth="1"/>
    <col min="15" max="15" width="0.5625" style="216" customWidth="1"/>
    <col min="16" max="16" width="17.28125" style="255" customWidth="1"/>
    <col min="17" max="17" width="0.5625" style="215" customWidth="1"/>
    <col min="18" max="18" width="12.57421875" style="255" customWidth="1"/>
    <col min="19" max="19" width="0.5625" style="215" customWidth="1"/>
    <col min="20" max="20" width="13.00390625" style="255" customWidth="1"/>
    <col min="21" max="16384" width="9.28125" style="217" customWidth="1"/>
  </cols>
  <sheetData>
    <row r="1" spans="1:20" ht="16.5" customHeight="1">
      <c r="A1" s="173" t="s">
        <v>58</v>
      </c>
      <c r="B1" s="173"/>
      <c r="C1" s="173"/>
      <c r="D1" s="173"/>
      <c r="G1" s="215"/>
      <c r="H1" s="173"/>
      <c r="I1" s="173"/>
      <c r="J1" s="173"/>
      <c r="K1" s="173"/>
      <c r="L1" s="216"/>
      <c r="M1" s="173"/>
      <c r="N1" s="173"/>
      <c r="O1" s="173"/>
      <c r="P1" s="173"/>
      <c r="R1" s="173"/>
      <c r="T1" s="178" t="s">
        <v>54</v>
      </c>
    </row>
    <row r="2" spans="1:20" ht="16.5" customHeight="1">
      <c r="A2" s="173" t="s">
        <v>115</v>
      </c>
      <c r="B2" s="173"/>
      <c r="C2" s="173"/>
      <c r="D2" s="173"/>
      <c r="G2" s="215"/>
      <c r="H2" s="173"/>
      <c r="I2" s="173"/>
      <c r="J2" s="173"/>
      <c r="K2" s="173"/>
      <c r="L2" s="216"/>
      <c r="M2" s="173"/>
      <c r="N2" s="173"/>
      <c r="O2" s="173"/>
      <c r="P2" s="173"/>
      <c r="R2" s="173"/>
      <c r="T2" s="173"/>
    </row>
    <row r="3" spans="1:20" ht="16.5" customHeight="1">
      <c r="A3" s="180" t="str">
        <f>9!A3</f>
        <v>For the nine-month period ended 30 September 2020</v>
      </c>
      <c r="B3" s="218"/>
      <c r="C3" s="218"/>
      <c r="D3" s="218"/>
      <c r="E3" s="219"/>
      <c r="F3" s="219"/>
      <c r="G3" s="220"/>
      <c r="H3" s="218"/>
      <c r="I3" s="218"/>
      <c r="J3" s="218"/>
      <c r="K3" s="218"/>
      <c r="L3" s="221"/>
      <c r="M3" s="218"/>
      <c r="N3" s="218"/>
      <c r="O3" s="218"/>
      <c r="P3" s="218"/>
      <c r="Q3" s="220"/>
      <c r="R3" s="218"/>
      <c r="S3" s="220"/>
      <c r="T3" s="218"/>
    </row>
    <row r="4" spans="1:20" s="228" customFormat="1" ht="16.5" customHeight="1">
      <c r="A4" s="222"/>
      <c r="B4" s="223"/>
      <c r="C4" s="223"/>
      <c r="D4" s="223"/>
      <c r="E4" s="224"/>
      <c r="F4" s="225"/>
      <c r="G4" s="226"/>
      <c r="H4" s="225"/>
      <c r="I4" s="225"/>
      <c r="J4" s="226"/>
      <c r="K4" s="226"/>
      <c r="L4" s="225"/>
      <c r="M4" s="225"/>
      <c r="N4" s="226"/>
      <c r="O4" s="225"/>
      <c r="P4" s="226"/>
      <c r="Q4" s="227"/>
      <c r="R4" s="226"/>
      <c r="S4" s="227"/>
      <c r="T4" s="226"/>
    </row>
    <row r="5" spans="1:20" s="228" customFormat="1" ht="16.5" customHeight="1">
      <c r="A5" s="222"/>
      <c r="B5" s="223"/>
      <c r="C5" s="223"/>
      <c r="D5" s="223"/>
      <c r="E5" s="224"/>
      <c r="F5" s="225"/>
      <c r="G5" s="226"/>
      <c r="H5" s="225"/>
      <c r="I5" s="225"/>
      <c r="J5" s="226"/>
      <c r="K5" s="226"/>
      <c r="L5" s="225"/>
      <c r="M5" s="225"/>
      <c r="N5" s="226"/>
      <c r="O5" s="225"/>
      <c r="P5" s="226"/>
      <c r="Q5" s="227"/>
      <c r="R5" s="226"/>
      <c r="S5" s="227"/>
      <c r="T5" s="226"/>
    </row>
    <row r="6" spans="1:20" s="228" customFormat="1" ht="16.5" customHeight="1">
      <c r="A6" s="222"/>
      <c r="B6" s="223"/>
      <c r="C6" s="223"/>
      <c r="D6" s="229"/>
      <c r="E6" s="227"/>
      <c r="F6" s="230"/>
      <c r="G6" s="231"/>
      <c r="H6" s="232"/>
      <c r="I6" s="232"/>
      <c r="J6" s="232"/>
      <c r="K6" s="232"/>
      <c r="L6" s="232"/>
      <c r="M6" s="232"/>
      <c r="N6" s="232"/>
      <c r="O6" s="232"/>
      <c r="P6" s="232"/>
      <c r="Q6" s="231"/>
      <c r="R6" s="232"/>
      <c r="S6" s="231"/>
      <c r="T6" s="137" t="s">
        <v>261</v>
      </c>
    </row>
    <row r="7" spans="1:20" s="228" customFormat="1" ht="16.5" customHeight="1">
      <c r="A7" s="222"/>
      <c r="B7" s="223"/>
      <c r="C7" s="223"/>
      <c r="D7" s="229"/>
      <c r="E7" s="227"/>
      <c r="F7" s="229"/>
      <c r="G7" s="227"/>
      <c r="H7" s="223"/>
      <c r="I7" s="223"/>
      <c r="J7" s="233"/>
      <c r="K7" s="233"/>
      <c r="L7" s="227"/>
      <c r="M7" s="223"/>
      <c r="N7" s="311" t="s">
        <v>210</v>
      </c>
      <c r="O7" s="311"/>
      <c r="P7" s="311"/>
      <c r="Q7" s="311"/>
      <c r="R7" s="311"/>
      <c r="S7" s="227"/>
      <c r="T7" s="234"/>
    </row>
    <row r="8" spans="1:20" s="228" customFormat="1" ht="16.5" customHeight="1">
      <c r="A8" s="222"/>
      <c r="B8" s="223"/>
      <c r="C8" s="223"/>
      <c r="D8" s="229"/>
      <c r="E8" s="227"/>
      <c r="F8" s="229"/>
      <c r="G8" s="227"/>
      <c r="H8" s="223"/>
      <c r="I8" s="223"/>
      <c r="J8" s="235"/>
      <c r="K8" s="235"/>
      <c r="L8" s="235"/>
      <c r="M8" s="223"/>
      <c r="N8" s="312" t="s">
        <v>153</v>
      </c>
      <c r="O8" s="312"/>
      <c r="P8" s="312"/>
      <c r="Q8" s="227"/>
      <c r="R8" s="234"/>
      <c r="S8" s="227"/>
      <c r="T8" s="234"/>
    </row>
    <row r="9" spans="1:20" s="228" customFormat="1" ht="16.5" customHeight="1">
      <c r="A9" s="222"/>
      <c r="B9" s="223"/>
      <c r="C9" s="223"/>
      <c r="D9" s="229"/>
      <c r="E9" s="227"/>
      <c r="F9" s="236" t="s">
        <v>38</v>
      </c>
      <c r="G9" s="227"/>
      <c r="H9" s="223"/>
      <c r="I9" s="223"/>
      <c r="J9" s="235"/>
      <c r="K9" s="235"/>
      <c r="L9" s="235"/>
      <c r="M9" s="223"/>
      <c r="N9" s="237" t="s">
        <v>181</v>
      </c>
      <c r="O9" s="223"/>
      <c r="P9" s="237" t="s">
        <v>252</v>
      </c>
      <c r="Q9" s="227"/>
      <c r="R9" s="237"/>
      <c r="S9" s="227"/>
      <c r="T9" s="234"/>
    </row>
    <row r="10" spans="1:20" s="228" customFormat="1" ht="16.5" customHeight="1">
      <c r="A10" s="222"/>
      <c r="B10" s="223"/>
      <c r="C10" s="223"/>
      <c r="D10" s="229"/>
      <c r="E10" s="227"/>
      <c r="F10" s="236" t="s">
        <v>37</v>
      </c>
      <c r="G10" s="234"/>
      <c r="H10" s="236" t="s">
        <v>40</v>
      </c>
      <c r="I10" s="234"/>
      <c r="J10" s="313" t="s">
        <v>47</v>
      </c>
      <c r="K10" s="313"/>
      <c r="L10" s="313"/>
      <c r="M10" s="234"/>
      <c r="N10" s="237" t="s">
        <v>182</v>
      </c>
      <c r="O10" s="234"/>
      <c r="P10" s="237" t="s">
        <v>262</v>
      </c>
      <c r="Q10" s="234"/>
      <c r="R10" s="237" t="s">
        <v>41</v>
      </c>
      <c r="S10" s="234"/>
      <c r="T10" s="234" t="s">
        <v>26</v>
      </c>
    </row>
    <row r="11" spans="1:20" s="228" customFormat="1" ht="16.5" customHeight="1">
      <c r="A11" s="222"/>
      <c r="B11" s="223"/>
      <c r="C11" s="223"/>
      <c r="D11" s="229"/>
      <c r="E11" s="227"/>
      <c r="F11" s="239" t="s">
        <v>25</v>
      </c>
      <c r="G11" s="234"/>
      <c r="H11" s="236" t="s">
        <v>39</v>
      </c>
      <c r="I11" s="234"/>
      <c r="J11" s="236" t="s">
        <v>76</v>
      </c>
      <c r="K11" s="238"/>
      <c r="L11" s="240" t="s">
        <v>19</v>
      </c>
      <c r="M11" s="234"/>
      <c r="N11" s="237" t="s">
        <v>183</v>
      </c>
      <c r="O11" s="234"/>
      <c r="P11" s="237" t="s">
        <v>263</v>
      </c>
      <c r="Q11" s="234"/>
      <c r="R11" s="237" t="s">
        <v>42</v>
      </c>
      <c r="S11" s="234"/>
      <c r="T11" s="240" t="s">
        <v>57</v>
      </c>
    </row>
    <row r="12" spans="1:20" s="228" customFormat="1" ht="16.5" customHeight="1">
      <c r="A12" s="222"/>
      <c r="B12" s="223"/>
      <c r="C12" s="223"/>
      <c r="D12" s="143" t="s">
        <v>2</v>
      </c>
      <c r="E12" s="227"/>
      <c r="F12" s="144" t="s">
        <v>83</v>
      </c>
      <c r="G12" s="241"/>
      <c r="H12" s="144" t="s">
        <v>83</v>
      </c>
      <c r="I12" s="234"/>
      <c r="J12" s="144" t="s">
        <v>83</v>
      </c>
      <c r="K12" s="242"/>
      <c r="L12" s="144" t="s">
        <v>83</v>
      </c>
      <c r="M12" s="234"/>
      <c r="N12" s="144" t="s">
        <v>83</v>
      </c>
      <c r="O12" s="234"/>
      <c r="P12" s="144" t="s">
        <v>83</v>
      </c>
      <c r="Q12" s="234"/>
      <c r="R12" s="144" t="s">
        <v>83</v>
      </c>
      <c r="S12" s="234"/>
      <c r="T12" s="144" t="s">
        <v>83</v>
      </c>
    </row>
    <row r="13" spans="1:20" s="228" customFormat="1" ht="16.5" customHeight="1">
      <c r="A13" s="222"/>
      <c r="B13" s="223"/>
      <c r="C13" s="223"/>
      <c r="D13" s="243"/>
      <c r="E13" s="229"/>
      <c r="F13" s="146"/>
      <c r="G13" s="244"/>
      <c r="H13" s="146"/>
      <c r="I13" s="226"/>
      <c r="J13" s="146"/>
      <c r="K13" s="242"/>
      <c r="L13" s="146"/>
      <c r="M13" s="226"/>
      <c r="N13" s="146"/>
      <c r="O13" s="226"/>
      <c r="P13" s="146"/>
      <c r="Q13" s="226"/>
      <c r="R13" s="146"/>
      <c r="S13" s="226"/>
      <c r="T13" s="146"/>
    </row>
    <row r="14" spans="1:20" s="228" customFormat="1" ht="16.5" customHeight="1">
      <c r="A14" s="222" t="s">
        <v>146</v>
      </c>
      <c r="B14" s="245"/>
      <c r="C14" s="223"/>
      <c r="D14" s="229"/>
      <c r="E14" s="227"/>
      <c r="F14" s="246">
        <v>373000</v>
      </c>
      <c r="G14" s="246"/>
      <c r="H14" s="246">
        <v>3680616</v>
      </c>
      <c r="I14" s="246"/>
      <c r="J14" s="246">
        <v>37300</v>
      </c>
      <c r="K14" s="246"/>
      <c r="L14" s="246">
        <v>11626023</v>
      </c>
      <c r="M14" s="246"/>
      <c r="N14" s="246">
        <v>-16007</v>
      </c>
      <c r="O14" s="246"/>
      <c r="P14" s="246">
        <v>0</v>
      </c>
      <c r="Q14" s="246"/>
      <c r="R14" s="246">
        <f>SUM(N14:P14)</f>
        <v>-16007</v>
      </c>
      <c r="S14" s="246"/>
      <c r="T14" s="246">
        <f>SUM(F14:L14,R14)</f>
        <v>15700932</v>
      </c>
    </row>
    <row r="15" spans="1:20" s="228" customFormat="1" ht="7.5" customHeight="1">
      <c r="A15" s="222"/>
      <c r="B15" s="245"/>
      <c r="C15" s="223"/>
      <c r="D15" s="229"/>
      <c r="E15" s="227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</row>
    <row r="16" spans="1:20" s="228" customFormat="1" ht="16.5" customHeight="1">
      <c r="A16" s="222" t="s">
        <v>116</v>
      </c>
      <c r="B16" s="245"/>
      <c r="C16" s="223"/>
      <c r="D16" s="229"/>
      <c r="E16" s="227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</row>
    <row r="17" spans="1:20" s="228" customFormat="1" ht="16.5" customHeight="1">
      <c r="A17" s="223" t="s">
        <v>156</v>
      </c>
      <c r="B17" s="245"/>
      <c r="C17" s="223"/>
      <c r="D17" s="229">
        <v>20</v>
      </c>
      <c r="E17" s="227"/>
      <c r="F17" s="246">
        <v>0</v>
      </c>
      <c r="G17" s="246"/>
      <c r="H17" s="246">
        <v>0</v>
      </c>
      <c r="I17" s="246"/>
      <c r="J17" s="246">
        <v>0</v>
      </c>
      <c r="K17" s="246"/>
      <c r="L17" s="246">
        <v>-932500</v>
      </c>
      <c r="M17" s="246"/>
      <c r="N17" s="246">
        <v>0</v>
      </c>
      <c r="O17" s="246"/>
      <c r="P17" s="246">
        <v>0</v>
      </c>
      <c r="Q17" s="246"/>
      <c r="R17" s="246">
        <f>SUM(N17:P17)</f>
        <v>0</v>
      </c>
      <c r="S17" s="246"/>
      <c r="T17" s="246">
        <f>SUM(F17:L17,R17)</f>
        <v>-932500</v>
      </c>
    </row>
    <row r="18" spans="1:20" s="228" customFormat="1" ht="16.5" customHeight="1">
      <c r="A18" s="223" t="s">
        <v>260</v>
      </c>
      <c r="B18" s="245"/>
      <c r="C18" s="223"/>
      <c r="D18" s="229"/>
      <c r="E18" s="227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</row>
    <row r="19" spans="2:20" s="228" customFormat="1" ht="16.5" customHeight="1">
      <c r="B19" s="223" t="s">
        <v>198</v>
      </c>
      <c r="C19" s="223"/>
      <c r="D19" s="229"/>
      <c r="E19" s="227"/>
      <c r="F19" s="166">
        <v>0</v>
      </c>
      <c r="G19" s="164"/>
      <c r="H19" s="166">
        <v>0</v>
      </c>
      <c r="I19" s="164"/>
      <c r="J19" s="166">
        <v>0</v>
      </c>
      <c r="K19" s="164"/>
      <c r="L19" s="166">
        <f>'7-8 (9m)'!L33</f>
        <v>2786119</v>
      </c>
      <c r="M19" s="164"/>
      <c r="N19" s="166">
        <v>-2376</v>
      </c>
      <c r="O19" s="164"/>
      <c r="P19" s="166">
        <v>0</v>
      </c>
      <c r="Q19" s="164"/>
      <c r="R19" s="166">
        <f>SUM(N19:P19)</f>
        <v>-2376</v>
      </c>
      <c r="S19" s="164"/>
      <c r="T19" s="247">
        <f>SUM(F19:L19,R19)</f>
        <v>2783743</v>
      </c>
    </row>
    <row r="20" spans="1:20" s="228" customFormat="1" ht="16.5" customHeight="1">
      <c r="A20" s="223"/>
      <c r="B20" s="223"/>
      <c r="C20" s="223"/>
      <c r="D20" s="229"/>
      <c r="E20" s="227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</row>
    <row r="21" spans="1:20" s="228" customFormat="1" ht="16.5" customHeight="1" thickBot="1">
      <c r="A21" s="222" t="s">
        <v>168</v>
      </c>
      <c r="B21" s="223"/>
      <c r="C21" s="223"/>
      <c r="D21" s="229"/>
      <c r="E21" s="227"/>
      <c r="F21" s="248">
        <f>SUM(F14:F19)</f>
        <v>373000</v>
      </c>
      <c r="G21" s="164"/>
      <c r="H21" s="248">
        <f>SUM(H14:H19)</f>
        <v>3680616</v>
      </c>
      <c r="I21" s="164"/>
      <c r="J21" s="248">
        <f>SUM(J14:J19)</f>
        <v>37300</v>
      </c>
      <c r="K21" s="164"/>
      <c r="L21" s="248">
        <f>SUM(L14:L19)</f>
        <v>13479642</v>
      </c>
      <c r="M21" s="164"/>
      <c r="N21" s="248">
        <f>SUM(N14:N19)</f>
        <v>-18383</v>
      </c>
      <c r="O21" s="164"/>
      <c r="P21" s="248">
        <f>SUM(P14:P19)</f>
        <v>0</v>
      </c>
      <c r="Q21" s="164"/>
      <c r="R21" s="248">
        <f>SUM(R14:R19)</f>
        <v>-18383</v>
      </c>
      <c r="S21" s="164"/>
      <c r="T21" s="248">
        <f>SUM(T14:T19)</f>
        <v>17552175</v>
      </c>
    </row>
    <row r="22" spans="1:20" s="228" customFormat="1" ht="16.5" customHeight="1" thickTop="1">
      <c r="A22" s="222"/>
      <c r="B22" s="223"/>
      <c r="C22" s="223"/>
      <c r="D22" s="229"/>
      <c r="E22" s="227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</row>
    <row r="23" spans="1:20" s="228" customFormat="1" ht="16.5" customHeight="1">
      <c r="A23" s="222"/>
      <c r="B23" s="223"/>
      <c r="C23" s="223"/>
      <c r="D23" s="229"/>
      <c r="E23" s="227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</row>
    <row r="24" spans="1:20" s="228" customFormat="1" ht="16.5" customHeight="1">
      <c r="A24" s="222" t="s">
        <v>229</v>
      </c>
      <c r="B24" s="245"/>
      <c r="C24" s="223"/>
      <c r="D24" s="229"/>
      <c r="E24" s="227"/>
      <c r="F24" s="249"/>
      <c r="G24" s="246"/>
      <c r="H24" s="249"/>
      <c r="I24" s="246"/>
      <c r="J24" s="249"/>
      <c r="K24" s="246"/>
      <c r="L24" s="249"/>
      <c r="M24" s="246"/>
      <c r="N24" s="249"/>
      <c r="O24" s="246"/>
      <c r="P24" s="249"/>
      <c r="Q24" s="246"/>
      <c r="R24" s="249"/>
      <c r="S24" s="246"/>
      <c r="T24" s="249"/>
    </row>
    <row r="25" spans="1:20" s="228" customFormat="1" ht="7.5" customHeight="1">
      <c r="A25" s="222"/>
      <c r="B25" s="245"/>
      <c r="C25" s="223"/>
      <c r="D25" s="229"/>
      <c r="E25" s="227"/>
      <c r="F25" s="249"/>
      <c r="G25" s="246"/>
      <c r="H25" s="249"/>
      <c r="I25" s="246"/>
      <c r="J25" s="249"/>
      <c r="K25" s="246"/>
      <c r="L25" s="249"/>
      <c r="M25" s="246"/>
      <c r="N25" s="249"/>
      <c r="O25" s="246"/>
      <c r="P25" s="249"/>
      <c r="Q25" s="246"/>
      <c r="R25" s="249"/>
      <c r="S25" s="246"/>
      <c r="T25" s="249"/>
    </row>
    <row r="26" spans="1:20" s="228" customFormat="1" ht="16.5" customHeight="1">
      <c r="A26" s="222" t="s">
        <v>255</v>
      </c>
      <c r="B26" s="245"/>
      <c r="C26" s="223"/>
      <c r="D26" s="229"/>
      <c r="E26" s="227"/>
      <c r="F26" s="249">
        <v>373000</v>
      </c>
      <c r="G26" s="246"/>
      <c r="H26" s="249">
        <v>3680616</v>
      </c>
      <c r="I26" s="246"/>
      <c r="J26" s="249">
        <v>37300</v>
      </c>
      <c r="K26" s="246"/>
      <c r="L26" s="249">
        <v>14601907</v>
      </c>
      <c r="M26" s="246"/>
      <c r="N26" s="249">
        <v>-18383</v>
      </c>
      <c r="O26" s="246"/>
      <c r="P26" s="249">
        <v>0</v>
      </c>
      <c r="Q26" s="246"/>
      <c r="R26" s="249">
        <f>SUM(N26:P26)</f>
        <v>-18383</v>
      </c>
      <c r="S26" s="246"/>
      <c r="T26" s="249">
        <f>SUM(F26:L26,R26)</f>
        <v>18674440</v>
      </c>
    </row>
    <row r="27" spans="1:20" s="228" customFormat="1" ht="16.5" customHeight="1">
      <c r="A27" s="222" t="s">
        <v>256</v>
      </c>
      <c r="B27" s="245"/>
      <c r="C27" s="223"/>
      <c r="D27" s="229"/>
      <c r="E27" s="227"/>
      <c r="F27" s="249"/>
      <c r="G27" s="246"/>
      <c r="H27" s="249"/>
      <c r="I27" s="246"/>
      <c r="J27" s="249"/>
      <c r="K27" s="246"/>
      <c r="L27" s="249"/>
      <c r="M27" s="246"/>
      <c r="N27" s="249"/>
      <c r="O27" s="246"/>
      <c r="P27" s="249"/>
      <c r="Q27" s="246"/>
      <c r="R27" s="249"/>
      <c r="S27" s="246"/>
      <c r="T27" s="249"/>
    </row>
    <row r="28" spans="1:20" s="228" customFormat="1" ht="16.5" customHeight="1">
      <c r="A28" s="250" t="s">
        <v>257</v>
      </c>
      <c r="B28" s="245"/>
      <c r="C28" s="223"/>
      <c r="D28" s="251">
        <v>4.2</v>
      </c>
      <c r="E28" s="227"/>
      <c r="F28" s="114">
        <v>0</v>
      </c>
      <c r="G28" s="164"/>
      <c r="H28" s="114">
        <v>0</v>
      </c>
      <c r="I28" s="164"/>
      <c r="J28" s="114">
        <v>0</v>
      </c>
      <c r="K28" s="164"/>
      <c r="L28" s="114">
        <v>-3350</v>
      </c>
      <c r="M28" s="164"/>
      <c r="N28" s="114">
        <v>0</v>
      </c>
      <c r="O28" s="164"/>
      <c r="P28" s="114">
        <v>0</v>
      </c>
      <c r="Q28" s="164"/>
      <c r="R28" s="114">
        <f>SUM(N28:P28)</f>
        <v>0</v>
      </c>
      <c r="S28" s="164"/>
      <c r="T28" s="252">
        <f>SUM(F28:L28,R28)</f>
        <v>-3350</v>
      </c>
    </row>
    <row r="29" spans="1:20" s="228" customFormat="1" ht="7.5" customHeight="1">
      <c r="A29" s="222"/>
      <c r="B29" s="245"/>
      <c r="C29" s="223"/>
      <c r="D29" s="229"/>
      <c r="E29" s="227"/>
      <c r="F29" s="249"/>
      <c r="G29" s="246"/>
      <c r="H29" s="249"/>
      <c r="I29" s="246"/>
      <c r="J29" s="249"/>
      <c r="K29" s="246"/>
      <c r="L29" s="249"/>
      <c r="M29" s="246"/>
      <c r="N29" s="249"/>
      <c r="O29" s="246"/>
      <c r="P29" s="249"/>
      <c r="Q29" s="246"/>
      <c r="R29" s="249"/>
      <c r="S29" s="246"/>
      <c r="T29" s="249"/>
    </row>
    <row r="30" spans="1:20" s="228" customFormat="1" ht="16.5" customHeight="1">
      <c r="A30" s="222" t="s">
        <v>258</v>
      </c>
      <c r="B30" s="245"/>
      <c r="C30" s="223"/>
      <c r="D30" s="229"/>
      <c r="E30" s="227"/>
      <c r="F30" s="249">
        <f>SUM(F25:F28)</f>
        <v>373000</v>
      </c>
      <c r="G30" s="246"/>
      <c r="H30" s="249">
        <f>SUM(H25:H28)</f>
        <v>3680616</v>
      </c>
      <c r="I30" s="246"/>
      <c r="J30" s="249">
        <f>SUM(J25:J28)</f>
        <v>37300</v>
      </c>
      <c r="K30" s="246"/>
      <c r="L30" s="249">
        <f>SUM(L25:L28)</f>
        <v>14598557</v>
      </c>
      <c r="M30" s="246"/>
      <c r="N30" s="249">
        <f>SUM(N25:N28)</f>
        <v>-18383</v>
      </c>
      <c r="O30" s="246"/>
      <c r="P30" s="249">
        <f>SUM(P25:P28)</f>
        <v>0</v>
      </c>
      <c r="Q30" s="246"/>
      <c r="R30" s="249">
        <f>SUM(R26:R28)</f>
        <v>-18383</v>
      </c>
      <c r="S30" s="246"/>
      <c r="T30" s="249">
        <f>SUM(F30:L30,R30)</f>
        <v>18671090</v>
      </c>
    </row>
    <row r="31" spans="1:20" s="228" customFormat="1" ht="7.5" customHeight="1">
      <c r="A31" s="222"/>
      <c r="B31" s="245"/>
      <c r="C31" s="223"/>
      <c r="D31" s="229"/>
      <c r="E31" s="227"/>
      <c r="F31" s="249"/>
      <c r="G31" s="246"/>
      <c r="H31" s="249"/>
      <c r="I31" s="246"/>
      <c r="J31" s="249"/>
      <c r="K31" s="246"/>
      <c r="L31" s="249"/>
      <c r="M31" s="246"/>
      <c r="N31" s="249"/>
      <c r="O31" s="246"/>
      <c r="P31" s="249"/>
      <c r="Q31" s="246"/>
      <c r="R31" s="249"/>
      <c r="S31" s="246"/>
      <c r="T31" s="249"/>
    </row>
    <row r="32" spans="1:20" s="228" customFormat="1" ht="16.5" customHeight="1">
      <c r="A32" s="222" t="s">
        <v>116</v>
      </c>
      <c r="B32" s="245"/>
      <c r="C32" s="223"/>
      <c r="D32" s="229"/>
      <c r="E32" s="227"/>
      <c r="F32" s="249"/>
      <c r="H32" s="249"/>
      <c r="J32" s="249"/>
      <c r="L32" s="249"/>
      <c r="N32" s="249"/>
      <c r="P32" s="249"/>
      <c r="R32" s="249"/>
      <c r="T32" s="249"/>
    </row>
    <row r="33" spans="1:20" s="228" customFormat="1" ht="16.5" customHeight="1">
      <c r="A33" s="223" t="s">
        <v>156</v>
      </c>
      <c r="B33" s="245"/>
      <c r="C33" s="223"/>
      <c r="D33" s="229">
        <v>20</v>
      </c>
      <c r="E33" s="227"/>
      <c r="F33" s="249">
        <v>0</v>
      </c>
      <c r="G33" s="246"/>
      <c r="H33" s="249">
        <v>0</v>
      </c>
      <c r="I33" s="246"/>
      <c r="J33" s="249">
        <v>0</v>
      </c>
      <c r="K33" s="246"/>
      <c r="L33" s="249">
        <v>-1119000</v>
      </c>
      <c r="M33" s="246"/>
      <c r="N33" s="249">
        <v>0</v>
      </c>
      <c r="O33" s="246"/>
      <c r="P33" s="249">
        <v>0</v>
      </c>
      <c r="Q33" s="246"/>
      <c r="R33" s="249">
        <f>SUM(N33:P33)</f>
        <v>0</v>
      </c>
      <c r="S33" s="246"/>
      <c r="T33" s="249">
        <f>SUM(F33:L33,R33)</f>
        <v>-1119000</v>
      </c>
    </row>
    <row r="34" spans="1:20" s="228" customFormat="1" ht="16.5" customHeight="1">
      <c r="A34" s="223" t="s">
        <v>91</v>
      </c>
      <c r="B34" s="223"/>
      <c r="C34" s="223"/>
      <c r="D34" s="229"/>
      <c r="E34" s="227"/>
      <c r="F34" s="114">
        <v>0</v>
      </c>
      <c r="G34" s="164"/>
      <c r="H34" s="114">
        <v>0</v>
      </c>
      <c r="I34" s="164"/>
      <c r="J34" s="114">
        <v>0</v>
      </c>
      <c r="K34" s="164"/>
      <c r="L34" s="114">
        <f>'7-8 (9m)'!J99</f>
        <v>3063311</v>
      </c>
      <c r="M34" s="164"/>
      <c r="N34" s="114">
        <v>0</v>
      </c>
      <c r="O34" s="164"/>
      <c r="P34" s="114">
        <v>574494</v>
      </c>
      <c r="Q34" s="164"/>
      <c r="R34" s="114">
        <f>SUM(N34:P34)</f>
        <v>574494</v>
      </c>
      <c r="S34" s="164"/>
      <c r="T34" s="252">
        <f>SUM(F34:L34,R34)</f>
        <v>3637805</v>
      </c>
    </row>
    <row r="35" spans="1:20" s="228" customFormat="1" ht="16.5" customHeight="1">
      <c r="A35" s="223"/>
      <c r="B35" s="223"/>
      <c r="C35" s="223"/>
      <c r="D35" s="229"/>
      <c r="E35" s="227"/>
      <c r="F35" s="113"/>
      <c r="G35" s="164"/>
      <c r="H35" s="113"/>
      <c r="I35" s="164"/>
      <c r="J35" s="113"/>
      <c r="K35" s="164"/>
      <c r="L35" s="113"/>
      <c r="M35" s="164"/>
      <c r="N35" s="113"/>
      <c r="O35" s="164"/>
      <c r="P35" s="113"/>
      <c r="Q35" s="164"/>
      <c r="R35" s="113"/>
      <c r="S35" s="164"/>
      <c r="T35" s="113"/>
    </row>
    <row r="36" spans="1:20" s="228" customFormat="1" ht="16.5" customHeight="1" thickBot="1">
      <c r="A36" s="222" t="s">
        <v>230</v>
      </c>
      <c r="B36" s="223"/>
      <c r="C36" s="223"/>
      <c r="D36" s="229"/>
      <c r="E36" s="227"/>
      <c r="F36" s="253">
        <f>SUM(F30:F34)</f>
        <v>373000</v>
      </c>
      <c r="G36" s="164"/>
      <c r="H36" s="253">
        <f>SUM(H30:H34)</f>
        <v>3680616</v>
      </c>
      <c r="I36" s="164"/>
      <c r="J36" s="253">
        <f>SUM(J30:J34)</f>
        <v>37300</v>
      </c>
      <c r="K36" s="164"/>
      <c r="L36" s="253">
        <f>SUM(L30:L34)</f>
        <v>16542868</v>
      </c>
      <c r="M36" s="164"/>
      <c r="N36" s="253">
        <f>SUM(N30:N34)</f>
        <v>-18383</v>
      </c>
      <c r="O36" s="164"/>
      <c r="P36" s="253">
        <f>SUM(P30:P34)</f>
        <v>574494</v>
      </c>
      <c r="Q36" s="164"/>
      <c r="R36" s="253">
        <f>SUM(R30:R34)</f>
        <v>556111</v>
      </c>
      <c r="S36" s="164"/>
      <c r="T36" s="253">
        <f>SUM(T30:T34)</f>
        <v>21189895</v>
      </c>
    </row>
    <row r="37" spans="1:20" s="228" customFormat="1" ht="15" customHeight="1" thickTop="1">
      <c r="A37" s="222"/>
      <c r="B37" s="223"/>
      <c r="C37" s="223"/>
      <c r="D37" s="243"/>
      <c r="E37" s="229"/>
      <c r="F37" s="146"/>
      <c r="G37" s="244"/>
      <c r="H37" s="146"/>
      <c r="I37" s="226"/>
      <c r="J37" s="146"/>
      <c r="K37" s="242"/>
      <c r="L37" s="146"/>
      <c r="M37" s="226"/>
      <c r="N37" s="146"/>
      <c r="O37" s="226"/>
      <c r="P37" s="146"/>
      <c r="Q37" s="226"/>
      <c r="R37" s="146"/>
      <c r="S37" s="226"/>
      <c r="T37" s="146"/>
    </row>
    <row r="38" spans="1:20" s="228" customFormat="1" ht="21.75" customHeight="1">
      <c r="A38" s="314" t="str">
        <f>'2-4'!A55</f>
        <v>The accompanying condensed notes to the interim financial information on pages 14 to 54 are an integral part of this interim financial information.</v>
      </c>
      <c r="B38" s="314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</row>
  </sheetData>
  <sheetProtection/>
  <mergeCells count="4">
    <mergeCell ref="N7:R7"/>
    <mergeCell ref="N8:P8"/>
    <mergeCell ref="J10:L10"/>
    <mergeCell ref="A38:T38"/>
  </mergeCells>
  <printOptions/>
  <pageMargins left="0.5" right="0.5" top="0.5" bottom="0.6" header="0.49" footer="0.4"/>
  <pageSetup firstPageNumber="10" useFirstPageNumber="1" fitToHeight="0" fitToWidth="1" horizontalDpi="1200" verticalDpi="1200" orientation="landscape" paperSize="9" scale="89" r:id="rId1"/>
  <headerFooter>
    <oddFooter>&amp;R&amp;"Arial,Regular"&amp;10&amp;P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IV172"/>
  <sheetViews>
    <sheetView zoomScale="90" zoomScaleNormal="90" zoomScaleSheetLayoutView="100" zoomScalePageLayoutView="0" workbookViewId="0" topLeftCell="A150">
      <selection activeCell="C124" sqref="C124"/>
    </sheetView>
  </sheetViews>
  <sheetFormatPr defaultColWidth="9.28125" defaultRowHeight="16.5" customHeight="1"/>
  <cols>
    <col min="1" max="1" width="1.57421875" style="23" customWidth="1"/>
    <col min="2" max="2" width="1.28515625" style="23" customWidth="1"/>
    <col min="3" max="3" width="50.7109375" style="23" customWidth="1"/>
    <col min="4" max="4" width="5.421875" style="10" bestFit="1" customWidth="1"/>
    <col min="5" max="5" width="0.5625" style="23" customWidth="1"/>
    <col min="6" max="6" width="11.28125" style="11" customWidth="1"/>
    <col min="7" max="7" width="0.5625" style="23" customWidth="1"/>
    <col min="8" max="8" width="11.28125" style="11" customWidth="1"/>
    <col min="9" max="9" width="0.5625" style="10" customWidth="1"/>
    <col min="10" max="10" width="11.28125" style="11" customWidth="1"/>
    <col min="11" max="11" width="0.5625" style="23" customWidth="1"/>
    <col min="12" max="12" width="11.28125" style="11" customWidth="1"/>
    <col min="13" max="16384" width="9.28125" style="26" customWidth="1"/>
  </cols>
  <sheetData>
    <row r="1" spans="1:12" ht="16.5" customHeight="1">
      <c r="A1" s="21" t="s">
        <v>58</v>
      </c>
      <c r="B1" s="21"/>
      <c r="C1" s="21"/>
      <c r="D1" s="22"/>
      <c r="G1" s="24"/>
      <c r="I1" s="25"/>
      <c r="K1" s="24"/>
      <c r="L1" s="170" t="s">
        <v>54</v>
      </c>
    </row>
    <row r="2" spans="1:12" ht="16.5" customHeight="1">
      <c r="A2" s="21" t="s">
        <v>48</v>
      </c>
      <c r="B2" s="21"/>
      <c r="C2" s="21"/>
      <c r="D2" s="22"/>
      <c r="G2" s="24"/>
      <c r="I2" s="25"/>
      <c r="K2" s="24"/>
      <c r="L2" s="27"/>
    </row>
    <row r="3" spans="1:12" ht="16.5" customHeight="1">
      <c r="A3" s="28" t="str">
        <f>'7-8 (9m)'!A3</f>
        <v>For the nine-month period ended 30 September 2020</v>
      </c>
      <c r="B3" s="28"/>
      <c r="C3" s="28"/>
      <c r="D3" s="29"/>
      <c r="E3" s="30"/>
      <c r="F3" s="31"/>
      <c r="G3" s="32"/>
      <c r="H3" s="31"/>
      <c r="I3" s="33"/>
      <c r="J3" s="31"/>
      <c r="K3" s="32"/>
      <c r="L3" s="31"/>
    </row>
    <row r="4" spans="7:11" ht="16.5" customHeight="1">
      <c r="G4" s="24"/>
      <c r="I4" s="25"/>
      <c r="K4" s="24"/>
    </row>
    <row r="5" spans="7:11" ht="16.5" customHeight="1">
      <c r="G5" s="24"/>
      <c r="I5" s="25"/>
      <c r="K5" s="24"/>
    </row>
    <row r="6" spans="1:12" s="71" customFormat="1" ht="16.5" customHeight="1">
      <c r="A6" s="69"/>
      <c r="B6" s="69"/>
      <c r="C6" s="88"/>
      <c r="D6" s="67"/>
      <c r="E6" s="69"/>
      <c r="F6" s="131"/>
      <c r="G6" s="130"/>
      <c r="H6" s="133" t="s">
        <v>46</v>
      </c>
      <c r="I6" s="129"/>
      <c r="J6" s="131"/>
      <c r="K6" s="130"/>
      <c r="L6" s="133" t="s">
        <v>105</v>
      </c>
    </row>
    <row r="7" spans="2:12" s="71" customFormat="1" ht="16.5" customHeight="1">
      <c r="B7" s="69"/>
      <c r="C7" s="108"/>
      <c r="D7" s="67"/>
      <c r="E7" s="72"/>
      <c r="F7" s="135"/>
      <c r="G7" s="136"/>
      <c r="H7" s="137" t="s">
        <v>138</v>
      </c>
      <c r="I7" s="138"/>
      <c r="J7" s="135"/>
      <c r="K7" s="136"/>
      <c r="L7" s="137" t="s">
        <v>138</v>
      </c>
    </row>
    <row r="8" spans="1:12" s="71" customFormat="1" ht="16.5" customHeight="1">
      <c r="A8" s="69"/>
      <c r="B8" s="69"/>
      <c r="C8" s="69"/>
      <c r="D8" s="67"/>
      <c r="E8" s="72"/>
      <c r="F8" s="259" t="s">
        <v>231</v>
      </c>
      <c r="G8" s="260"/>
      <c r="H8" s="261" t="s">
        <v>145</v>
      </c>
      <c r="I8" s="260"/>
      <c r="J8" s="259" t="s">
        <v>231</v>
      </c>
      <c r="K8" s="260"/>
      <c r="L8" s="261" t="s">
        <v>145</v>
      </c>
    </row>
    <row r="9" spans="1:12" s="71" customFormat="1" ht="16.5" customHeight="1">
      <c r="A9" s="69"/>
      <c r="B9" s="69"/>
      <c r="C9" s="69"/>
      <c r="D9" s="262" t="s">
        <v>2</v>
      </c>
      <c r="E9" s="72"/>
      <c r="F9" s="263" t="s">
        <v>83</v>
      </c>
      <c r="G9" s="260"/>
      <c r="H9" s="263" t="s">
        <v>83</v>
      </c>
      <c r="I9" s="260"/>
      <c r="J9" s="263" t="s">
        <v>83</v>
      </c>
      <c r="K9" s="260"/>
      <c r="L9" s="263" t="s">
        <v>83</v>
      </c>
    </row>
    <row r="10" spans="1:12" s="71" customFormat="1" ht="16.5" customHeight="1">
      <c r="A10" s="72" t="s">
        <v>29</v>
      </c>
      <c r="B10" s="69"/>
      <c r="C10" s="69"/>
      <c r="D10" s="67"/>
      <c r="E10" s="69"/>
      <c r="F10" s="84"/>
      <c r="G10" s="90"/>
      <c r="H10" s="68"/>
      <c r="I10" s="91"/>
      <c r="J10" s="84"/>
      <c r="K10" s="90"/>
      <c r="L10" s="68"/>
    </row>
    <row r="11" spans="1:12" s="71" customFormat="1" ht="16.5" customHeight="1">
      <c r="A11" s="69" t="s">
        <v>30</v>
      </c>
      <c r="B11" s="69"/>
      <c r="C11" s="69"/>
      <c r="D11" s="67"/>
      <c r="E11" s="69"/>
      <c r="F11" s="100">
        <f>'7-8 (9m)'!F30</f>
        <v>3634134</v>
      </c>
      <c r="G11" s="86"/>
      <c r="H11" s="85">
        <f>'7-8 (9m)'!H30</f>
        <v>4264919</v>
      </c>
      <c r="I11" s="86"/>
      <c r="J11" s="100">
        <f>'7-8 (9m)'!J30</f>
        <v>3063311</v>
      </c>
      <c r="K11" s="87"/>
      <c r="L11" s="85">
        <f>'7-8 (9m)'!L30</f>
        <v>2786983</v>
      </c>
    </row>
    <row r="12" spans="1:12" s="71" customFormat="1" ht="16.5" customHeight="1">
      <c r="A12" s="69" t="s">
        <v>49</v>
      </c>
      <c r="B12" s="69"/>
      <c r="C12" s="69"/>
      <c r="D12" s="67"/>
      <c r="E12" s="69"/>
      <c r="F12" s="100"/>
      <c r="G12" s="86"/>
      <c r="H12" s="85"/>
      <c r="I12" s="87"/>
      <c r="J12" s="100"/>
      <c r="K12" s="86"/>
      <c r="L12" s="85"/>
    </row>
    <row r="13" spans="1:12" s="71" customFormat="1" ht="16.5" customHeight="1">
      <c r="A13" s="69"/>
      <c r="B13" s="69" t="s">
        <v>294</v>
      </c>
      <c r="C13" s="69"/>
      <c r="D13" s="67"/>
      <c r="E13" s="69"/>
      <c r="F13" s="100"/>
      <c r="G13" s="86"/>
      <c r="H13" s="85"/>
      <c r="I13" s="87"/>
      <c r="J13" s="100"/>
      <c r="K13" s="86"/>
      <c r="L13" s="85"/>
    </row>
    <row r="14" spans="1:12" s="71" customFormat="1" ht="16.5" customHeight="1">
      <c r="A14" s="69" t="s">
        <v>0</v>
      </c>
      <c r="B14" s="88" t="s">
        <v>43</v>
      </c>
      <c r="C14" s="69"/>
      <c r="D14" s="67"/>
      <c r="E14" s="69"/>
      <c r="F14" s="100">
        <v>2015848</v>
      </c>
      <c r="G14" s="86"/>
      <c r="H14" s="85">
        <v>1816164</v>
      </c>
      <c r="I14" s="86"/>
      <c r="J14" s="100">
        <v>81334</v>
      </c>
      <c r="K14" s="87"/>
      <c r="L14" s="85">
        <v>68724</v>
      </c>
    </row>
    <row r="15" spans="1:12" s="71" customFormat="1" ht="16.5" customHeight="1">
      <c r="A15" s="69"/>
      <c r="B15" s="88" t="s">
        <v>295</v>
      </c>
      <c r="C15" s="69"/>
      <c r="D15" s="67"/>
      <c r="E15" s="69"/>
      <c r="F15" s="100">
        <v>4779</v>
      </c>
      <c r="G15" s="86"/>
      <c r="H15" s="85">
        <v>12586</v>
      </c>
      <c r="I15" s="86"/>
      <c r="J15" s="100">
        <v>585</v>
      </c>
      <c r="K15" s="87"/>
      <c r="L15" s="85">
        <v>8910</v>
      </c>
    </row>
    <row r="16" spans="1:12" s="71" customFormat="1" ht="16.5" customHeight="1">
      <c r="A16" s="69"/>
      <c r="B16" s="88" t="s">
        <v>240</v>
      </c>
      <c r="C16" s="69"/>
      <c r="D16" s="67"/>
      <c r="E16" s="69"/>
      <c r="F16" s="100">
        <v>-62140</v>
      </c>
      <c r="G16" s="86"/>
      <c r="H16" s="85">
        <v>0</v>
      </c>
      <c r="I16" s="86"/>
      <c r="J16" s="100">
        <v>0</v>
      </c>
      <c r="K16" s="87"/>
      <c r="L16" s="85">
        <v>0</v>
      </c>
    </row>
    <row r="17" spans="1:12" s="71" customFormat="1" ht="16.5" customHeight="1">
      <c r="A17" s="69"/>
      <c r="B17" s="88" t="s">
        <v>31</v>
      </c>
      <c r="C17" s="69"/>
      <c r="D17" s="67"/>
      <c r="E17" s="69"/>
      <c r="F17" s="100">
        <v>-27480</v>
      </c>
      <c r="G17" s="86"/>
      <c r="H17" s="85">
        <v>-14621</v>
      </c>
      <c r="I17" s="86"/>
      <c r="J17" s="100">
        <v>-309030</v>
      </c>
      <c r="K17" s="87"/>
      <c r="L17" s="85">
        <v>-195492</v>
      </c>
    </row>
    <row r="18" spans="1:12" s="71" customFormat="1" ht="16.5" customHeight="1">
      <c r="A18" s="69"/>
      <c r="B18" s="88" t="s">
        <v>106</v>
      </c>
      <c r="C18" s="69"/>
      <c r="D18" s="89">
        <v>11.2</v>
      </c>
      <c r="E18" s="69"/>
      <c r="F18" s="100">
        <v>0</v>
      </c>
      <c r="G18" s="86"/>
      <c r="H18" s="85">
        <v>0</v>
      </c>
      <c r="I18" s="86"/>
      <c r="J18" s="100">
        <v>-3502597</v>
      </c>
      <c r="K18" s="87"/>
      <c r="L18" s="85">
        <v>-3487759</v>
      </c>
    </row>
    <row r="19" spans="1:12" s="71" customFormat="1" ht="16.5" customHeight="1">
      <c r="A19" s="69"/>
      <c r="B19" s="88" t="s">
        <v>92</v>
      </c>
      <c r="C19" s="69"/>
      <c r="D19" s="67"/>
      <c r="E19" s="69"/>
      <c r="F19" s="100">
        <v>1261806</v>
      </c>
      <c r="G19" s="86"/>
      <c r="H19" s="85">
        <v>986105</v>
      </c>
      <c r="I19" s="86"/>
      <c r="J19" s="100">
        <v>632758</v>
      </c>
      <c r="K19" s="87"/>
      <c r="L19" s="85">
        <v>453579</v>
      </c>
    </row>
    <row r="20" spans="1:12" s="71" customFormat="1" ht="16.5" customHeight="1">
      <c r="A20" s="69"/>
      <c r="B20" s="88" t="s">
        <v>80</v>
      </c>
      <c r="C20" s="69"/>
      <c r="D20" s="67"/>
      <c r="E20" s="69"/>
      <c r="F20" s="100">
        <v>7571</v>
      </c>
      <c r="G20" s="86"/>
      <c r="H20" s="85">
        <v>11316</v>
      </c>
      <c r="I20" s="86"/>
      <c r="J20" s="100">
        <v>6153</v>
      </c>
      <c r="K20" s="87"/>
      <c r="L20" s="85">
        <v>9585</v>
      </c>
    </row>
    <row r="21" spans="1:12" s="71" customFormat="1" ht="16.5" customHeight="1">
      <c r="A21" s="69"/>
      <c r="B21" s="88" t="s">
        <v>157</v>
      </c>
      <c r="C21" s="69"/>
      <c r="D21" s="67"/>
      <c r="E21" s="69"/>
      <c r="F21" s="100">
        <v>0</v>
      </c>
      <c r="G21" s="86"/>
      <c r="H21" s="85">
        <v>875</v>
      </c>
      <c r="I21" s="86"/>
      <c r="J21" s="84">
        <v>0</v>
      </c>
      <c r="K21" s="87"/>
      <c r="L21" s="68">
        <v>0</v>
      </c>
    </row>
    <row r="22" spans="1:12" s="71" customFormat="1" ht="16.5" customHeight="1">
      <c r="A22" s="69"/>
      <c r="B22" s="88" t="s">
        <v>291</v>
      </c>
      <c r="C22" s="69"/>
      <c r="D22" s="89">
        <v>11.1</v>
      </c>
      <c r="E22" s="69"/>
      <c r="F22" s="84">
        <v>18852</v>
      </c>
      <c r="G22" s="86"/>
      <c r="H22" s="68">
        <v>12610</v>
      </c>
      <c r="J22" s="84">
        <v>0</v>
      </c>
      <c r="L22" s="68">
        <v>0</v>
      </c>
    </row>
    <row r="23" spans="1:12" s="71" customFormat="1" ht="16.5" customHeight="1">
      <c r="A23" s="69"/>
      <c r="B23" s="108" t="s">
        <v>275</v>
      </c>
      <c r="C23" s="109"/>
      <c r="D23" s="89"/>
      <c r="E23" s="69"/>
      <c r="F23" s="84"/>
      <c r="G23" s="86"/>
      <c r="H23" s="68"/>
      <c r="J23" s="84"/>
      <c r="L23" s="68"/>
    </row>
    <row r="24" spans="1:12" s="71" customFormat="1" ht="16.5" customHeight="1">
      <c r="A24" s="69"/>
      <c r="B24" s="108"/>
      <c r="C24" s="109" t="s">
        <v>276</v>
      </c>
      <c r="D24" s="89">
        <v>11.1</v>
      </c>
      <c r="E24" s="69"/>
      <c r="F24" s="84">
        <v>-8759</v>
      </c>
      <c r="G24" s="86"/>
      <c r="H24" s="68">
        <v>-12439</v>
      </c>
      <c r="J24" s="84">
        <v>0</v>
      </c>
      <c r="L24" s="68">
        <v>0</v>
      </c>
    </row>
    <row r="25" spans="1:12" s="71" customFormat="1" ht="16.5" customHeight="1">
      <c r="A25" s="69"/>
      <c r="B25" s="108" t="s">
        <v>277</v>
      </c>
      <c r="C25" s="109"/>
      <c r="D25" s="89">
        <v>11.1</v>
      </c>
      <c r="E25" s="69"/>
      <c r="F25" s="84">
        <v>0</v>
      </c>
      <c r="G25" s="86"/>
      <c r="H25" s="68">
        <v>0</v>
      </c>
      <c r="J25" s="84">
        <v>59</v>
      </c>
      <c r="L25" s="68">
        <v>0</v>
      </c>
    </row>
    <row r="26" spans="1:12" s="71" customFormat="1" ht="16.5" customHeight="1">
      <c r="A26" s="69"/>
      <c r="B26" s="88" t="s">
        <v>274</v>
      </c>
      <c r="C26" s="69"/>
      <c r="D26" s="67"/>
      <c r="E26" s="69"/>
      <c r="F26" s="84">
        <v>39293</v>
      </c>
      <c r="G26" s="86"/>
      <c r="H26" s="68">
        <v>-307</v>
      </c>
      <c r="I26" s="67"/>
      <c r="J26" s="84">
        <v>-806</v>
      </c>
      <c r="K26" s="87"/>
      <c r="L26" s="68">
        <v>0</v>
      </c>
    </row>
    <row r="27" spans="1:12" s="71" customFormat="1" ht="16.5" customHeight="1">
      <c r="A27" s="69"/>
      <c r="B27" s="88" t="s">
        <v>273</v>
      </c>
      <c r="C27" s="69"/>
      <c r="D27" s="67"/>
      <c r="E27" s="69"/>
      <c r="F27" s="100">
        <v>1192</v>
      </c>
      <c r="G27" s="86"/>
      <c r="H27" s="85">
        <v>3762</v>
      </c>
      <c r="I27" s="67"/>
      <c r="J27" s="84">
        <v>0</v>
      </c>
      <c r="K27" s="69"/>
      <c r="L27" s="68">
        <v>1379</v>
      </c>
    </row>
    <row r="28" spans="1:12" s="71" customFormat="1" ht="16.5" customHeight="1">
      <c r="A28" s="69"/>
      <c r="B28" s="88" t="s">
        <v>292</v>
      </c>
      <c r="C28" s="69"/>
      <c r="D28" s="67"/>
      <c r="E28" s="69"/>
      <c r="F28" s="100">
        <v>18920</v>
      </c>
      <c r="G28" s="86"/>
      <c r="H28" s="85">
        <v>1871</v>
      </c>
      <c r="I28" s="86"/>
      <c r="J28" s="100">
        <v>0</v>
      </c>
      <c r="K28" s="87"/>
      <c r="L28" s="85">
        <v>1871</v>
      </c>
    </row>
    <row r="29" spans="1:12" s="71" customFormat="1" ht="16.5" customHeight="1">
      <c r="A29" s="69"/>
      <c r="B29" s="88" t="s">
        <v>127</v>
      </c>
      <c r="C29" s="69"/>
      <c r="D29" s="67"/>
      <c r="E29" s="69"/>
      <c r="F29" s="100">
        <v>-2324</v>
      </c>
      <c r="G29" s="86"/>
      <c r="H29" s="85">
        <v>-57744</v>
      </c>
      <c r="I29" s="86"/>
      <c r="J29" s="100">
        <v>-26659</v>
      </c>
      <c r="K29" s="87"/>
      <c r="L29" s="85">
        <v>4239</v>
      </c>
    </row>
    <row r="30" spans="1:12" s="71" customFormat="1" ht="16.5" customHeight="1">
      <c r="A30" s="69"/>
      <c r="B30" s="88" t="s">
        <v>141</v>
      </c>
      <c r="C30" s="69"/>
      <c r="D30" s="67"/>
      <c r="E30" s="69"/>
      <c r="F30" s="100"/>
      <c r="G30" s="86"/>
      <c r="H30" s="85"/>
      <c r="I30" s="86"/>
      <c r="J30" s="100"/>
      <c r="K30" s="87"/>
      <c r="L30" s="85"/>
    </row>
    <row r="31" spans="1:12" s="71" customFormat="1" ht="16.5" customHeight="1">
      <c r="A31" s="69"/>
      <c r="B31" s="88"/>
      <c r="C31" s="69" t="s">
        <v>142</v>
      </c>
      <c r="D31" s="89">
        <v>21.6</v>
      </c>
      <c r="E31" s="69"/>
      <c r="F31" s="101">
        <v>0</v>
      </c>
      <c r="G31" s="86"/>
      <c r="H31" s="73">
        <v>0</v>
      </c>
      <c r="I31" s="86"/>
      <c r="J31" s="101">
        <v>-42449</v>
      </c>
      <c r="K31" s="87"/>
      <c r="L31" s="73">
        <v>-37647</v>
      </c>
    </row>
    <row r="32" spans="1:12" s="71" customFormat="1" ht="16.5" customHeight="1">
      <c r="A32" s="69"/>
      <c r="B32" s="88"/>
      <c r="C32" s="69"/>
      <c r="D32" s="67"/>
      <c r="E32" s="69"/>
      <c r="F32" s="84"/>
      <c r="G32" s="87"/>
      <c r="H32" s="68"/>
      <c r="I32" s="87"/>
      <c r="J32" s="84"/>
      <c r="K32" s="87"/>
      <c r="L32" s="68"/>
    </row>
    <row r="33" spans="2:12" s="71" customFormat="1" ht="16.5" customHeight="1">
      <c r="B33" s="69" t="s">
        <v>284</v>
      </c>
      <c r="C33" s="69"/>
      <c r="D33" s="67"/>
      <c r="E33" s="69"/>
      <c r="F33" s="84">
        <f>SUM(F11:F31)</f>
        <v>6901692</v>
      </c>
      <c r="G33" s="90"/>
      <c r="H33" s="68">
        <f>SUM(H11:H31)</f>
        <v>7025097</v>
      </c>
      <c r="I33" s="90"/>
      <c r="J33" s="84">
        <f>SUM(J11:J31)</f>
        <v>-97341</v>
      </c>
      <c r="K33" s="91"/>
      <c r="L33" s="68">
        <f>SUM(L11:L31)</f>
        <v>-385628</v>
      </c>
    </row>
    <row r="34" spans="1:12" s="71" customFormat="1" ht="16.5" customHeight="1">
      <c r="A34" s="69"/>
      <c r="B34" s="69" t="s">
        <v>44</v>
      </c>
      <c r="C34" s="69"/>
      <c r="D34" s="74"/>
      <c r="E34" s="72"/>
      <c r="F34" s="103"/>
      <c r="G34" s="78"/>
      <c r="H34" s="92"/>
      <c r="I34" s="93"/>
      <c r="J34" s="103"/>
      <c r="K34" s="78"/>
      <c r="L34" s="92"/>
    </row>
    <row r="35" spans="1:12" s="71" customFormat="1" ht="16.5" customHeight="1">
      <c r="A35" s="69"/>
      <c r="C35" s="88" t="s">
        <v>63</v>
      </c>
      <c r="D35" s="74"/>
      <c r="E35" s="72"/>
      <c r="F35" s="83">
        <v>565453</v>
      </c>
      <c r="G35" s="78"/>
      <c r="H35" s="80">
        <v>-869043</v>
      </c>
      <c r="I35" s="78"/>
      <c r="J35" s="83">
        <v>9464</v>
      </c>
      <c r="K35" s="93"/>
      <c r="L35" s="80">
        <v>-8631</v>
      </c>
    </row>
    <row r="36" spans="1:12" s="71" customFormat="1" ht="16.5" customHeight="1">
      <c r="A36" s="69"/>
      <c r="C36" s="88" t="s">
        <v>95</v>
      </c>
      <c r="D36" s="74"/>
      <c r="E36" s="72"/>
      <c r="F36" s="83">
        <v>-260969</v>
      </c>
      <c r="G36" s="78"/>
      <c r="H36" s="80">
        <v>-18989</v>
      </c>
      <c r="I36" s="78"/>
      <c r="J36" s="83">
        <v>-89824</v>
      </c>
      <c r="K36" s="93"/>
      <c r="L36" s="80">
        <v>-3740</v>
      </c>
    </row>
    <row r="37" spans="1:12" s="71" customFormat="1" ht="16.5" customHeight="1">
      <c r="A37" s="69"/>
      <c r="C37" s="88" t="s">
        <v>32</v>
      </c>
      <c r="D37" s="74"/>
      <c r="E37" s="72"/>
      <c r="F37" s="83">
        <v>5729</v>
      </c>
      <c r="G37" s="78"/>
      <c r="H37" s="80">
        <v>-242725</v>
      </c>
      <c r="I37" s="78"/>
      <c r="J37" s="83">
        <v>37165</v>
      </c>
      <c r="K37" s="93"/>
      <c r="L37" s="80">
        <v>-26855</v>
      </c>
    </row>
    <row r="38" spans="1:12" s="71" customFormat="1" ht="16.5" customHeight="1">
      <c r="A38" s="69"/>
      <c r="C38" s="88" t="s">
        <v>81</v>
      </c>
      <c r="D38" s="74"/>
      <c r="E38" s="72"/>
      <c r="F38" s="83">
        <v>76912</v>
      </c>
      <c r="G38" s="78"/>
      <c r="H38" s="80">
        <v>-176206</v>
      </c>
      <c r="I38" s="78"/>
      <c r="J38" s="83">
        <v>7584</v>
      </c>
      <c r="K38" s="93"/>
      <c r="L38" s="80">
        <v>-9336</v>
      </c>
    </row>
    <row r="39" spans="1:12" s="71" customFormat="1" ht="16.5" customHeight="1">
      <c r="A39" s="69"/>
      <c r="C39" s="88" t="s">
        <v>64</v>
      </c>
      <c r="D39" s="74"/>
      <c r="E39" s="72"/>
      <c r="F39" s="83">
        <v>-127725</v>
      </c>
      <c r="G39" s="78"/>
      <c r="H39" s="80">
        <v>54205</v>
      </c>
      <c r="I39" s="78"/>
      <c r="J39" s="83">
        <v>-97592</v>
      </c>
      <c r="K39" s="93"/>
      <c r="L39" s="80">
        <v>73403</v>
      </c>
    </row>
    <row r="40" spans="1:12" s="71" customFormat="1" ht="16.5" customHeight="1">
      <c r="A40" s="69"/>
      <c r="C40" s="88" t="s">
        <v>96</v>
      </c>
      <c r="D40" s="74"/>
      <c r="E40" s="72"/>
      <c r="F40" s="83">
        <v>90903</v>
      </c>
      <c r="G40" s="78"/>
      <c r="H40" s="80">
        <v>176529</v>
      </c>
      <c r="I40" s="78"/>
      <c r="J40" s="83">
        <v>21021</v>
      </c>
      <c r="K40" s="93"/>
      <c r="L40" s="80">
        <v>69893</v>
      </c>
    </row>
    <row r="41" spans="1:12" s="71" customFormat="1" ht="16.5" customHeight="1">
      <c r="A41" s="69"/>
      <c r="C41" s="88" t="s">
        <v>147</v>
      </c>
      <c r="D41" s="74"/>
      <c r="E41" s="72"/>
      <c r="F41" s="104">
        <v>-95</v>
      </c>
      <c r="G41" s="78"/>
      <c r="H41" s="94">
        <v>493</v>
      </c>
      <c r="I41" s="86"/>
      <c r="J41" s="101">
        <v>-97</v>
      </c>
      <c r="K41" s="87"/>
      <c r="L41" s="73">
        <v>767</v>
      </c>
    </row>
    <row r="42" spans="1:12" s="71" customFormat="1" ht="16.5" customHeight="1">
      <c r="A42" s="69"/>
      <c r="C42" s="88"/>
      <c r="D42" s="74"/>
      <c r="E42" s="72"/>
      <c r="F42" s="103"/>
      <c r="G42" s="78"/>
      <c r="H42" s="92"/>
      <c r="I42" s="93"/>
      <c r="J42" s="103"/>
      <c r="K42" s="78"/>
      <c r="L42" s="92"/>
    </row>
    <row r="43" spans="2:12" s="71" customFormat="1" ht="16.5" customHeight="1">
      <c r="B43" s="69" t="s">
        <v>169</v>
      </c>
      <c r="D43" s="74"/>
      <c r="E43" s="72"/>
      <c r="F43" s="83">
        <f>SUM(F33,F35:F41)</f>
        <v>7251900</v>
      </c>
      <c r="G43" s="78"/>
      <c r="H43" s="80">
        <f>SUM(H33:H41)</f>
        <v>5949361</v>
      </c>
      <c r="I43" s="93"/>
      <c r="J43" s="83">
        <f>SUM(J33:J41)</f>
        <v>-209620</v>
      </c>
      <c r="K43" s="78"/>
      <c r="L43" s="80">
        <f>SUM(L33:L41)</f>
        <v>-290127</v>
      </c>
    </row>
    <row r="44" spans="2:12" s="71" customFormat="1" ht="16.5" customHeight="1">
      <c r="B44" s="69"/>
      <c r="C44" s="88" t="s">
        <v>33</v>
      </c>
      <c r="D44" s="74"/>
      <c r="E44" s="72"/>
      <c r="F44" s="104">
        <v>-27073</v>
      </c>
      <c r="G44" s="78"/>
      <c r="H44" s="94">
        <v>-60502</v>
      </c>
      <c r="I44" s="78"/>
      <c r="J44" s="104">
        <v>-8674</v>
      </c>
      <c r="K44" s="93"/>
      <c r="L44" s="94">
        <v>-14361</v>
      </c>
    </row>
    <row r="45" spans="2:12" s="71" customFormat="1" ht="16.5" customHeight="1">
      <c r="B45" s="69"/>
      <c r="C45" s="69"/>
      <c r="D45" s="74"/>
      <c r="E45" s="72"/>
      <c r="F45" s="103"/>
      <c r="G45" s="78"/>
      <c r="H45" s="92"/>
      <c r="I45" s="93"/>
      <c r="J45" s="103"/>
      <c r="K45" s="78"/>
      <c r="L45" s="92"/>
    </row>
    <row r="46" spans="1:12" s="71" customFormat="1" ht="16.5" customHeight="1">
      <c r="A46" s="69"/>
      <c r="B46" s="72" t="s">
        <v>283</v>
      </c>
      <c r="D46" s="74"/>
      <c r="E46" s="72"/>
      <c r="F46" s="104">
        <f>SUM(F43:F44)</f>
        <v>7224827</v>
      </c>
      <c r="G46" s="78"/>
      <c r="H46" s="94">
        <f>SUM(H43:H44)</f>
        <v>5888859</v>
      </c>
      <c r="I46" s="93"/>
      <c r="J46" s="104">
        <f>SUM(J43:J44)</f>
        <v>-218294</v>
      </c>
      <c r="K46" s="78"/>
      <c r="L46" s="94">
        <f>SUM(L43:L44)</f>
        <v>-304488</v>
      </c>
    </row>
    <row r="47" spans="1:12" s="71" customFormat="1" ht="16.5" customHeight="1">
      <c r="A47" s="69"/>
      <c r="C47" s="72"/>
      <c r="D47" s="74"/>
      <c r="E47" s="72"/>
      <c r="F47" s="80"/>
      <c r="G47" s="78"/>
      <c r="H47" s="80"/>
      <c r="I47" s="93"/>
      <c r="J47" s="80"/>
      <c r="K47" s="78"/>
      <c r="L47" s="80"/>
    </row>
    <row r="48" spans="1:12" s="71" customFormat="1" ht="16.5" customHeight="1">
      <c r="A48" s="69"/>
      <c r="C48" s="72"/>
      <c r="D48" s="74"/>
      <c r="E48" s="72"/>
      <c r="F48" s="80"/>
      <c r="G48" s="78"/>
      <c r="H48" s="80"/>
      <c r="I48" s="93"/>
      <c r="J48" s="80"/>
      <c r="K48" s="78"/>
      <c r="L48" s="80"/>
    </row>
    <row r="49" spans="1:12" s="71" customFormat="1" ht="16.5" customHeight="1">
      <c r="A49" s="69"/>
      <c r="C49" s="72"/>
      <c r="D49" s="74"/>
      <c r="E49" s="72"/>
      <c r="F49" s="80"/>
      <c r="G49" s="78"/>
      <c r="H49" s="80"/>
      <c r="I49" s="93"/>
      <c r="J49" s="80"/>
      <c r="K49" s="78"/>
      <c r="L49" s="80"/>
    </row>
    <row r="50" spans="1:12" s="71" customFormat="1" ht="16.5" customHeight="1">
      <c r="A50" s="69"/>
      <c r="C50" s="72"/>
      <c r="D50" s="74"/>
      <c r="E50" s="72"/>
      <c r="F50" s="80"/>
      <c r="G50" s="78"/>
      <c r="H50" s="80"/>
      <c r="I50" s="93"/>
      <c r="J50" s="80"/>
      <c r="K50" s="78"/>
      <c r="L50" s="80"/>
    </row>
    <row r="51" spans="1:12" s="71" customFormat="1" ht="16.5" customHeight="1">
      <c r="A51" s="69"/>
      <c r="C51" s="72"/>
      <c r="D51" s="74"/>
      <c r="E51" s="72"/>
      <c r="F51" s="80"/>
      <c r="G51" s="78"/>
      <c r="H51" s="80"/>
      <c r="I51" s="93"/>
      <c r="J51" s="80"/>
      <c r="K51" s="78"/>
      <c r="L51" s="80"/>
    </row>
    <row r="52" spans="1:12" s="71" customFormat="1" ht="16.5" customHeight="1">
      <c r="A52" s="69"/>
      <c r="C52" s="72"/>
      <c r="D52" s="74"/>
      <c r="E52" s="72"/>
      <c r="F52" s="80"/>
      <c r="G52" s="78"/>
      <c r="H52" s="80"/>
      <c r="I52" s="93"/>
      <c r="J52" s="80"/>
      <c r="K52" s="78"/>
      <c r="L52" s="80"/>
    </row>
    <row r="53" spans="1:5" s="71" customFormat="1" ht="16.5" customHeight="1">
      <c r="A53" s="69"/>
      <c r="C53" s="72"/>
      <c r="D53" s="74"/>
      <c r="E53" s="72"/>
    </row>
    <row r="54" spans="1:12" s="71" customFormat="1" ht="16.5" customHeight="1">
      <c r="A54" s="69"/>
      <c r="B54" s="69"/>
      <c r="C54" s="69"/>
      <c r="D54" s="67"/>
      <c r="E54" s="69"/>
      <c r="F54" s="92"/>
      <c r="G54" s="78"/>
      <c r="H54" s="92"/>
      <c r="I54" s="93"/>
      <c r="J54" s="92"/>
      <c r="K54" s="78"/>
      <c r="L54" s="92"/>
    </row>
    <row r="55" spans="1:12" s="71" customFormat="1" ht="16.5" customHeight="1">
      <c r="A55" s="69"/>
      <c r="C55" s="72"/>
      <c r="D55" s="74"/>
      <c r="E55" s="72"/>
      <c r="F55" s="80"/>
      <c r="G55" s="78"/>
      <c r="H55" s="80"/>
      <c r="I55" s="93"/>
      <c r="J55" s="80"/>
      <c r="K55" s="78"/>
      <c r="L55" s="80"/>
    </row>
    <row r="56" spans="1:12" s="71" customFormat="1" ht="16.5" customHeight="1">
      <c r="A56" s="69"/>
      <c r="C56" s="72"/>
      <c r="D56" s="74"/>
      <c r="E56" s="72"/>
      <c r="F56" s="80"/>
      <c r="G56" s="78"/>
      <c r="H56" s="80"/>
      <c r="I56" s="93"/>
      <c r="J56" s="80"/>
      <c r="K56" s="78"/>
      <c r="L56" s="80"/>
    </row>
    <row r="57" spans="1:256" s="9" customFormat="1" ht="16.5" customHeight="1">
      <c r="A57" s="305" t="str">
        <f>'2-4'!A55</f>
        <v>The accompanying condensed notes to the interim financial information on pages 14 to 54 are an integral part of this interim financial information.</v>
      </c>
      <c r="B57" s="305"/>
      <c r="C57" s="305"/>
      <c r="D57" s="305"/>
      <c r="E57" s="305"/>
      <c r="F57" s="305"/>
      <c r="G57" s="305"/>
      <c r="H57" s="305"/>
      <c r="I57" s="305"/>
      <c r="J57" s="305"/>
      <c r="K57" s="305"/>
      <c r="L57" s="305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</row>
    <row r="58" spans="1:12" ht="16.5" customHeight="1">
      <c r="A58" s="21" t="str">
        <f>+A1</f>
        <v>Energy Absolute Public Company Limited</v>
      </c>
      <c r="B58" s="21"/>
      <c r="C58" s="21"/>
      <c r="D58" s="22"/>
      <c r="G58" s="24"/>
      <c r="I58" s="25"/>
      <c r="K58" s="24"/>
      <c r="L58" s="170" t="s">
        <v>54</v>
      </c>
    </row>
    <row r="59" spans="1:12" ht="16.5" customHeight="1">
      <c r="A59" s="21" t="str">
        <f>A2</f>
        <v>Statement of Cash Flows </v>
      </c>
      <c r="B59" s="21"/>
      <c r="C59" s="21"/>
      <c r="D59" s="22"/>
      <c r="G59" s="24"/>
      <c r="I59" s="25"/>
      <c r="K59" s="24"/>
      <c r="L59" s="27"/>
    </row>
    <row r="60" spans="1:12" ht="16.5" customHeight="1">
      <c r="A60" s="28" t="str">
        <f>+A3</f>
        <v>For the nine-month period ended 30 September 2020</v>
      </c>
      <c r="B60" s="28"/>
      <c r="C60" s="28"/>
      <c r="D60" s="29"/>
      <c r="E60" s="30"/>
      <c r="F60" s="31"/>
      <c r="G60" s="32"/>
      <c r="H60" s="31"/>
      <c r="I60" s="33"/>
      <c r="J60" s="31"/>
      <c r="K60" s="32"/>
      <c r="L60" s="31"/>
    </row>
    <row r="61" spans="1:11" ht="16.5" customHeight="1">
      <c r="A61" s="21"/>
      <c r="B61" s="21"/>
      <c r="C61" s="21"/>
      <c r="D61" s="22"/>
      <c r="G61" s="24"/>
      <c r="I61" s="25"/>
      <c r="K61" s="24"/>
    </row>
    <row r="62" spans="1:11" ht="16.5" customHeight="1">
      <c r="A62" s="21"/>
      <c r="B62" s="21"/>
      <c r="C62" s="21"/>
      <c r="D62" s="22"/>
      <c r="G62" s="24"/>
      <c r="I62" s="25"/>
      <c r="K62" s="24"/>
    </row>
    <row r="63" spans="1:12" s="71" customFormat="1" ht="16.5" customHeight="1">
      <c r="A63" s="69"/>
      <c r="B63" s="69"/>
      <c r="C63" s="69"/>
      <c r="D63" s="67"/>
      <c r="E63" s="69"/>
      <c r="F63" s="131"/>
      <c r="G63" s="130"/>
      <c r="H63" s="133" t="s">
        <v>46</v>
      </c>
      <c r="I63" s="129"/>
      <c r="J63" s="131"/>
      <c r="K63" s="130"/>
      <c r="L63" s="133" t="s">
        <v>105</v>
      </c>
    </row>
    <row r="64" spans="2:12" s="71" customFormat="1" ht="16.5" customHeight="1">
      <c r="B64" s="69"/>
      <c r="C64" s="69"/>
      <c r="D64" s="67"/>
      <c r="E64" s="72"/>
      <c r="F64" s="135"/>
      <c r="G64" s="136"/>
      <c r="H64" s="137" t="s">
        <v>138</v>
      </c>
      <c r="I64" s="138"/>
      <c r="J64" s="135"/>
      <c r="K64" s="136"/>
      <c r="L64" s="137" t="s">
        <v>138</v>
      </c>
    </row>
    <row r="65" spans="1:12" s="71" customFormat="1" ht="16.5" customHeight="1">
      <c r="A65" s="69"/>
      <c r="B65" s="69"/>
      <c r="C65" s="69"/>
      <c r="D65" s="67"/>
      <c r="E65" s="72"/>
      <c r="F65" s="259" t="s">
        <v>231</v>
      </c>
      <c r="G65" s="260"/>
      <c r="H65" s="261" t="s">
        <v>145</v>
      </c>
      <c r="I65" s="260"/>
      <c r="J65" s="259" t="s">
        <v>231</v>
      </c>
      <c r="K65" s="260"/>
      <c r="L65" s="261" t="s">
        <v>145</v>
      </c>
    </row>
    <row r="66" spans="1:12" s="71" customFormat="1" ht="16.5" customHeight="1">
      <c r="A66" s="69"/>
      <c r="B66" s="69"/>
      <c r="C66" s="69"/>
      <c r="D66" s="262" t="s">
        <v>2</v>
      </c>
      <c r="E66" s="72"/>
      <c r="F66" s="263" t="s">
        <v>83</v>
      </c>
      <c r="G66" s="260"/>
      <c r="H66" s="263" t="s">
        <v>83</v>
      </c>
      <c r="I66" s="260"/>
      <c r="J66" s="263" t="s">
        <v>83</v>
      </c>
      <c r="K66" s="260"/>
      <c r="L66" s="263" t="s">
        <v>83</v>
      </c>
    </row>
    <row r="67" spans="1:12" s="71" customFormat="1" ht="16.5" customHeight="1">
      <c r="A67" s="72" t="s">
        <v>34</v>
      </c>
      <c r="B67" s="69"/>
      <c r="C67" s="69"/>
      <c r="D67" s="67"/>
      <c r="E67" s="72"/>
      <c r="F67" s="264"/>
      <c r="G67" s="265"/>
      <c r="H67" s="266"/>
      <c r="I67" s="267"/>
      <c r="J67" s="264"/>
      <c r="K67" s="265"/>
      <c r="L67" s="266"/>
    </row>
    <row r="68" spans="1:12" s="71" customFormat="1" ht="16.5" customHeight="1">
      <c r="A68" s="69" t="s">
        <v>137</v>
      </c>
      <c r="B68" s="69"/>
      <c r="C68" s="69"/>
      <c r="D68" s="74"/>
      <c r="E68" s="72"/>
      <c r="F68" s="83">
        <v>28233</v>
      </c>
      <c r="G68" s="78"/>
      <c r="H68" s="80">
        <v>22618</v>
      </c>
      <c r="I68" s="78"/>
      <c r="J68" s="83">
        <v>5000</v>
      </c>
      <c r="K68" s="93"/>
      <c r="L68" s="80">
        <v>2643</v>
      </c>
    </row>
    <row r="69" spans="1:12" s="71" customFormat="1" ht="16.5" customHeight="1">
      <c r="A69" s="69" t="s">
        <v>108</v>
      </c>
      <c r="B69" s="69"/>
      <c r="C69" s="69"/>
      <c r="D69" s="89">
        <v>21.4</v>
      </c>
      <c r="E69" s="72"/>
      <c r="F69" s="83">
        <v>0</v>
      </c>
      <c r="G69" s="78"/>
      <c r="H69" s="80">
        <v>0</v>
      </c>
      <c r="I69" s="78"/>
      <c r="J69" s="83">
        <v>670000</v>
      </c>
      <c r="K69" s="93"/>
      <c r="L69" s="80">
        <v>81900</v>
      </c>
    </row>
    <row r="70" spans="1:12" s="71" customFormat="1" ht="16.5" customHeight="1">
      <c r="A70" s="69" t="s">
        <v>241</v>
      </c>
      <c r="B70" s="69"/>
      <c r="C70" s="69"/>
      <c r="D70" s="89">
        <v>21.4</v>
      </c>
      <c r="E70" s="72"/>
      <c r="F70" s="84">
        <v>0</v>
      </c>
      <c r="G70" s="78"/>
      <c r="H70" s="68">
        <v>-500</v>
      </c>
      <c r="I70" s="78"/>
      <c r="J70" s="83">
        <v>-1745000</v>
      </c>
      <c r="K70" s="93"/>
      <c r="L70" s="80">
        <v>-11370847</v>
      </c>
    </row>
    <row r="71" spans="1:12" s="71" customFormat="1" ht="16.5" customHeight="1">
      <c r="A71" s="69" t="s">
        <v>107</v>
      </c>
      <c r="B71" s="69"/>
      <c r="C71" s="69"/>
      <c r="D71" s="89">
        <v>21.4</v>
      </c>
      <c r="E71" s="72"/>
      <c r="F71" s="84">
        <v>0</v>
      </c>
      <c r="G71" s="78"/>
      <c r="H71" s="68">
        <v>0</v>
      </c>
      <c r="J71" s="83">
        <v>2194000</v>
      </c>
      <c r="L71" s="172">
        <v>0</v>
      </c>
    </row>
    <row r="72" spans="1:12" s="71" customFormat="1" ht="16.5" customHeight="1">
      <c r="A72" s="69" t="s">
        <v>264</v>
      </c>
      <c r="B72" s="69"/>
      <c r="C72" s="69"/>
      <c r="D72" s="89">
        <v>21.4</v>
      </c>
      <c r="E72" s="72"/>
      <c r="F72" s="84">
        <v>0</v>
      </c>
      <c r="G72" s="78"/>
      <c r="H72" s="68">
        <v>0</v>
      </c>
      <c r="J72" s="83">
        <v>-165000</v>
      </c>
      <c r="L72" s="172">
        <v>0</v>
      </c>
    </row>
    <row r="73" spans="1:12" s="71" customFormat="1" ht="16.5" customHeight="1">
      <c r="A73" s="69" t="s">
        <v>242</v>
      </c>
      <c r="B73" s="69"/>
      <c r="C73" s="69"/>
      <c r="D73" s="89"/>
      <c r="E73" s="72"/>
      <c r="F73" s="83"/>
      <c r="G73" s="78"/>
      <c r="H73" s="80"/>
      <c r="J73" s="83"/>
      <c r="K73" s="93"/>
      <c r="L73" s="80"/>
    </row>
    <row r="74" spans="1:12" s="71" customFormat="1" ht="16.5" customHeight="1">
      <c r="A74" s="69"/>
      <c r="B74" s="69" t="s">
        <v>243</v>
      </c>
      <c r="C74" s="69"/>
      <c r="D74" s="67">
        <v>10</v>
      </c>
      <c r="E74" s="72"/>
      <c r="F74" s="83">
        <v>-5134071</v>
      </c>
      <c r="G74" s="78"/>
      <c r="H74" s="80">
        <v>0</v>
      </c>
      <c r="J74" s="83">
        <v>-5134071</v>
      </c>
      <c r="K74" s="93"/>
      <c r="L74" s="80">
        <v>0</v>
      </c>
    </row>
    <row r="75" spans="1:12" s="71" customFormat="1" ht="16.5" customHeight="1">
      <c r="A75" s="69" t="s">
        <v>244</v>
      </c>
      <c r="B75" s="69"/>
      <c r="C75" s="69"/>
      <c r="D75" s="89"/>
      <c r="E75" s="72"/>
      <c r="F75" s="83">
        <v>403</v>
      </c>
      <c r="G75" s="78"/>
      <c r="H75" s="80">
        <v>0</v>
      </c>
      <c r="I75" s="78"/>
      <c r="J75" s="83">
        <v>0</v>
      </c>
      <c r="K75" s="93"/>
      <c r="L75" s="80">
        <v>0</v>
      </c>
    </row>
    <row r="76" spans="1:12" s="71" customFormat="1" ht="16.5" customHeight="1">
      <c r="A76" s="69" t="s">
        <v>245</v>
      </c>
      <c r="B76" s="69"/>
      <c r="C76" s="69"/>
      <c r="D76" s="89"/>
      <c r="E76" s="72"/>
      <c r="F76" s="83">
        <v>-348095</v>
      </c>
      <c r="G76" s="78"/>
      <c r="H76" s="80">
        <v>0</v>
      </c>
      <c r="I76" s="78"/>
      <c r="J76" s="83">
        <v>0</v>
      </c>
      <c r="K76" s="93"/>
      <c r="L76" s="80">
        <v>0</v>
      </c>
    </row>
    <row r="77" spans="1:12" s="71" customFormat="1" ht="16.5" customHeight="1">
      <c r="A77" s="69" t="s">
        <v>90</v>
      </c>
      <c r="B77" s="69"/>
      <c r="C77" s="69"/>
      <c r="D77" s="89">
        <v>11.1</v>
      </c>
      <c r="E77" s="72"/>
      <c r="F77" s="83">
        <v>0</v>
      </c>
      <c r="G77" s="78"/>
      <c r="H77" s="80">
        <v>0</v>
      </c>
      <c r="I77" s="78"/>
      <c r="J77" s="83">
        <v>-3564030</v>
      </c>
      <c r="K77" s="93"/>
      <c r="L77" s="80">
        <v>-1100336</v>
      </c>
    </row>
    <row r="78" spans="1:12" s="71" customFormat="1" ht="16.5" customHeight="1">
      <c r="A78" s="69" t="s">
        <v>279</v>
      </c>
      <c r="B78" s="69"/>
      <c r="C78" s="69"/>
      <c r="D78" s="89">
        <v>11.1</v>
      </c>
      <c r="E78" s="72"/>
      <c r="F78" s="83">
        <v>0</v>
      </c>
      <c r="G78" s="78"/>
      <c r="H78" s="80">
        <v>0</v>
      </c>
      <c r="I78" s="78"/>
      <c r="J78" s="83">
        <v>191</v>
      </c>
      <c r="K78" s="93"/>
      <c r="L78" s="80">
        <v>0</v>
      </c>
    </row>
    <row r="79" spans="1:12" s="71" customFormat="1" ht="16.5" customHeight="1">
      <c r="A79" s="69" t="s">
        <v>202</v>
      </c>
      <c r="B79" s="69"/>
      <c r="C79" s="69"/>
      <c r="D79" s="89">
        <v>11.1</v>
      </c>
      <c r="E79" s="72"/>
      <c r="F79" s="83">
        <v>-1474000</v>
      </c>
      <c r="G79" s="78"/>
      <c r="H79" s="80">
        <v>-50151</v>
      </c>
      <c r="I79" s="78"/>
      <c r="J79" s="83">
        <v>0</v>
      </c>
      <c r="K79" s="93"/>
      <c r="L79" s="80">
        <v>0</v>
      </c>
    </row>
    <row r="80" spans="1:12" s="71" customFormat="1" ht="16.5" customHeight="1">
      <c r="A80" s="69" t="s">
        <v>297</v>
      </c>
      <c r="B80" s="69"/>
      <c r="C80" s="69"/>
      <c r="D80" s="89"/>
      <c r="E80" s="72"/>
      <c r="F80" s="83">
        <v>-20000</v>
      </c>
      <c r="G80" s="78"/>
      <c r="H80" s="80">
        <v>0</v>
      </c>
      <c r="I80" s="78"/>
      <c r="J80" s="83">
        <v>0</v>
      </c>
      <c r="K80" s="93"/>
      <c r="L80" s="80">
        <v>0</v>
      </c>
    </row>
    <row r="81" spans="1:12" s="71" customFormat="1" ht="16.5" customHeight="1">
      <c r="A81" s="69" t="s">
        <v>280</v>
      </c>
      <c r="B81" s="69"/>
      <c r="C81" s="69"/>
      <c r="D81" s="89">
        <v>11.1</v>
      </c>
      <c r="E81" s="72"/>
      <c r="F81" s="83">
        <v>-2186</v>
      </c>
      <c r="G81" s="78"/>
      <c r="H81" s="80">
        <v>0</v>
      </c>
      <c r="I81" s="78"/>
      <c r="J81" s="83">
        <v>-2186</v>
      </c>
      <c r="K81" s="93"/>
      <c r="L81" s="80">
        <v>0</v>
      </c>
    </row>
    <row r="82" spans="1:12" s="71" customFormat="1" ht="16.5" customHeight="1">
      <c r="A82" s="69" t="s">
        <v>278</v>
      </c>
      <c r="B82" s="69"/>
      <c r="C82" s="69"/>
      <c r="D82" s="89"/>
      <c r="E82" s="72"/>
      <c r="F82" s="83">
        <v>0</v>
      </c>
      <c r="G82" s="78"/>
      <c r="H82" s="80">
        <v>0</v>
      </c>
      <c r="I82" s="78"/>
      <c r="J82" s="83">
        <v>0</v>
      </c>
      <c r="K82" s="93"/>
      <c r="L82" s="80">
        <v>1227</v>
      </c>
    </row>
    <row r="83" spans="1:12" s="71" customFormat="1" ht="16.5" customHeight="1">
      <c r="A83" s="69" t="s">
        <v>160</v>
      </c>
      <c r="B83" s="69"/>
      <c r="C83" s="69"/>
      <c r="D83" s="74"/>
      <c r="E83" s="72"/>
      <c r="F83" s="83">
        <v>0</v>
      </c>
      <c r="G83" s="78"/>
      <c r="H83" s="80">
        <v>-38791</v>
      </c>
      <c r="I83" s="78"/>
      <c r="J83" s="83">
        <v>0</v>
      </c>
      <c r="K83" s="93"/>
      <c r="L83" s="80">
        <v>0</v>
      </c>
    </row>
    <row r="84" spans="1:12" s="71" customFormat="1" ht="16.5" customHeight="1">
      <c r="A84" s="69" t="s">
        <v>246</v>
      </c>
      <c r="C84" s="69"/>
      <c r="D84" s="74"/>
      <c r="E84" s="72"/>
      <c r="F84" s="83">
        <v>-5052909</v>
      </c>
      <c r="G84" s="78"/>
      <c r="H84" s="80">
        <v>-12558123</v>
      </c>
      <c r="J84" s="84">
        <v>-877785</v>
      </c>
      <c r="L84" s="68">
        <v>-29983</v>
      </c>
    </row>
    <row r="85" spans="1:12" s="71" customFormat="1" ht="16.5" customHeight="1">
      <c r="A85" s="69" t="s">
        <v>281</v>
      </c>
      <c r="B85" s="69"/>
      <c r="C85" s="69"/>
      <c r="D85" s="74"/>
      <c r="E85" s="72"/>
      <c r="F85" s="83">
        <v>16411</v>
      </c>
      <c r="G85" s="78"/>
      <c r="H85" s="80">
        <v>321</v>
      </c>
      <c r="I85" s="78"/>
      <c r="J85" s="83">
        <v>7363</v>
      </c>
      <c r="K85" s="93"/>
      <c r="L85" s="80">
        <v>0</v>
      </c>
    </row>
    <row r="86" spans="1:12" s="71" customFormat="1" ht="16.5" customHeight="1">
      <c r="A86" s="69" t="s">
        <v>170</v>
      </c>
      <c r="B86" s="69"/>
      <c r="C86" s="69"/>
      <c r="D86" s="74"/>
      <c r="E86" s="72"/>
      <c r="F86" s="83">
        <v>-18982</v>
      </c>
      <c r="G86" s="78"/>
      <c r="H86" s="80">
        <v>-170506</v>
      </c>
      <c r="J86" s="84">
        <v>-1590</v>
      </c>
      <c r="L86" s="68">
        <v>-2821</v>
      </c>
    </row>
    <row r="87" spans="1:12" s="71" customFormat="1" ht="16.5" customHeight="1">
      <c r="A87" s="71" t="s">
        <v>282</v>
      </c>
      <c r="B87" s="69"/>
      <c r="C87" s="69"/>
      <c r="D87" s="89">
        <v>21.6</v>
      </c>
      <c r="E87" s="72"/>
      <c r="F87" s="83">
        <v>0</v>
      </c>
      <c r="G87" s="78"/>
      <c r="H87" s="80">
        <v>0</v>
      </c>
      <c r="J87" s="83">
        <v>59525</v>
      </c>
      <c r="L87" s="80">
        <v>214002</v>
      </c>
    </row>
    <row r="88" spans="1:12" s="71" customFormat="1" ht="16.5" customHeight="1">
      <c r="A88" s="69" t="s">
        <v>109</v>
      </c>
      <c r="B88" s="69"/>
      <c r="C88" s="69"/>
      <c r="D88" s="74"/>
      <c r="E88" s="72"/>
      <c r="F88" s="83">
        <v>0</v>
      </c>
      <c r="G88" s="78"/>
      <c r="H88" s="80">
        <v>0</v>
      </c>
      <c r="I88" s="78"/>
      <c r="J88" s="102">
        <v>3502597</v>
      </c>
      <c r="K88" s="93"/>
      <c r="L88" s="71">
        <v>3487759</v>
      </c>
    </row>
    <row r="89" spans="1:12" s="71" customFormat="1" ht="16.5" customHeight="1">
      <c r="A89" s="69" t="s">
        <v>110</v>
      </c>
      <c r="B89" s="69"/>
      <c r="C89" s="69"/>
      <c r="D89" s="74"/>
      <c r="E89" s="72"/>
      <c r="F89" s="83">
        <v>27480</v>
      </c>
      <c r="G89" s="78"/>
      <c r="H89" s="80">
        <v>14577</v>
      </c>
      <c r="I89" s="78"/>
      <c r="J89" s="83">
        <v>291658</v>
      </c>
      <c r="K89" s="93"/>
      <c r="L89" s="80">
        <v>17424</v>
      </c>
    </row>
    <row r="90" spans="1:12" s="71" customFormat="1" ht="16.5" customHeight="1">
      <c r="A90" s="69" t="s">
        <v>187</v>
      </c>
      <c r="B90" s="69"/>
      <c r="C90" s="69"/>
      <c r="D90" s="74"/>
      <c r="E90" s="72"/>
      <c r="F90" s="104">
        <v>-8954</v>
      </c>
      <c r="G90" s="78"/>
      <c r="H90" s="94">
        <v>-26170</v>
      </c>
      <c r="I90" s="78"/>
      <c r="J90" s="104">
        <v>0</v>
      </c>
      <c r="K90" s="93"/>
      <c r="L90" s="94">
        <v>0</v>
      </c>
    </row>
    <row r="91" spans="1:12" s="71" customFormat="1" ht="16.5" customHeight="1">
      <c r="A91" s="69"/>
      <c r="B91" s="69"/>
      <c r="C91" s="69"/>
      <c r="D91" s="74"/>
      <c r="E91" s="72"/>
      <c r="F91" s="103"/>
      <c r="G91" s="78"/>
      <c r="H91" s="92"/>
      <c r="I91" s="93"/>
      <c r="J91" s="103"/>
      <c r="K91" s="78"/>
      <c r="L91" s="92"/>
    </row>
    <row r="92" spans="1:12" s="71" customFormat="1" ht="16.5" customHeight="1">
      <c r="A92" s="72" t="s">
        <v>199</v>
      </c>
      <c r="B92" s="72"/>
      <c r="D92" s="74"/>
      <c r="E92" s="72"/>
      <c r="F92" s="104">
        <f>SUM(F68:F90)</f>
        <v>-11986670</v>
      </c>
      <c r="G92" s="78"/>
      <c r="H92" s="94">
        <f>SUM(H68:H90)</f>
        <v>-12806725</v>
      </c>
      <c r="I92" s="93"/>
      <c r="J92" s="104">
        <f>SUM(J68:J90)</f>
        <v>-4759328</v>
      </c>
      <c r="K92" s="78"/>
      <c r="L92" s="94">
        <f>SUM(L68:L90)</f>
        <v>-8699032</v>
      </c>
    </row>
    <row r="93" spans="1:12" s="71" customFormat="1" ht="16.5" customHeight="1">
      <c r="A93" s="69"/>
      <c r="B93" s="69"/>
      <c r="C93" s="69"/>
      <c r="D93" s="74"/>
      <c r="E93" s="72"/>
      <c r="F93" s="103"/>
      <c r="G93" s="78"/>
      <c r="H93" s="92"/>
      <c r="I93" s="93"/>
      <c r="J93" s="103"/>
      <c r="K93" s="78"/>
      <c r="L93" s="92"/>
    </row>
    <row r="94" spans="1:12" s="71" customFormat="1" ht="16.5" customHeight="1">
      <c r="A94" s="72" t="s">
        <v>35</v>
      </c>
      <c r="B94" s="69"/>
      <c r="C94" s="69"/>
      <c r="D94" s="74"/>
      <c r="E94" s="72"/>
      <c r="F94" s="103"/>
      <c r="G94" s="78"/>
      <c r="H94" s="92"/>
      <c r="I94" s="93"/>
      <c r="J94" s="103"/>
      <c r="K94" s="78"/>
      <c r="L94" s="92"/>
    </row>
    <row r="95" spans="1:12" s="71" customFormat="1" ht="16.5" customHeight="1">
      <c r="A95" s="69" t="s">
        <v>293</v>
      </c>
      <c r="B95" s="69"/>
      <c r="C95" s="69"/>
      <c r="D95" s="67">
        <v>15</v>
      </c>
      <c r="E95" s="72"/>
      <c r="F95" s="83">
        <v>3866948</v>
      </c>
      <c r="G95" s="78"/>
      <c r="H95" s="80">
        <v>7409711</v>
      </c>
      <c r="I95" s="93"/>
      <c r="J95" s="115">
        <v>2605767</v>
      </c>
      <c r="K95" s="78"/>
      <c r="L95" s="80">
        <v>7348554</v>
      </c>
    </row>
    <row r="96" spans="1:12" s="71" customFormat="1" ht="16.5" customHeight="1">
      <c r="A96" s="88" t="s">
        <v>148</v>
      </c>
      <c r="B96" s="69"/>
      <c r="D96" s="67">
        <v>15</v>
      </c>
      <c r="E96" s="72"/>
      <c r="F96" s="102">
        <v>-2986303</v>
      </c>
      <c r="H96" s="71">
        <v>-6836582</v>
      </c>
      <c r="J96" s="115">
        <v>-2371698</v>
      </c>
      <c r="L96" s="172">
        <v>-6813326</v>
      </c>
    </row>
    <row r="97" spans="1:12" s="71" customFormat="1" ht="16.5" customHeight="1">
      <c r="A97" s="88" t="s">
        <v>171</v>
      </c>
      <c r="B97" s="69"/>
      <c r="D97" s="67">
        <v>16</v>
      </c>
      <c r="E97" s="72"/>
      <c r="F97" s="105">
        <v>246142</v>
      </c>
      <c r="G97" s="78"/>
      <c r="H97" s="95">
        <v>4984262</v>
      </c>
      <c r="I97" s="78"/>
      <c r="J97" s="115">
        <v>0</v>
      </c>
      <c r="K97" s="93"/>
      <c r="L97" s="80">
        <v>4876000</v>
      </c>
    </row>
    <row r="98" spans="1:12" s="71" customFormat="1" ht="16.5" customHeight="1">
      <c r="A98" s="88" t="s">
        <v>149</v>
      </c>
      <c r="B98" s="88"/>
      <c r="C98" s="88"/>
      <c r="D98" s="67">
        <v>16</v>
      </c>
      <c r="E98" s="72"/>
      <c r="F98" s="83">
        <v>-117870</v>
      </c>
      <c r="G98" s="78"/>
      <c r="H98" s="80">
        <v>-243310</v>
      </c>
      <c r="I98" s="78"/>
      <c r="J98" s="115">
        <v>0</v>
      </c>
      <c r="K98" s="93"/>
      <c r="L98" s="80">
        <v>0</v>
      </c>
    </row>
    <row r="99" spans="1:12" s="71" customFormat="1" ht="16.5" customHeight="1">
      <c r="A99" s="69" t="s">
        <v>120</v>
      </c>
      <c r="B99" s="88"/>
      <c r="C99" s="88"/>
      <c r="D99" s="89">
        <v>21.5</v>
      </c>
      <c r="E99" s="72"/>
      <c r="F99" s="83">
        <v>0</v>
      </c>
      <c r="G99" s="78"/>
      <c r="H99" s="80">
        <v>0</v>
      </c>
      <c r="I99" s="78"/>
      <c r="J99" s="115">
        <v>2380000</v>
      </c>
      <c r="K99" s="93"/>
      <c r="L99" s="80">
        <v>2051000</v>
      </c>
    </row>
    <row r="100" spans="1:12" s="71" customFormat="1" ht="16.5" customHeight="1">
      <c r="A100" s="69" t="s">
        <v>247</v>
      </c>
      <c r="B100" s="88"/>
      <c r="C100" s="88"/>
      <c r="D100" s="89">
        <v>21.5</v>
      </c>
      <c r="E100" s="72"/>
      <c r="F100" s="83">
        <v>-49756</v>
      </c>
      <c r="G100" s="78"/>
      <c r="H100" s="80">
        <v>0</v>
      </c>
      <c r="I100" s="78"/>
      <c r="J100" s="115">
        <v>-24000</v>
      </c>
      <c r="K100" s="93"/>
      <c r="L100" s="80">
        <v>-8290</v>
      </c>
    </row>
    <row r="101" spans="1:12" s="71" customFormat="1" ht="16.5" customHeight="1">
      <c r="A101" s="88" t="s">
        <v>87</v>
      </c>
      <c r="B101" s="88"/>
      <c r="C101" s="88"/>
      <c r="D101" s="74"/>
      <c r="E101" s="72"/>
      <c r="F101" s="83">
        <v>0</v>
      </c>
      <c r="G101" s="78"/>
      <c r="H101" s="80">
        <v>-3455</v>
      </c>
      <c r="I101" s="78"/>
      <c r="J101" s="115">
        <v>0</v>
      </c>
      <c r="K101" s="93"/>
      <c r="L101" s="80">
        <v>0</v>
      </c>
    </row>
    <row r="102" spans="1:12" s="71" customFormat="1" ht="16.5" customHeight="1">
      <c r="A102" s="88" t="s">
        <v>248</v>
      </c>
      <c r="B102" s="88"/>
      <c r="C102" s="88"/>
      <c r="D102" s="74"/>
      <c r="E102" s="72"/>
      <c r="F102" s="83">
        <v>-82854</v>
      </c>
      <c r="G102" s="78"/>
      <c r="H102" s="80">
        <v>0</v>
      </c>
      <c r="I102" s="78"/>
      <c r="J102" s="115">
        <v>-13910</v>
      </c>
      <c r="K102" s="93"/>
      <c r="L102" s="80">
        <v>0</v>
      </c>
    </row>
    <row r="103" spans="1:12" s="71" customFormat="1" ht="16.5" customHeight="1">
      <c r="A103" s="88" t="s">
        <v>194</v>
      </c>
      <c r="B103" s="88"/>
      <c r="C103" s="88"/>
      <c r="D103" s="67">
        <v>17</v>
      </c>
      <c r="E103" s="72"/>
      <c r="F103" s="115">
        <v>2200000</v>
      </c>
      <c r="G103" s="116"/>
      <c r="H103" s="117">
        <v>7000000</v>
      </c>
      <c r="I103" s="116"/>
      <c r="J103" s="115">
        <v>2200000</v>
      </c>
      <c r="K103" s="118"/>
      <c r="L103" s="117">
        <v>7000000</v>
      </c>
    </row>
    <row r="104" spans="1:12" s="71" customFormat="1" ht="16.5" customHeight="1">
      <c r="A104" s="88" t="s">
        <v>201</v>
      </c>
      <c r="B104" s="88"/>
      <c r="C104" s="88"/>
      <c r="D104" s="67">
        <v>17</v>
      </c>
      <c r="E104" s="72"/>
      <c r="F104" s="115">
        <v>-3000000</v>
      </c>
      <c r="G104" s="116"/>
      <c r="H104" s="117">
        <v>-1000000</v>
      </c>
      <c r="I104" s="116"/>
      <c r="J104" s="115">
        <v>-3000000</v>
      </c>
      <c r="K104" s="118"/>
      <c r="L104" s="117">
        <v>-1000000</v>
      </c>
    </row>
    <row r="105" spans="1:12" s="71" customFormat="1" ht="16.5" customHeight="1">
      <c r="A105" s="88" t="s">
        <v>195</v>
      </c>
      <c r="B105" s="88"/>
      <c r="C105" s="88"/>
      <c r="D105" s="67">
        <v>17</v>
      </c>
      <c r="E105" s="72"/>
      <c r="F105" s="115">
        <v>-2200</v>
      </c>
      <c r="G105" s="116"/>
      <c r="H105" s="117">
        <v>-7700</v>
      </c>
      <c r="I105" s="116"/>
      <c r="J105" s="115">
        <v>-2200</v>
      </c>
      <c r="K105" s="118"/>
      <c r="L105" s="117">
        <v>-7700</v>
      </c>
    </row>
    <row r="106" spans="1:12" s="71" customFormat="1" ht="16.5" customHeight="1">
      <c r="A106" s="88" t="s">
        <v>285</v>
      </c>
      <c r="B106" s="69"/>
      <c r="C106" s="69"/>
      <c r="D106" s="89"/>
      <c r="E106" s="72"/>
      <c r="F106" s="102"/>
      <c r="G106" s="78"/>
      <c r="I106" s="78"/>
      <c r="J106" s="83"/>
      <c r="K106" s="93"/>
      <c r="L106" s="80"/>
    </row>
    <row r="107" spans="1:12" s="71" customFormat="1" ht="16.5" customHeight="1">
      <c r="A107" s="88"/>
      <c r="B107" s="69" t="s">
        <v>172</v>
      </c>
      <c r="C107" s="69"/>
      <c r="D107" s="89"/>
      <c r="E107" s="72"/>
      <c r="F107" s="83">
        <v>384625</v>
      </c>
      <c r="G107" s="78"/>
      <c r="H107" s="80">
        <v>444494</v>
      </c>
      <c r="I107" s="78"/>
      <c r="J107" s="83">
        <v>0</v>
      </c>
      <c r="K107" s="93"/>
      <c r="L107" s="80">
        <v>0</v>
      </c>
    </row>
    <row r="108" spans="1:12" s="71" customFormat="1" ht="16.5" customHeight="1">
      <c r="A108" s="88" t="s">
        <v>156</v>
      </c>
      <c r="B108" s="88"/>
      <c r="C108" s="88"/>
      <c r="D108" s="67"/>
      <c r="E108" s="72"/>
      <c r="F108" s="83">
        <v>-1118937</v>
      </c>
      <c r="G108" s="78"/>
      <c r="H108" s="80">
        <v>-932382</v>
      </c>
      <c r="I108" s="78"/>
      <c r="J108" s="83">
        <v>-1118937</v>
      </c>
      <c r="K108" s="93"/>
      <c r="L108" s="80">
        <v>-932382</v>
      </c>
    </row>
    <row r="109" spans="1:12" s="71" customFormat="1" ht="16.5" customHeight="1">
      <c r="A109" s="88" t="s">
        <v>89</v>
      </c>
      <c r="B109" s="88"/>
      <c r="C109" s="88"/>
      <c r="D109" s="74"/>
      <c r="E109" s="72"/>
      <c r="F109" s="104">
        <v>-980325</v>
      </c>
      <c r="G109" s="78"/>
      <c r="H109" s="94">
        <v>-795423</v>
      </c>
      <c r="I109" s="78"/>
      <c r="J109" s="104">
        <v>-564110</v>
      </c>
      <c r="K109" s="93"/>
      <c r="L109" s="94">
        <v>-393162</v>
      </c>
    </row>
    <row r="110" spans="1:12" s="71" customFormat="1" ht="16.5" customHeight="1">
      <c r="A110" s="69"/>
      <c r="B110" s="69"/>
      <c r="C110" s="69"/>
      <c r="D110" s="74"/>
      <c r="E110" s="72"/>
      <c r="F110" s="103"/>
      <c r="G110" s="78"/>
      <c r="H110" s="92"/>
      <c r="I110" s="93"/>
      <c r="J110" s="103"/>
      <c r="K110" s="78"/>
      <c r="L110" s="92"/>
    </row>
    <row r="111" spans="1:12" s="71" customFormat="1" ht="16.5" customHeight="1">
      <c r="A111" s="72" t="s">
        <v>173</v>
      </c>
      <c r="B111" s="69"/>
      <c r="D111" s="74"/>
      <c r="E111" s="72"/>
      <c r="F111" s="104">
        <f>SUM(F94:F110)</f>
        <v>-1640530</v>
      </c>
      <c r="G111" s="78"/>
      <c r="H111" s="94">
        <f>SUM(H95:H109)</f>
        <v>10019615</v>
      </c>
      <c r="I111" s="93"/>
      <c r="J111" s="104">
        <f>SUM(J94:J110)</f>
        <v>90912</v>
      </c>
      <c r="K111" s="78"/>
      <c r="L111" s="94">
        <f>SUM(L95:L109)</f>
        <v>12120694</v>
      </c>
    </row>
    <row r="112" spans="1:12" s="71" customFormat="1" ht="16.5" customHeight="1">
      <c r="A112" s="72"/>
      <c r="B112" s="69"/>
      <c r="D112" s="74"/>
      <c r="E112" s="72"/>
      <c r="F112" s="80"/>
      <c r="G112" s="78"/>
      <c r="H112" s="80"/>
      <c r="I112" s="93"/>
      <c r="J112" s="80"/>
      <c r="K112" s="78"/>
      <c r="L112" s="80"/>
    </row>
    <row r="113" spans="5:12" ht="6" customHeight="1">
      <c r="E113" s="21"/>
      <c r="F113" s="35"/>
      <c r="G113" s="17"/>
      <c r="H113" s="35"/>
      <c r="I113" s="36"/>
      <c r="J113" s="35"/>
      <c r="K113" s="17"/>
      <c r="L113" s="35"/>
    </row>
    <row r="114" spans="5:12" ht="14.25" customHeight="1">
      <c r="E114" s="21"/>
      <c r="F114" s="35"/>
      <c r="G114" s="17"/>
      <c r="H114" s="35"/>
      <c r="I114" s="36"/>
      <c r="J114" s="35"/>
      <c r="K114" s="17"/>
      <c r="L114" s="35"/>
    </row>
    <row r="115" spans="1:12" ht="16.5" customHeight="1">
      <c r="A115" s="305" t="str">
        <f>'2-4'!A55</f>
        <v>The accompanying condensed notes to the interim financial information on pages 14 to 54 are an integral part of this interim financial information.</v>
      </c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</row>
    <row r="116" spans="1:12" ht="16.5" customHeight="1">
      <c r="A116" s="21" t="str">
        <f>+A58</f>
        <v>Energy Absolute Public Company Limited</v>
      </c>
      <c r="B116" s="21"/>
      <c r="C116" s="21"/>
      <c r="D116" s="22"/>
      <c r="G116" s="24"/>
      <c r="I116" s="25"/>
      <c r="K116" s="24"/>
      <c r="L116" s="170" t="s">
        <v>54</v>
      </c>
    </row>
    <row r="117" spans="1:12" ht="16.5" customHeight="1">
      <c r="A117" s="21" t="str">
        <f>A59</f>
        <v>Statement of Cash Flows </v>
      </c>
      <c r="B117" s="21"/>
      <c r="C117" s="21"/>
      <c r="D117" s="22"/>
      <c r="G117" s="24"/>
      <c r="I117" s="25"/>
      <c r="K117" s="24"/>
      <c r="L117" s="27"/>
    </row>
    <row r="118" spans="1:12" ht="16.5" customHeight="1">
      <c r="A118" s="28" t="str">
        <f>+A60</f>
        <v>For the nine-month period ended 30 September 2020</v>
      </c>
      <c r="B118" s="28"/>
      <c r="C118" s="28"/>
      <c r="D118" s="29"/>
      <c r="E118" s="30"/>
      <c r="F118" s="31"/>
      <c r="G118" s="32"/>
      <c r="H118" s="31"/>
      <c r="I118" s="33"/>
      <c r="J118" s="31"/>
      <c r="K118" s="32"/>
      <c r="L118" s="31"/>
    </row>
    <row r="119" spans="1:11" ht="16.5" customHeight="1">
      <c r="A119" s="21"/>
      <c r="B119" s="21"/>
      <c r="C119" s="21"/>
      <c r="D119" s="22"/>
      <c r="G119" s="24"/>
      <c r="I119" s="25"/>
      <c r="K119" s="24"/>
    </row>
    <row r="120" spans="1:11" ht="16.5" customHeight="1">
      <c r="A120" s="21"/>
      <c r="B120" s="21"/>
      <c r="C120" s="21"/>
      <c r="D120" s="22"/>
      <c r="G120" s="24"/>
      <c r="I120" s="25"/>
      <c r="K120" s="24"/>
    </row>
    <row r="121" spans="1:12" s="71" customFormat="1" ht="16.5" customHeight="1">
      <c r="A121" s="69"/>
      <c r="B121" s="69"/>
      <c r="C121" s="69"/>
      <c r="D121" s="67"/>
      <c r="E121" s="69"/>
      <c r="F121" s="131"/>
      <c r="G121" s="130"/>
      <c r="H121" s="133" t="s">
        <v>46</v>
      </c>
      <c r="I121" s="129"/>
      <c r="J121" s="131"/>
      <c r="K121" s="130"/>
      <c r="L121" s="133" t="s">
        <v>105</v>
      </c>
    </row>
    <row r="122" spans="2:12" s="71" customFormat="1" ht="16.5" customHeight="1">
      <c r="B122" s="69"/>
      <c r="C122" s="69"/>
      <c r="D122" s="67"/>
      <c r="E122" s="72"/>
      <c r="F122" s="135"/>
      <c r="G122" s="136"/>
      <c r="H122" s="137" t="s">
        <v>138</v>
      </c>
      <c r="I122" s="138"/>
      <c r="J122" s="135"/>
      <c r="K122" s="136"/>
      <c r="L122" s="137" t="s">
        <v>138</v>
      </c>
    </row>
    <row r="123" spans="1:12" s="71" customFormat="1" ht="16.5" customHeight="1">
      <c r="A123" s="69"/>
      <c r="B123" s="69"/>
      <c r="C123" s="69"/>
      <c r="D123" s="67"/>
      <c r="E123" s="72"/>
      <c r="F123" s="259" t="s">
        <v>231</v>
      </c>
      <c r="G123" s="260"/>
      <c r="H123" s="261" t="s">
        <v>145</v>
      </c>
      <c r="I123" s="260"/>
      <c r="J123" s="259" t="s">
        <v>231</v>
      </c>
      <c r="K123" s="260"/>
      <c r="L123" s="261" t="s">
        <v>145</v>
      </c>
    </row>
    <row r="124" spans="1:12" s="71" customFormat="1" ht="16.5" customHeight="1">
      <c r="A124" s="69"/>
      <c r="B124" s="69"/>
      <c r="C124" s="69"/>
      <c r="D124" s="67"/>
      <c r="E124" s="72"/>
      <c r="F124" s="263" t="s">
        <v>83</v>
      </c>
      <c r="G124" s="260"/>
      <c r="H124" s="263" t="s">
        <v>83</v>
      </c>
      <c r="I124" s="260"/>
      <c r="J124" s="263" t="s">
        <v>83</v>
      </c>
      <c r="K124" s="260"/>
      <c r="L124" s="263" t="s">
        <v>83</v>
      </c>
    </row>
    <row r="125" spans="1:12" s="71" customFormat="1" ht="16.5" customHeight="1">
      <c r="A125" s="69"/>
      <c r="B125" s="69"/>
      <c r="C125" s="69"/>
      <c r="D125" s="67"/>
      <c r="E125" s="72"/>
      <c r="F125" s="264"/>
      <c r="G125" s="265"/>
      <c r="H125" s="266"/>
      <c r="I125" s="267"/>
      <c r="J125" s="264"/>
      <c r="K125" s="265"/>
      <c r="L125" s="266"/>
    </row>
    <row r="126" spans="1:12" s="71" customFormat="1" ht="16.5" customHeight="1">
      <c r="A126" s="72" t="s">
        <v>200</v>
      </c>
      <c r="B126" s="69"/>
      <c r="C126" s="69"/>
      <c r="D126" s="74"/>
      <c r="E126" s="72"/>
      <c r="F126" s="83">
        <f>SUM(F46,F92,F111)</f>
        <v>-6402373</v>
      </c>
      <c r="G126" s="78"/>
      <c r="H126" s="80">
        <f>SUM(H46,H92,H111)</f>
        <v>3101749</v>
      </c>
      <c r="I126" s="93"/>
      <c r="J126" s="83">
        <f>SUM(J46,J92,J111)</f>
        <v>-4886710</v>
      </c>
      <c r="K126" s="78"/>
      <c r="L126" s="80">
        <f>SUM(L46,L92,L111)</f>
        <v>3117174</v>
      </c>
    </row>
    <row r="127" spans="1:12" s="71" customFormat="1" ht="16.5" customHeight="1">
      <c r="A127" s="69" t="s">
        <v>50</v>
      </c>
      <c r="B127" s="69"/>
      <c r="C127" s="69"/>
      <c r="D127" s="74"/>
      <c r="E127" s="72"/>
      <c r="F127" s="106">
        <v>10028952</v>
      </c>
      <c r="G127" s="78"/>
      <c r="H127" s="96">
        <v>5478570</v>
      </c>
      <c r="I127" s="78"/>
      <c r="J127" s="106">
        <v>5260281</v>
      </c>
      <c r="K127" s="93"/>
      <c r="L127" s="96">
        <v>544675</v>
      </c>
    </row>
    <row r="128" spans="1:12" s="71" customFormat="1" ht="16.5" customHeight="1">
      <c r="A128" s="69" t="s">
        <v>174</v>
      </c>
      <c r="B128" s="69"/>
      <c r="C128" s="69"/>
      <c r="D128" s="74"/>
      <c r="E128" s="72"/>
      <c r="F128" s="104">
        <v>-60980</v>
      </c>
      <c r="G128" s="78"/>
      <c r="H128" s="94">
        <v>-44437</v>
      </c>
      <c r="I128" s="78"/>
      <c r="J128" s="104">
        <v>2318</v>
      </c>
      <c r="K128" s="93"/>
      <c r="L128" s="94">
        <v>-2715</v>
      </c>
    </row>
    <row r="129" spans="1:12" s="71" customFormat="1" ht="16.5" customHeight="1">
      <c r="A129" s="69"/>
      <c r="B129" s="69"/>
      <c r="C129" s="69"/>
      <c r="D129" s="74"/>
      <c r="E129" s="72"/>
      <c r="F129" s="103"/>
      <c r="G129" s="78"/>
      <c r="H129" s="92"/>
      <c r="I129" s="93"/>
      <c r="J129" s="103"/>
      <c r="K129" s="78"/>
      <c r="L129" s="92"/>
    </row>
    <row r="130" spans="1:12" s="71" customFormat="1" ht="16.5" customHeight="1" thickBot="1">
      <c r="A130" s="72" t="s">
        <v>51</v>
      </c>
      <c r="B130" s="69"/>
      <c r="C130" s="69"/>
      <c r="D130" s="74"/>
      <c r="E130" s="72"/>
      <c r="F130" s="107">
        <f>SUM(F126:F129)</f>
        <v>3565599</v>
      </c>
      <c r="G130" s="78"/>
      <c r="H130" s="97">
        <f>SUM(H126:H128)</f>
        <v>8535882</v>
      </c>
      <c r="I130" s="93"/>
      <c r="J130" s="107">
        <f>SUM(J126:J129)</f>
        <v>375889</v>
      </c>
      <c r="K130" s="78"/>
      <c r="L130" s="97">
        <f>SUM(L126:L128)</f>
        <v>3659134</v>
      </c>
    </row>
    <row r="131" spans="1:12" s="71" customFormat="1" ht="16.5" customHeight="1" thickTop="1">
      <c r="A131" s="69"/>
      <c r="B131" s="69"/>
      <c r="C131" s="69"/>
      <c r="D131" s="67"/>
      <c r="E131" s="72"/>
      <c r="F131" s="264"/>
      <c r="G131" s="265"/>
      <c r="H131" s="266"/>
      <c r="I131" s="267"/>
      <c r="J131" s="264"/>
      <c r="K131" s="265"/>
      <c r="L131" s="266"/>
    </row>
    <row r="132" spans="1:12" s="71" customFormat="1" ht="16.5" customHeight="1">
      <c r="A132" s="72" t="s">
        <v>175</v>
      </c>
      <c r="B132" s="69"/>
      <c r="C132" s="69"/>
      <c r="D132" s="74"/>
      <c r="E132" s="72"/>
      <c r="F132" s="83"/>
      <c r="G132" s="77"/>
      <c r="H132" s="80"/>
      <c r="I132" s="79"/>
      <c r="J132" s="83"/>
      <c r="K132" s="77"/>
      <c r="L132" s="80"/>
    </row>
    <row r="133" spans="1:12" s="71" customFormat="1" ht="16.5" customHeight="1">
      <c r="A133" s="88" t="s">
        <v>82</v>
      </c>
      <c r="B133" s="69"/>
      <c r="C133" s="69"/>
      <c r="D133" s="74"/>
      <c r="E133" s="72"/>
      <c r="F133" s="83"/>
      <c r="G133" s="77"/>
      <c r="H133" s="80"/>
      <c r="I133" s="79"/>
      <c r="J133" s="83"/>
      <c r="K133" s="77"/>
      <c r="L133" s="80"/>
    </row>
    <row r="134" spans="1:12" s="71" customFormat="1" ht="16.5" customHeight="1">
      <c r="A134" s="88"/>
      <c r="B134" s="69" t="s">
        <v>176</v>
      </c>
      <c r="C134" s="69"/>
      <c r="D134" s="74"/>
      <c r="E134" s="72"/>
      <c r="F134" s="104">
        <f>F130</f>
        <v>3565599</v>
      </c>
      <c r="G134" s="77"/>
      <c r="H134" s="94">
        <v>8535882</v>
      </c>
      <c r="I134" s="78"/>
      <c r="J134" s="104">
        <f>J130</f>
        <v>375889</v>
      </c>
      <c r="K134" s="93"/>
      <c r="L134" s="94">
        <v>3659134</v>
      </c>
    </row>
    <row r="135" spans="1:12" s="71" customFormat="1" ht="16.5" customHeight="1">
      <c r="A135" s="88"/>
      <c r="B135" s="69"/>
      <c r="C135" s="69"/>
      <c r="D135" s="74"/>
      <c r="E135" s="72"/>
      <c r="F135" s="83"/>
      <c r="G135" s="77"/>
      <c r="H135" s="80"/>
      <c r="I135" s="79"/>
      <c r="J135" s="83"/>
      <c r="K135" s="77"/>
      <c r="L135" s="80"/>
    </row>
    <row r="136" spans="1:12" s="71" customFormat="1" ht="16.5" customHeight="1" thickBot="1">
      <c r="A136" s="88"/>
      <c r="B136" s="69"/>
      <c r="C136" s="69"/>
      <c r="D136" s="74"/>
      <c r="E136" s="72"/>
      <c r="F136" s="107">
        <f>SUM(F134:F135)</f>
        <v>3565599</v>
      </c>
      <c r="G136" s="77"/>
      <c r="H136" s="97">
        <f>SUM(H134:H135)</f>
        <v>8535882</v>
      </c>
      <c r="I136" s="79"/>
      <c r="J136" s="107">
        <f>SUM(J134:J135)</f>
        <v>375889</v>
      </c>
      <c r="K136" s="77"/>
      <c r="L136" s="97">
        <f>SUM(L134:L135)</f>
        <v>3659134</v>
      </c>
    </row>
    <row r="137" spans="1:12" s="71" customFormat="1" ht="16.5" customHeight="1" thickTop="1">
      <c r="A137" s="69"/>
      <c r="B137" s="69"/>
      <c r="D137" s="74"/>
      <c r="E137" s="72"/>
      <c r="F137" s="103"/>
      <c r="G137" s="78"/>
      <c r="H137" s="92"/>
      <c r="I137" s="93"/>
      <c r="J137" s="103"/>
      <c r="K137" s="78"/>
      <c r="L137" s="92"/>
    </row>
    <row r="138" spans="1:12" s="71" customFormat="1" ht="16.5" customHeight="1">
      <c r="A138" s="69"/>
      <c r="B138" s="69"/>
      <c r="D138" s="74"/>
      <c r="E138" s="72"/>
      <c r="F138" s="103"/>
      <c r="G138" s="78"/>
      <c r="H138" s="92"/>
      <c r="I138" s="93"/>
      <c r="J138" s="103"/>
      <c r="K138" s="78"/>
      <c r="L138" s="92"/>
    </row>
    <row r="139" spans="1:12" s="71" customFormat="1" ht="16.5" customHeight="1">
      <c r="A139" s="72" t="s">
        <v>250</v>
      </c>
      <c r="B139" s="69"/>
      <c r="C139" s="69"/>
      <c r="D139" s="74"/>
      <c r="E139" s="72"/>
      <c r="F139" s="103"/>
      <c r="G139" s="78"/>
      <c r="H139" s="92"/>
      <c r="I139" s="93"/>
      <c r="J139" s="103"/>
      <c r="K139" s="78"/>
      <c r="L139" s="92"/>
    </row>
    <row r="140" spans="1:12" s="71" customFormat="1" ht="16.5" customHeight="1">
      <c r="A140" s="88" t="s">
        <v>177</v>
      </c>
      <c r="D140" s="74"/>
      <c r="E140" s="72"/>
      <c r="F140" s="84"/>
      <c r="G140" s="69"/>
      <c r="H140" s="68"/>
      <c r="I140" s="67"/>
      <c r="J140" s="84"/>
      <c r="K140" s="69"/>
      <c r="L140" s="68"/>
    </row>
    <row r="141" spans="1:12" s="71" customFormat="1" ht="16.5" customHeight="1">
      <c r="A141" s="88"/>
      <c r="B141" s="71" t="s">
        <v>189</v>
      </c>
      <c r="D141" s="74"/>
      <c r="E141" s="72"/>
      <c r="F141" s="84"/>
      <c r="G141" s="69"/>
      <c r="H141" s="68"/>
      <c r="I141" s="67"/>
      <c r="J141" s="84"/>
      <c r="K141" s="69"/>
      <c r="L141" s="68"/>
    </row>
    <row r="142" spans="1:12" s="71" customFormat="1" ht="16.5" customHeight="1">
      <c r="A142" s="88"/>
      <c r="B142" s="71" t="s">
        <v>190</v>
      </c>
      <c r="D142" s="74"/>
      <c r="E142" s="72"/>
      <c r="F142" s="83">
        <v>172545</v>
      </c>
      <c r="G142" s="78"/>
      <c r="H142" s="80">
        <v>-7443323</v>
      </c>
      <c r="I142" s="77"/>
      <c r="J142" s="83" t="s">
        <v>158</v>
      </c>
      <c r="K142" s="79"/>
      <c r="L142" s="80">
        <v>0</v>
      </c>
    </row>
    <row r="143" spans="1:12" s="71" customFormat="1" ht="16.5" customHeight="1">
      <c r="A143" s="69" t="s">
        <v>179</v>
      </c>
      <c r="C143" s="88"/>
      <c r="D143" s="98"/>
      <c r="E143" s="72"/>
      <c r="F143" s="83">
        <v>175427</v>
      </c>
      <c r="G143" s="78"/>
      <c r="H143" s="80">
        <v>721866</v>
      </c>
      <c r="I143" s="77"/>
      <c r="J143" s="83" t="s">
        <v>158</v>
      </c>
      <c r="K143" s="79"/>
      <c r="L143" s="80">
        <v>0</v>
      </c>
    </row>
    <row r="144" spans="1:10" s="71" customFormat="1" ht="16.5" customHeight="1">
      <c r="A144" s="88" t="s">
        <v>180</v>
      </c>
      <c r="C144" s="88"/>
      <c r="D144" s="98"/>
      <c r="E144" s="72"/>
      <c r="F144" s="83"/>
      <c r="G144" s="78"/>
      <c r="H144" s="80"/>
      <c r="J144" s="102"/>
    </row>
    <row r="145" spans="1:12" s="71" customFormat="1" ht="16.5" customHeight="1">
      <c r="A145" s="72"/>
      <c r="B145" s="88" t="s">
        <v>191</v>
      </c>
      <c r="C145" s="69"/>
      <c r="D145" s="99"/>
      <c r="E145" s="69"/>
      <c r="F145" s="83" t="s">
        <v>158</v>
      </c>
      <c r="G145" s="87"/>
      <c r="H145" s="80">
        <v>893021</v>
      </c>
      <c r="I145" s="77"/>
      <c r="J145" s="83" t="s">
        <v>158</v>
      </c>
      <c r="K145" s="79"/>
      <c r="L145" s="80">
        <v>0</v>
      </c>
    </row>
    <row r="146" spans="1:12" s="71" customFormat="1" ht="16.5" customHeight="1">
      <c r="A146" s="88" t="s">
        <v>188</v>
      </c>
      <c r="B146" s="88"/>
      <c r="C146" s="69"/>
      <c r="D146" s="99"/>
      <c r="E146" s="69"/>
      <c r="F146" s="83"/>
      <c r="G146" s="87"/>
      <c r="H146" s="80"/>
      <c r="I146" s="77"/>
      <c r="J146" s="83"/>
      <c r="K146" s="79"/>
      <c r="L146" s="80"/>
    </row>
    <row r="147" spans="1:12" s="71" customFormat="1" ht="16.5" customHeight="1">
      <c r="A147" s="110"/>
      <c r="B147" s="88" t="s">
        <v>192</v>
      </c>
      <c r="C147" s="69"/>
      <c r="D147" s="99"/>
      <c r="E147" s="69"/>
      <c r="F147" s="83" t="s">
        <v>158</v>
      </c>
      <c r="G147" s="87"/>
      <c r="H147" s="80">
        <v>34531</v>
      </c>
      <c r="I147" s="77"/>
      <c r="J147" s="83" t="s">
        <v>158</v>
      </c>
      <c r="K147" s="79"/>
      <c r="L147" s="80">
        <v>34531</v>
      </c>
    </row>
    <row r="148" spans="1:12" s="71" customFormat="1" ht="16.5" customHeight="1">
      <c r="A148" s="88" t="s">
        <v>249</v>
      </c>
      <c r="B148" s="88"/>
      <c r="C148" s="69"/>
      <c r="D148" s="99"/>
      <c r="E148" s="69"/>
      <c r="F148" s="83">
        <v>1702041</v>
      </c>
      <c r="G148" s="87"/>
      <c r="H148" s="80">
        <v>0</v>
      </c>
      <c r="I148" s="77"/>
      <c r="J148" s="83">
        <v>326785</v>
      </c>
      <c r="K148" s="79"/>
      <c r="L148" s="80">
        <v>0</v>
      </c>
    </row>
    <row r="149" spans="1:12" s="71" customFormat="1" ht="16.5" customHeight="1">
      <c r="A149" s="88" t="s">
        <v>178</v>
      </c>
      <c r="D149" s="74"/>
      <c r="E149" s="72"/>
      <c r="F149" s="84"/>
      <c r="G149" s="69"/>
      <c r="H149" s="68"/>
      <c r="I149" s="67"/>
      <c r="J149" s="84"/>
      <c r="K149" s="69"/>
      <c r="L149" s="68"/>
    </row>
    <row r="150" spans="1:12" s="71" customFormat="1" ht="16.5" customHeight="1">
      <c r="A150" s="69"/>
      <c r="B150" s="111" t="s">
        <v>193</v>
      </c>
      <c r="C150" s="88"/>
      <c r="D150" s="98"/>
      <c r="E150" s="72"/>
      <c r="F150" s="84" t="s">
        <v>158</v>
      </c>
      <c r="G150" s="78"/>
      <c r="H150" s="80">
        <v>3808</v>
      </c>
      <c r="I150" s="77"/>
      <c r="J150" s="83">
        <v>0</v>
      </c>
      <c r="K150" s="79"/>
      <c r="L150" s="80">
        <v>0</v>
      </c>
    </row>
    <row r="151" spans="1:12" s="71" customFormat="1" ht="16.5" customHeight="1">
      <c r="A151" s="69"/>
      <c r="B151" s="69"/>
      <c r="C151" s="69"/>
      <c r="D151" s="67"/>
      <c r="E151" s="72"/>
      <c r="F151" s="266"/>
      <c r="G151" s="265"/>
      <c r="H151" s="266"/>
      <c r="I151" s="267"/>
      <c r="J151" s="266"/>
      <c r="K151" s="265"/>
      <c r="L151" s="266"/>
    </row>
    <row r="152" spans="1:12" s="71" customFormat="1" ht="16.5" customHeight="1">
      <c r="A152" s="69"/>
      <c r="B152" s="69"/>
      <c r="C152" s="69"/>
      <c r="D152" s="67"/>
      <c r="E152" s="72"/>
      <c r="F152" s="266"/>
      <c r="G152" s="265"/>
      <c r="H152" s="266"/>
      <c r="I152" s="267"/>
      <c r="J152" s="266"/>
      <c r="K152" s="265"/>
      <c r="L152" s="266"/>
    </row>
    <row r="153" spans="5:12" ht="16.5" customHeight="1">
      <c r="E153" s="21"/>
      <c r="F153" s="35"/>
      <c r="G153" s="17"/>
      <c r="H153" s="35"/>
      <c r="I153" s="36"/>
      <c r="J153" s="35"/>
      <c r="K153" s="17"/>
      <c r="L153" s="35"/>
    </row>
    <row r="154" spans="5:12" ht="16.5" customHeight="1">
      <c r="E154" s="21"/>
      <c r="F154" s="35"/>
      <c r="G154" s="17"/>
      <c r="H154" s="35"/>
      <c r="I154" s="36"/>
      <c r="J154" s="35"/>
      <c r="K154" s="17"/>
      <c r="L154" s="35"/>
    </row>
    <row r="155" spans="5:12" ht="16.5" customHeight="1">
      <c r="E155" s="21"/>
      <c r="F155" s="35"/>
      <c r="G155" s="17"/>
      <c r="H155" s="35"/>
      <c r="I155" s="36"/>
      <c r="J155" s="35"/>
      <c r="K155" s="17"/>
      <c r="L155" s="35"/>
    </row>
    <row r="156" spans="5:12" ht="16.5" customHeight="1">
      <c r="E156" s="21"/>
      <c r="F156" s="35"/>
      <c r="G156" s="17"/>
      <c r="H156" s="35"/>
      <c r="I156" s="36"/>
      <c r="J156" s="35"/>
      <c r="K156" s="17"/>
      <c r="L156" s="35"/>
    </row>
    <row r="157" spans="5:12" ht="16.5" customHeight="1">
      <c r="E157" s="21"/>
      <c r="F157" s="35"/>
      <c r="G157" s="17"/>
      <c r="H157" s="35"/>
      <c r="I157" s="36"/>
      <c r="J157" s="35"/>
      <c r="K157" s="17"/>
      <c r="L157" s="35"/>
    </row>
    <row r="158" spans="5:12" ht="16.5" customHeight="1">
      <c r="E158" s="21"/>
      <c r="F158" s="35"/>
      <c r="G158" s="17"/>
      <c r="H158" s="35"/>
      <c r="I158" s="36"/>
      <c r="J158" s="35"/>
      <c r="K158" s="17"/>
      <c r="L158" s="35"/>
    </row>
    <row r="159" spans="5:12" ht="16.5" customHeight="1">
      <c r="E159" s="21"/>
      <c r="F159" s="35"/>
      <c r="G159" s="17"/>
      <c r="H159" s="35"/>
      <c r="I159" s="36"/>
      <c r="J159" s="35"/>
      <c r="K159" s="17"/>
      <c r="L159" s="35"/>
    </row>
    <row r="160" spans="5:12" ht="16.5" customHeight="1">
      <c r="E160" s="21"/>
      <c r="F160" s="35"/>
      <c r="G160" s="17"/>
      <c r="H160" s="35"/>
      <c r="I160" s="36"/>
      <c r="J160" s="35"/>
      <c r="K160" s="17"/>
      <c r="L160" s="35"/>
    </row>
    <row r="161" spans="1:11" ht="16.5" customHeight="1">
      <c r="A161" s="21"/>
      <c r="B161" s="34"/>
      <c r="E161" s="38"/>
      <c r="F161" s="18"/>
      <c r="G161" s="39"/>
      <c r="H161" s="18"/>
      <c r="I161" s="39"/>
      <c r="K161" s="39"/>
    </row>
    <row r="162" spans="1:11" ht="16.5" customHeight="1">
      <c r="A162" s="21"/>
      <c r="B162" s="34"/>
      <c r="E162" s="38"/>
      <c r="F162" s="18"/>
      <c r="G162" s="39"/>
      <c r="H162" s="18"/>
      <c r="I162" s="39"/>
      <c r="K162" s="39"/>
    </row>
    <row r="163" spans="1:11" ht="16.5" customHeight="1">
      <c r="A163" s="21"/>
      <c r="B163" s="34"/>
      <c r="E163" s="38"/>
      <c r="F163" s="18"/>
      <c r="G163" s="39"/>
      <c r="H163" s="18"/>
      <c r="I163" s="39"/>
      <c r="K163" s="39"/>
    </row>
    <row r="164" spans="1:11" ht="16.5" customHeight="1">
      <c r="A164" s="21"/>
      <c r="B164" s="34"/>
      <c r="E164" s="38"/>
      <c r="F164" s="18"/>
      <c r="G164" s="39"/>
      <c r="H164" s="18"/>
      <c r="I164" s="39"/>
      <c r="K164" s="39"/>
    </row>
    <row r="165" spans="1:11" ht="16.5" customHeight="1">
      <c r="A165" s="21"/>
      <c r="B165" s="34"/>
      <c r="E165" s="38"/>
      <c r="F165" s="18"/>
      <c r="G165" s="39"/>
      <c r="H165" s="18"/>
      <c r="I165" s="39"/>
      <c r="K165" s="39"/>
    </row>
    <row r="166" spans="1:11" ht="16.5" customHeight="1">
      <c r="A166" s="21"/>
      <c r="B166" s="34"/>
      <c r="E166" s="38"/>
      <c r="F166" s="18"/>
      <c r="G166" s="39"/>
      <c r="H166" s="18"/>
      <c r="I166" s="39"/>
      <c r="K166" s="39"/>
    </row>
    <row r="167" spans="1:11" ht="16.5" customHeight="1">
      <c r="A167" s="21"/>
      <c r="B167" s="34"/>
      <c r="E167" s="38"/>
      <c r="F167" s="18"/>
      <c r="G167" s="39"/>
      <c r="H167" s="18"/>
      <c r="I167" s="39"/>
      <c r="K167" s="39"/>
    </row>
    <row r="168" spans="1:11" ht="16.5" customHeight="1">
      <c r="A168" s="21"/>
      <c r="B168" s="34"/>
      <c r="E168" s="38"/>
      <c r="F168" s="18"/>
      <c r="G168" s="39"/>
      <c r="H168" s="18"/>
      <c r="I168" s="39"/>
      <c r="K168" s="39"/>
    </row>
    <row r="169" spans="1:11" ht="16.5" customHeight="1">
      <c r="A169" s="21"/>
      <c r="B169" s="34"/>
      <c r="E169" s="38"/>
      <c r="F169" s="18"/>
      <c r="G169" s="39"/>
      <c r="H169" s="18"/>
      <c r="I169" s="39"/>
      <c r="K169" s="39"/>
    </row>
    <row r="170" spans="1:11" ht="16.5" customHeight="1">
      <c r="A170" s="21"/>
      <c r="B170" s="34"/>
      <c r="E170" s="38"/>
      <c r="F170" s="18"/>
      <c r="G170" s="39"/>
      <c r="H170" s="18"/>
      <c r="I170" s="39"/>
      <c r="K170" s="39"/>
    </row>
    <row r="171" spans="1:256" ht="16.5" customHeight="1">
      <c r="A171" s="21"/>
      <c r="B171" s="34"/>
      <c r="E171" s="38"/>
      <c r="F171" s="18"/>
      <c r="G171" s="39"/>
      <c r="H171" s="18"/>
      <c r="I171" s="39"/>
      <c r="K171" s="3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  <c r="IT171" s="9"/>
      <c r="IU171" s="9"/>
      <c r="IV171" s="9"/>
    </row>
    <row r="172" spans="1:256" s="9" customFormat="1" ht="16.5" customHeight="1">
      <c r="A172" s="305" t="str">
        <f>'2-4'!A55</f>
        <v>The accompanying condensed notes to the interim financial information on pages 14 to 54 are an integral part of this interim financial information.</v>
      </c>
      <c r="B172" s="305"/>
      <c r="C172" s="305"/>
      <c r="D172" s="305"/>
      <c r="E172" s="305"/>
      <c r="F172" s="305"/>
      <c r="G172" s="305"/>
      <c r="H172" s="305"/>
      <c r="I172" s="305"/>
      <c r="J172" s="305"/>
      <c r="K172" s="305"/>
      <c r="L172" s="305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  <c r="FX172" s="26"/>
      <c r="FY172" s="26"/>
      <c r="FZ172" s="26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  <c r="HI172" s="26"/>
      <c r="HJ172" s="26"/>
      <c r="HK172" s="26"/>
      <c r="HL172" s="26"/>
      <c r="HM172" s="26"/>
      <c r="HN172" s="26"/>
      <c r="HO172" s="26"/>
      <c r="HP172" s="26"/>
      <c r="HQ172" s="26"/>
      <c r="HR172" s="26"/>
      <c r="HS172" s="26"/>
      <c r="HT172" s="26"/>
      <c r="HU172" s="26"/>
      <c r="HV172" s="26"/>
      <c r="HW172" s="26"/>
      <c r="HX172" s="26"/>
      <c r="HY172" s="26"/>
      <c r="HZ172" s="26"/>
      <c r="IA172" s="26"/>
      <c r="IB172" s="26"/>
      <c r="IC172" s="26"/>
      <c r="ID172" s="26"/>
      <c r="IE172" s="26"/>
      <c r="IF172" s="26"/>
      <c r="IG172" s="26"/>
      <c r="IH172" s="26"/>
      <c r="II172" s="26"/>
      <c r="IJ172" s="26"/>
      <c r="IK172" s="26"/>
      <c r="IL172" s="26"/>
      <c r="IM172" s="26"/>
      <c r="IN172" s="26"/>
      <c r="IO172" s="26"/>
      <c r="IP172" s="26"/>
      <c r="IQ172" s="26"/>
      <c r="IR172" s="26"/>
      <c r="IS172" s="26"/>
      <c r="IT172" s="26"/>
      <c r="IU172" s="26"/>
      <c r="IV172" s="26"/>
    </row>
  </sheetData>
  <sheetProtection/>
  <mergeCells count="3">
    <mergeCell ref="A57:L57"/>
    <mergeCell ref="A115:L115"/>
    <mergeCell ref="A172:L172"/>
  </mergeCells>
  <printOptions/>
  <pageMargins left="0.8" right="0.5" top="0.5" bottom="0.6" header="0.49" footer="0.4"/>
  <pageSetup firstPageNumber="11" useFirstPageNumber="1" fitToHeight="0" fitToWidth="1" horizontalDpi="1200" verticalDpi="1200" orientation="portrait" paperSize="9" scale="84" r:id="rId1"/>
  <headerFooter>
    <oddFooter>&amp;R&amp;"Arial,Regular"&amp;9&amp;P</oddFooter>
  </headerFooter>
  <rowBreaks count="2" manualBreakCount="2">
    <brk id="57" max="255" man="1"/>
    <brk id="115" max="255" man="1"/>
  </rowBreaks>
  <ignoredErrors>
    <ignoredError sqref="F8:L8 F65:L65 F123:L1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smsinstall</dc:creator>
  <cp:keywords/>
  <dc:description/>
  <cp:lastModifiedBy>Charuporn</cp:lastModifiedBy>
  <cp:lastPrinted>2020-11-11T07:26:19Z</cp:lastPrinted>
  <dcterms:created xsi:type="dcterms:W3CDTF">2014-03-04T07:14:12Z</dcterms:created>
  <dcterms:modified xsi:type="dcterms:W3CDTF">2020-11-25T04:15:25Z</dcterms:modified>
  <cp:category/>
  <cp:version/>
  <cp:contentType/>
  <cp:contentStatus/>
</cp:coreProperties>
</file>